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320" windowHeight="12300" activeTab="0"/>
  </bookViews>
  <sheets>
    <sheet name="Приложение №3" sheetId="1" r:id="rId1"/>
    <sheet name="Приложение №4" sheetId="2" r:id="rId2"/>
    <sheet name="Приложение №5" sheetId="3" r:id="rId3"/>
    <sheet name="Приложение №6" sheetId="4" r:id="rId4"/>
    <sheet name="Приложение №7" sheetId="5" r:id="rId5"/>
    <sheet name="Приложение №8" sheetId="6" r:id="rId6"/>
    <sheet name="Приложение №9" sheetId="7" r:id="rId7"/>
  </sheets>
  <externalReferences>
    <externalReference r:id="rId10"/>
  </externalReferences>
  <definedNames>
    <definedName name="_xlnm.Print_Titles" localSheetId="2">'Приложение №5'!$7:$7</definedName>
    <definedName name="_xlnm.Print_Titles" localSheetId="3">'Приложение №6'!$7:$7</definedName>
    <definedName name="_xlnm.Print_Titles" localSheetId="4">'Приложение №7'!$7:$7</definedName>
    <definedName name="_xlnm.Print_Titles" localSheetId="5">'Приложение №8'!$7:$7</definedName>
    <definedName name="_xlnm.Print_Titles" localSheetId="6">'Приложение №9'!$7:$7</definedName>
    <definedName name="_xlnm.Print_Area" localSheetId="0">'Приложение №3'!$A$1:$M$34</definedName>
    <definedName name="_xlnm.Print_Area" localSheetId="1">'Приложение №4'!$A$1:$M$36</definedName>
    <definedName name="_xlnm.Print_Area" localSheetId="2">'Приложение №5'!$A$1:$M$31</definedName>
    <definedName name="_xlnm.Print_Area" localSheetId="3">'Приложение №6'!$A$1:$M$32</definedName>
    <definedName name="_xlnm.Print_Area" localSheetId="4">'Приложение №7'!$A$1:$N$23</definedName>
    <definedName name="_xlnm.Print_Area" localSheetId="5">'Приложение №8'!$A$1:$N$23</definedName>
    <definedName name="_xlnm.Print_Area" localSheetId="6">'Приложение №9'!$A$1:$N$52</definedName>
  </definedNames>
  <calcPr fullCalcOnLoad="1"/>
</workbook>
</file>

<file path=xl/sharedStrings.xml><?xml version="1.0" encoding="utf-8"?>
<sst xmlns="http://schemas.openxmlformats.org/spreadsheetml/2006/main" count="441" uniqueCount="148">
  <si>
    <t>№ п/п</t>
  </si>
  <si>
    <t>Мероприятия по реализации подпрограммы</t>
  </si>
  <si>
    <t>Сроки 
исполнения, годы</t>
  </si>
  <si>
    <t>Источник 
финансирования</t>
  </si>
  <si>
    <t>Объем финансирования мероприятия в 2016 году (тыс.руб.)</t>
  </si>
  <si>
    <t>Всего (тыс.руб.)</t>
  </si>
  <si>
    <t>Объем финансирования по годам (тыс.руб.)</t>
  </si>
  <si>
    <t xml:space="preserve">Ответственный за         
выполнение мероприятия подпрограммы
</t>
  </si>
  <si>
    <t>Результаты выполнения мероприятий подпрограммы</t>
  </si>
  <si>
    <t>2017 год</t>
  </si>
  <si>
    <t>2018 год</t>
  </si>
  <si>
    <t>2019 год</t>
  </si>
  <si>
    <t>2020 год</t>
  </si>
  <si>
    <t>2021 год</t>
  </si>
  <si>
    <t>4.1.</t>
  </si>
  <si>
    <t>Итого</t>
  </si>
  <si>
    <t xml:space="preserve">Средства бюджета Московской области        </t>
  </si>
  <si>
    <t>4.1.1.1.</t>
  </si>
  <si>
    <t>».</t>
  </si>
  <si>
    <t>2017-2021</t>
  </si>
  <si>
    <t>5.1.1.</t>
  </si>
  <si>
    <t>Сроки исполнения мероприятий</t>
  </si>
  <si>
    <t>Источники финансирования</t>
  </si>
  <si>
    <t xml:space="preserve">Всего,   
(тыс. руб.)      </t>
  </si>
  <si>
    <t>Объем финансирования по годам
 (тыс. руб.)</t>
  </si>
  <si>
    <t xml:space="preserve">Ответственный за выполнение мероприятия программы </t>
  </si>
  <si>
    <t>2.1.</t>
  </si>
  <si>
    <t>2.1.1.</t>
  </si>
  <si>
    <t>2.1.1.2</t>
  </si>
  <si>
    <t>Приобритение культурных ценностей, реставрация музейных предметов</t>
  </si>
  <si>
    <t xml:space="preserve">Пополнение и сохранение предметов музейного фонда, увеличение количества экспонируемых предметов.
</t>
  </si>
  <si>
    <t>2.1.1.3</t>
  </si>
  <si>
    <t>Создание новых экспозиций в музеях. Оборудование фондохранилищ.</t>
  </si>
  <si>
    <t>Итого по подрограмме II</t>
  </si>
  <si>
    <t xml:space="preserve">Ответственный за         
выполнение мероприятия программы
</t>
  </si>
  <si>
    <t>МК</t>
  </si>
  <si>
    <t>6.1.</t>
  </si>
  <si>
    <t>всего</t>
  </si>
  <si>
    <t>бМО</t>
  </si>
  <si>
    <t>ф.б</t>
  </si>
  <si>
    <t>б.мун.об.</t>
  </si>
  <si>
    <t>внеб.ист.</t>
  </si>
  <si>
    <t>МС</t>
  </si>
  <si>
    <t>МИ</t>
  </si>
  <si>
    <t>Мин.инвест</t>
  </si>
  <si>
    <t xml:space="preserve">Всего   
(тыс. руб.)      </t>
  </si>
  <si>
    <t>3.1.</t>
  </si>
  <si>
    <t>3.1.1.</t>
  </si>
  <si>
    <t>Ежегодное обновление библиотечного фонда</t>
  </si>
  <si>
    <t xml:space="preserve">Объём финансирования  мероприятия в 2016 году
(тыс. руб.) </t>
  </si>
  <si>
    <t>Итого по подпрограмме IV</t>
  </si>
  <si>
    <t>Задача. Увеличение общего количества посетителей муниципальных музеев</t>
  </si>
  <si>
    <t xml:space="preserve">Средства муниципального бюджета            </t>
  </si>
  <si>
    <t xml:space="preserve">Выполнение муниципального задания </t>
  </si>
  <si>
    <t xml:space="preserve">Обеспечение деятельности учреждений </t>
  </si>
  <si>
    <t>4.1.1.2.</t>
  </si>
  <si>
    <t>Создание туристско-информационных центров</t>
  </si>
  <si>
    <t xml:space="preserve">Средства муниципального бюджета   </t>
  </si>
  <si>
    <t>Средства муниципального бюджета</t>
  </si>
  <si>
    <t xml:space="preserve">Основное мероприятие 1.
Оказание муниципальных услуг  по обеспечению творческой самореализации граждан,  проведению культурно-массовых мероприятий,  содержание имущества учреждений клубного типа </t>
  </si>
  <si>
    <t xml:space="preserve">Средства муниципального бюджета    </t>
  </si>
  <si>
    <t>МУ "МВЦ"</t>
  </si>
  <si>
    <t>Оказание муниципальных услуг (выполнение работ) муниципальным учреждением "Музейно-выставочный центр"</t>
  </si>
  <si>
    <t>Приобретение фондового и реставрационного оборудования, создание музейных экспозиций муниципальным учреждением "Музейно-выставочный центр"</t>
  </si>
  <si>
    <t>Перечень мероприятий подпрограммы II  «Развитие библиотечного дела в городском округе Электросталь»</t>
  </si>
  <si>
    <t>Задача. Обеспечение роста числа посетителей библиотек муниципального учреждения "Централизованная библиотечная система"</t>
  </si>
  <si>
    <t>Основное мероприятие 1.
Организация библиотечного обслуживания населения муниципальными библиотеками муниципального учреждения "Централизованная библиотечная система"</t>
  </si>
  <si>
    <t>Оказание муниципальных услуг (выполнение работ) муниципальными библиотеками муниципального учреждения "Централизованная библиотечная система"</t>
  </si>
  <si>
    <t>Комплектование книжных фондов муниципальных библиотек муниципального учреждения "Централизованная библиотечная система"</t>
  </si>
  <si>
    <t>МУ "ЦБС"</t>
  </si>
  <si>
    <t>3.1.1.1.</t>
  </si>
  <si>
    <t>Итого по подпрограмме III</t>
  </si>
  <si>
    <t>Перечень мероприятий подпрограммы IV  «Развитие самодеятельного творчества и поддержка основных форм культурно-досуговой деятельности в городском округе Электросталь»</t>
  </si>
  <si>
    <t>Проведение праздничных и культурно-массовых мероприятий в сфере культуры муниципальными  учреждениями культуры</t>
  </si>
  <si>
    <t>4.1.1</t>
  </si>
  <si>
    <t>4.1.1.3</t>
  </si>
  <si>
    <t>МУ "ЦК "Досуг", МУ "КЦ им. Н.П. Васильева"</t>
  </si>
  <si>
    <t xml:space="preserve">Оплата труда, начисления на выплаты по оплате труда (ежемесячно). Уплата налогов в порядке, установленном федеральным законодательством и законодательством Московской области. </t>
  </si>
  <si>
    <t>Администрация городского округа Электросталь</t>
  </si>
  <si>
    <t>Муниципальная стипендия Главы городского округа Электросталь  выдающимся деятелям культуры и искусства и молодым талантливым авторам  городского округа Электросталь</t>
  </si>
  <si>
    <t>1.1.</t>
  </si>
  <si>
    <t>1.1.1.</t>
  </si>
  <si>
    <t>1.1.1.1.</t>
  </si>
  <si>
    <t>1.1.1.4</t>
  </si>
  <si>
    <t>Итого по подрограмме I</t>
  </si>
  <si>
    <t>2.1.1.1</t>
  </si>
  <si>
    <t>Основное мероприятие 1.  Обеспечение выполнения функций муниципального учреждения "Музейно-выставочный центр"</t>
  </si>
  <si>
    <t xml:space="preserve">МБУДО "ДХШ", МАУДО "ДМШ", МУДО "ДМШ  им. Ж.И. Андреенко" </t>
  </si>
  <si>
    <t>Задача 1. Организация культурно-досуговой работы  в муниципальном учреждении "Центр культуры "Досуг" и муниципальном учреждении  "Культурный центр им. Н.П. Васильева"</t>
  </si>
  <si>
    <t>Перечень мероприятий подпрограммы I  «Развитие музейного дела и организация музейно-выставочной деятельности в городском округе Электросталь»</t>
  </si>
  <si>
    <t>Перечень мероприятий подпрограммы III «Развитие дополнительного образования в сфере культуры и искусства в городском округе Электросталь»</t>
  </si>
  <si>
    <t>Основное мероприятие 1.
Развитие туристской инфраструктуры</t>
  </si>
  <si>
    <t>Перечень мероприятий подпрограммы V «Развитие туризма в городском округе Электросталь»</t>
  </si>
  <si>
    <t>Проведение капитального ремонта и технического переоснащения  МБУДО "Детская художественная школа"</t>
  </si>
  <si>
    <t>МБУДО "ДХШ"</t>
  </si>
  <si>
    <t>Информационное обеспечение мероприятий</t>
  </si>
  <si>
    <t>Средства бюджета Московской области</t>
  </si>
  <si>
    <t>Создание безбарьерной среды в муниципальных учреждениях культуры и муниципальных учркеждениях дополнительного образования сферы культуры, приобретение оборудования</t>
  </si>
  <si>
    <t>Муниципальные учреждения культуры и  дополнительного образования сферы культуры и искусства</t>
  </si>
  <si>
    <t>2.1.1.4</t>
  </si>
  <si>
    <t>Создание и развитие городского туристско-информационного центра на базе историко-художественного музея муниципального учреждения «Музейно-выставочный центр»</t>
  </si>
  <si>
    <t>Количество объектов культуры, по которым в текущем году завершены работы по капитальному ремонту и техническому переоснащению</t>
  </si>
  <si>
    <t>Создание безбарьерной среды в муниципальных учреждениях культуры и искусства, приобретение оборудования</t>
  </si>
  <si>
    <t>Итого по Подпрограмме V</t>
  </si>
  <si>
    <t>5.1.</t>
  </si>
  <si>
    <t>6.</t>
  </si>
  <si>
    <t>Задача.  Основное мероприятие 1. Модернизация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культуры современным непроизводственным оборудованием</t>
  </si>
  <si>
    <t>Средства софинансирования муниципального бюджета</t>
  </si>
  <si>
    <t>5.</t>
  </si>
  <si>
    <t>Задача. Увеличение туристского и экскурсионного потока в городском округе Электросталь</t>
  </si>
  <si>
    <t>Основное мероприятие 1. Укрепление  материально-технической базы объектов культуры, оснащение современным оборудованием</t>
  </si>
  <si>
    <t>Перечень мероприятий подпрограммы VI «Развитие парковых территорий, парков культуры и отдыха в городском округе Электросталь»</t>
  </si>
  <si>
    <t>Задача. Обеспеченность парками культуры и отдыха в городском округе Электросталь</t>
  </si>
  <si>
    <t>Основное мероприятие 1.
Создание парков культуры и отдыха в городском округе Электросталь</t>
  </si>
  <si>
    <t>Итого по Подпрограмме VI</t>
  </si>
  <si>
    <t>Основное мероприятие 2. Благоустройство парков культуры и отдыха в городском округе Электросталь</t>
  </si>
  <si>
    <t xml:space="preserve">Создание и благоустройство парков культуры и отдыха, парковых территорий </t>
  </si>
  <si>
    <t>Перечень мероприятий подпрограммы VII «Укрепление материально-технической базы муниципальных учреждений культуры городского округа Электросталь»</t>
  </si>
  <si>
    <t>Итого по подпрограмме VII</t>
  </si>
  <si>
    <t>Изготовление проектно-сметной документации на капитальный ремонт центральной детской библиотеки "Буратино" Муниципального учреждения "Централизованная библиотечная система"</t>
  </si>
  <si>
    <t>Изговотовление проектно-сметной документации на камитальный ремонт</t>
  </si>
  <si>
    <t>Приложение подпрограммы I</t>
  </si>
  <si>
    <t>Приложение подпрограммы II</t>
  </si>
  <si>
    <t>Приложение подпрограммы III</t>
  </si>
  <si>
    <t>Приложение подпрограммы IV</t>
  </si>
  <si>
    <t>3.1.1.2</t>
  </si>
  <si>
    <t>3.1.1.3.</t>
  </si>
  <si>
    <t xml:space="preserve">Муниципальная стипендия  Главы городского округа Электросталь детям и подросткам, проявившим способности в области культуры и искусства </t>
  </si>
  <si>
    <t>Организация культурно-досуговой работы  в муниципальном учреждении "Центр культуры "Досуг" и муниципальном учреждении  "Культурный центр им. Н.П. Васильева"</t>
  </si>
  <si>
    <t xml:space="preserve">Приложение подпрограммы V </t>
  </si>
  <si>
    <t xml:space="preserve">Приложение подпрограммы VI  </t>
  </si>
  <si>
    <t>Приложение подпрограммы VII</t>
  </si>
  <si>
    <t>6.2.</t>
  </si>
  <si>
    <t>1.1.1.2.</t>
  </si>
  <si>
    <t>1.1.1.3.</t>
  </si>
  <si>
    <t xml:space="preserve">Средства софинансирования из бюджета г.о Электросталь </t>
  </si>
  <si>
    <t>Проведение мероприятий</t>
  </si>
  <si>
    <t xml:space="preserve">Вручение стипендий  </t>
  </si>
  <si>
    <t xml:space="preserve">Средства бюджета Московской области </t>
  </si>
  <si>
    <t>Вручение стипендий</t>
  </si>
  <si>
    <t>7.</t>
  </si>
  <si>
    <t>7.1.</t>
  </si>
  <si>
    <t>7.1.1.</t>
  </si>
  <si>
    <t>7.1.2.</t>
  </si>
  <si>
    <t>7.1.3.</t>
  </si>
  <si>
    <t xml:space="preserve">Задача 1. Доля детей в возрасте от 5 до 18 лет, получающих услуги художественного образования в муниципальных учреждениях дополнительного образования в сфере культуры и искусства </t>
  </si>
  <si>
    <t xml:space="preserve">Основное мероприятие 1.
Обеспечение функций муниципальных учреждений дополнительного образования в сфере культуры и искусства </t>
  </si>
  <si>
    <t>Оказание муниципальных услуг (выполнение работ) муниципальными учреждениями дополнительного образования в сфере культуры и искусства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</si>
</sst>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"/>
    <numFmt numFmtId="166" formatCode="#,##0.0_р_."/>
    <numFmt numFmtId="167" formatCode="#,##0.00\ _₽"/>
    <numFmt numFmtId="168" formatCode="#,##0.0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4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8" tint="-0.2499700039625167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6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6" fillId="0" borderId="0" xfId="52" applyFont="1" applyFill="1" applyAlignment="1">
      <alignment horizontal="right"/>
      <protection/>
    </xf>
    <xf numFmtId="4" fontId="50" fillId="0" borderId="0" xfId="52" applyNumberFormat="1" applyFont="1" applyFill="1">
      <alignment/>
      <protection/>
    </xf>
    <xf numFmtId="164" fontId="50" fillId="0" borderId="0" xfId="52" applyNumberFormat="1" applyFont="1" applyFill="1">
      <alignment/>
      <protection/>
    </xf>
    <xf numFmtId="4" fontId="51" fillId="0" borderId="0" xfId="52" applyNumberFormat="1" applyFont="1" applyFill="1">
      <alignment/>
      <protection/>
    </xf>
    <xf numFmtId="164" fontId="6" fillId="0" borderId="0" xfId="52" applyNumberFormat="1" applyFont="1" applyFill="1">
      <alignment/>
      <protection/>
    </xf>
    <xf numFmtId="0" fontId="50" fillId="0" borderId="0" xfId="52" applyFont="1" applyFill="1">
      <alignment/>
      <protection/>
    </xf>
    <xf numFmtId="0" fontId="49" fillId="0" borderId="0" xfId="0" applyFont="1" applyFill="1" applyAlignment="1">
      <alignment horizontal="right"/>
    </xf>
    <xf numFmtId="0" fontId="5" fillId="0" borderId="0" xfId="60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167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168" fontId="52" fillId="0" borderId="11" xfId="0" applyNumberFormat="1" applyFont="1" applyFill="1" applyBorder="1" applyAlignment="1">
      <alignment horizontal="center" vertical="center" wrapText="1"/>
    </xf>
    <xf numFmtId="167" fontId="52" fillId="33" borderId="11" xfId="0" applyNumberFormat="1" applyFont="1" applyFill="1" applyBorder="1" applyAlignment="1">
      <alignment horizontal="center" vertical="center" wrapText="1"/>
    </xf>
    <xf numFmtId="168" fontId="52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52" fillId="0" borderId="11" xfId="0" applyFont="1" applyFill="1" applyBorder="1" applyAlignment="1">
      <alignment vertical="center" wrapText="1"/>
    </xf>
    <xf numFmtId="0" fontId="52" fillId="34" borderId="0" xfId="0" applyFont="1" applyFill="1" applyAlignment="1">
      <alignment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5" fontId="10" fillId="0" borderId="11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167" fontId="10" fillId="0" borderId="11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165" fontId="53" fillId="0" borderId="11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10" fillId="0" borderId="0" xfId="60" applyFont="1" applyFill="1">
      <alignment/>
      <protection/>
    </xf>
    <xf numFmtId="0" fontId="52" fillId="0" borderId="0" xfId="0" applyFont="1" applyAlignment="1">
      <alignment/>
    </xf>
    <xf numFmtId="0" fontId="13" fillId="0" borderId="0" xfId="55" applyFont="1" applyFill="1" applyAlignment="1">
      <alignment vertical="top" wrapText="1"/>
      <protection/>
    </xf>
    <xf numFmtId="0" fontId="10" fillId="0" borderId="11" xfId="63" applyNumberFormat="1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horizontal="center"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top" wrapText="1"/>
      <protection/>
    </xf>
    <xf numFmtId="0" fontId="10" fillId="0" borderId="11" xfId="63" applyFont="1" applyFill="1" applyBorder="1" applyAlignment="1">
      <alignment vertical="top"/>
      <protection/>
    </xf>
    <xf numFmtId="166" fontId="10" fillId="0" borderId="11" xfId="60" applyNumberFormat="1" applyFont="1" applyFill="1" applyBorder="1" applyAlignment="1">
      <alignment horizontal="center" vertical="top"/>
      <protection/>
    </xf>
    <xf numFmtId="166" fontId="10" fillId="0" borderId="11" xfId="63" applyNumberFormat="1" applyFont="1" applyFill="1" applyBorder="1" applyAlignment="1">
      <alignment horizontal="center" vertical="top"/>
      <protection/>
    </xf>
    <xf numFmtId="166" fontId="10" fillId="0" borderId="11" xfId="63" applyNumberFormat="1" applyFont="1" applyFill="1" applyBorder="1" applyAlignment="1">
      <alignment horizontal="center" vertical="top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vertical="top" wrapText="1"/>
      <protection/>
    </xf>
    <xf numFmtId="0" fontId="10" fillId="0" borderId="11" xfId="63" applyFont="1" applyFill="1" applyBorder="1" applyAlignment="1">
      <alignment horizontal="left" vertical="top" wrapText="1"/>
      <protection/>
    </xf>
    <xf numFmtId="0" fontId="10" fillId="0" borderId="0" xfId="52" applyFont="1" applyFill="1">
      <alignment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165" fontId="10" fillId="0" borderId="11" xfId="52" applyNumberFormat="1" applyFont="1" applyFill="1" applyBorder="1" applyAlignment="1">
      <alignment horizontal="center" vertical="top" wrapText="1"/>
      <protection/>
    </xf>
    <xf numFmtId="0" fontId="10" fillId="0" borderId="11" xfId="52" applyFont="1" applyFill="1" applyBorder="1" applyAlignment="1">
      <alignment horizontal="left" vertical="top" wrapText="1"/>
      <protection/>
    </xf>
    <xf numFmtId="0" fontId="10" fillId="0" borderId="11" xfId="52" applyFont="1" applyFill="1" applyBorder="1" applyAlignment="1">
      <alignment vertical="top" wrapText="1"/>
      <protection/>
    </xf>
    <xf numFmtId="0" fontId="10" fillId="0" borderId="0" xfId="52" applyFont="1" applyFill="1" applyBorder="1" applyAlignment="1">
      <alignment vertical="top" wrapText="1"/>
      <protection/>
    </xf>
    <xf numFmtId="0" fontId="52" fillId="0" borderId="12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vertical="top"/>
    </xf>
    <xf numFmtId="0" fontId="54" fillId="0" borderId="0" xfId="0" applyFont="1" applyAlignment="1">
      <alignment/>
    </xf>
    <xf numFmtId="4" fontId="10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49" fontId="52" fillId="0" borderId="13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/>
    </xf>
    <xf numFmtId="0" fontId="52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16" fontId="52" fillId="0" borderId="13" xfId="0" applyNumberFormat="1" applyFont="1" applyFill="1" applyBorder="1" applyAlignment="1">
      <alignment horizontal="left" vertical="top" wrapText="1"/>
    </xf>
    <xf numFmtId="16" fontId="52" fillId="0" borderId="14" xfId="0" applyNumberFormat="1" applyFont="1" applyFill="1" applyBorder="1" applyAlignment="1">
      <alignment horizontal="left" vertical="top" wrapText="1"/>
    </xf>
    <xf numFmtId="16" fontId="52" fillId="0" borderId="12" xfId="0" applyNumberFormat="1" applyFont="1" applyFill="1" applyBorder="1" applyAlignment="1">
      <alignment horizontal="left" vertical="top" wrapText="1"/>
    </xf>
    <xf numFmtId="0" fontId="49" fillId="0" borderId="0" xfId="0" applyFont="1" applyFill="1" applyAlignment="1">
      <alignment wrapText="1"/>
    </xf>
    <xf numFmtId="165" fontId="10" fillId="0" borderId="13" xfId="0" applyNumberFormat="1" applyFont="1" applyFill="1" applyBorder="1" applyAlignment="1">
      <alignment horizontal="center" vertical="top" wrapText="1"/>
    </xf>
    <xf numFmtId="165" fontId="10" fillId="0" borderId="12" xfId="0" applyNumberFormat="1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/>
    </xf>
    <xf numFmtId="16" fontId="10" fillId="0" borderId="13" xfId="0" applyNumberFormat="1" applyFont="1" applyFill="1" applyBorder="1" applyAlignment="1">
      <alignment horizontal="center" vertical="top" wrapText="1"/>
    </xf>
    <xf numFmtId="16" fontId="10" fillId="0" borderId="12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16" fontId="10" fillId="0" borderId="13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distributed"/>
    </xf>
    <xf numFmtId="0" fontId="10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63" applyFont="1" applyFill="1" applyBorder="1" applyAlignment="1">
      <alignment horizontal="left" vertical="top" wrapText="1"/>
      <protection/>
    </xf>
    <xf numFmtId="0" fontId="10" fillId="0" borderId="11" xfId="63" applyFont="1" applyFill="1" applyBorder="1" applyAlignment="1">
      <alignment vertical="top" wrapText="1"/>
      <protection/>
    </xf>
    <xf numFmtId="0" fontId="10" fillId="0" borderId="11" xfId="63" applyFont="1" applyFill="1" applyBorder="1" applyAlignment="1">
      <alignment horizontal="left" vertical="top"/>
      <protection/>
    </xf>
    <xf numFmtId="0" fontId="10" fillId="0" borderId="13" xfId="63" applyNumberFormat="1" applyFont="1" applyFill="1" applyBorder="1" applyAlignment="1">
      <alignment horizontal="left" vertical="top"/>
      <protection/>
    </xf>
    <xf numFmtId="0" fontId="10" fillId="0" borderId="12" xfId="63" applyNumberFormat="1" applyFont="1" applyFill="1" applyBorder="1" applyAlignment="1">
      <alignment horizontal="left" vertical="top"/>
      <protection/>
    </xf>
    <xf numFmtId="0" fontId="10" fillId="0" borderId="14" xfId="63" applyNumberFormat="1" applyFont="1" applyFill="1" applyBorder="1" applyAlignment="1">
      <alignment horizontal="left" vertical="top"/>
      <protection/>
    </xf>
    <xf numFmtId="0" fontId="10" fillId="0" borderId="13" xfId="63" applyFont="1" applyFill="1" applyBorder="1" applyAlignment="1">
      <alignment horizontal="left" vertical="top" wrapText="1"/>
      <protection/>
    </xf>
    <xf numFmtId="0" fontId="10" fillId="0" borderId="12" xfId="63" applyFont="1" applyFill="1" applyBorder="1" applyAlignment="1">
      <alignment horizontal="left" vertical="top" wrapText="1"/>
      <protection/>
    </xf>
    <xf numFmtId="0" fontId="10" fillId="0" borderId="14" xfId="63" applyFont="1" applyFill="1" applyBorder="1" applyAlignment="1">
      <alignment horizontal="left" vertical="top" wrapText="1"/>
      <protection/>
    </xf>
    <xf numFmtId="0" fontId="10" fillId="0" borderId="10" xfId="60" applyFont="1" applyFill="1" applyBorder="1" applyAlignment="1">
      <alignment vertical="top" wrapText="1"/>
      <protection/>
    </xf>
    <xf numFmtId="0" fontId="10" fillId="0" borderId="0" xfId="60" applyFont="1" applyFill="1" applyAlignment="1">
      <alignment vertical="top" wrapText="1"/>
      <protection/>
    </xf>
    <xf numFmtId="0" fontId="0" fillId="0" borderId="0" xfId="0" applyAlignment="1">
      <alignment wrapText="1"/>
    </xf>
    <xf numFmtId="0" fontId="10" fillId="0" borderId="13" xfId="63" applyFont="1" applyFill="1" applyBorder="1" applyAlignment="1">
      <alignment vertical="top" wrapText="1"/>
      <protection/>
    </xf>
    <xf numFmtId="0" fontId="10" fillId="0" borderId="12" xfId="63" applyFont="1" applyFill="1" applyBorder="1" applyAlignment="1">
      <alignment vertical="top" wrapText="1"/>
      <protection/>
    </xf>
    <xf numFmtId="0" fontId="10" fillId="0" borderId="0" xfId="0" applyFont="1" applyAlignment="1">
      <alignment vertical="top" wrapText="1"/>
    </xf>
    <xf numFmtId="0" fontId="52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10" fillId="0" borderId="0" xfId="63" applyFont="1" applyFill="1" applyBorder="1" applyAlignment="1">
      <alignment horizontal="center" vertical="distributed"/>
      <protection/>
    </xf>
    <xf numFmtId="0" fontId="10" fillId="0" borderId="11" xfId="63" applyNumberFormat="1" applyFont="1" applyFill="1" applyBorder="1" applyAlignment="1">
      <alignment vertical="top"/>
      <protection/>
    </xf>
    <xf numFmtId="0" fontId="10" fillId="0" borderId="11" xfId="63" applyFont="1" applyFill="1" applyBorder="1" applyAlignment="1">
      <alignment vertical="top"/>
      <protection/>
    </xf>
    <xf numFmtId="0" fontId="10" fillId="0" borderId="11" xfId="63" applyFont="1" applyFill="1" applyBorder="1" applyAlignment="1">
      <alignment horizontal="center" vertical="top" wrapText="1"/>
      <protection/>
    </xf>
    <xf numFmtId="4" fontId="10" fillId="0" borderId="11" xfId="63" applyNumberFormat="1" applyFont="1" applyFill="1" applyBorder="1" applyAlignment="1">
      <alignment horizontal="center" vertical="top" wrapText="1"/>
      <protection/>
    </xf>
    <xf numFmtId="0" fontId="10" fillId="0" borderId="11" xfId="63" applyNumberFormat="1" applyFont="1" applyFill="1" applyBorder="1" applyAlignment="1">
      <alignment horizontal="left" vertical="top"/>
      <protection/>
    </xf>
    <xf numFmtId="0" fontId="10" fillId="0" borderId="0" xfId="52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12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left" vertical="top" wrapText="1"/>
      <protection/>
    </xf>
    <xf numFmtId="0" fontId="10" fillId="0" borderId="12" xfId="52" applyFont="1" applyFill="1" applyBorder="1" applyAlignment="1">
      <alignment horizontal="left" vertical="top" wrapText="1"/>
      <protection/>
    </xf>
    <xf numFmtId="0" fontId="10" fillId="0" borderId="13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distributed" wrapText="1"/>
      <protection/>
    </xf>
    <xf numFmtId="0" fontId="10" fillId="0" borderId="0" xfId="52" applyFont="1" applyFill="1" applyBorder="1" applyAlignment="1">
      <alignment horizontal="center" vertical="distributed"/>
      <protection/>
    </xf>
    <xf numFmtId="0" fontId="10" fillId="0" borderId="15" xfId="52" applyFont="1" applyFill="1" applyBorder="1" applyAlignment="1">
      <alignment vertical="top" wrapText="1"/>
      <protection/>
    </xf>
    <xf numFmtId="16" fontId="10" fillId="0" borderId="13" xfId="52" applyNumberFormat="1" applyFont="1" applyFill="1" applyBorder="1" applyAlignment="1">
      <alignment vertical="top" wrapText="1"/>
      <protection/>
    </xf>
    <xf numFmtId="16" fontId="10" fillId="0" borderId="12" xfId="52" applyNumberFormat="1" applyFont="1" applyFill="1" applyBorder="1" applyAlignment="1">
      <alignment vertical="top" wrapText="1"/>
      <protection/>
    </xf>
    <xf numFmtId="16" fontId="10" fillId="0" borderId="14" xfId="52" applyNumberFormat="1" applyFont="1" applyFill="1" applyBorder="1" applyAlignment="1">
      <alignment vertical="top" wrapText="1"/>
      <protection/>
    </xf>
    <xf numFmtId="0" fontId="10" fillId="0" borderId="13" xfId="52" applyFont="1" applyFill="1" applyBorder="1" applyAlignment="1">
      <alignment vertical="top" wrapText="1"/>
      <protection/>
    </xf>
    <xf numFmtId="0" fontId="10" fillId="0" borderId="12" xfId="52" applyFont="1" applyFill="1" applyBorder="1" applyAlignment="1">
      <alignment vertical="top" wrapText="1"/>
      <protection/>
    </xf>
    <xf numFmtId="0" fontId="10" fillId="0" borderId="14" xfId="52" applyFont="1" applyFill="1" applyBorder="1" applyAlignment="1">
      <alignment vertical="top" wrapText="1"/>
      <protection/>
    </xf>
    <xf numFmtId="0" fontId="10" fillId="0" borderId="14" xfId="52" applyFont="1" applyFill="1" applyBorder="1" applyAlignment="1">
      <alignment horizontal="center" vertical="top" wrapText="1"/>
      <protection/>
    </xf>
    <xf numFmtId="0" fontId="10" fillId="0" borderId="12" xfId="52" applyFont="1" applyFill="1" applyBorder="1" applyAlignment="1">
      <alignment/>
      <protection/>
    </xf>
    <xf numFmtId="16" fontId="10" fillId="0" borderId="13" xfId="52" applyNumberFormat="1" applyFont="1" applyFill="1" applyBorder="1" applyAlignment="1">
      <alignment horizontal="center" vertical="top" wrapText="1"/>
      <protection/>
    </xf>
    <xf numFmtId="16" fontId="10" fillId="0" borderId="12" xfId="52" applyNumberFormat="1" applyFont="1" applyFill="1" applyBorder="1" applyAlignment="1">
      <alignment horizontal="center" vertical="top" wrapText="1"/>
      <protection/>
    </xf>
    <xf numFmtId="16" fontId="10" fillId="0" borderId="14" xfId="52" applyNumberFormat="1" applyFont="1" applyFill="1" applyBorder="1" applyAlignment="1">
      <alignment horizontal="center" vertical="top" wrapText="1"/>
      <protection/>
    </xf>
    <xf numFmtId="165" fontId="10" fillId="0" borderId="13" xfId="52" applyNumberFormat="1" applyFont="1" applyFill="1" applyBorder="1" applyAlignment="1">
      <alignment horizontal="center" vertical="top" wrapText="1"/>
      <protection/>
    </xf>
    <xf numFmtId="165" fontId="10" fillId="0" borderId="12" xfId="52" applyNumberFormat="1" applyFont="1" applyFill="1" applyBorder="1" applyAlignment="1">
      <alignment horizontal="center" vertical="top" wrapText="1"/>
      <protection/>
    </xf>
    <xf numFmtId="165" fontId="10" fillId="0" borderId="14" xfId="52" applyNumberFormat="1" applyFont="1" applyFill="1" applyBorder="1" applyAlignment="1">
      <alignment horizontal="center" vertical="top" wrapText="1"/>
      <protection/>
    </xf>
    <xf numFmtId="0" fontId="53" fillId="0" borderId="13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53" fillId="0" borderId="15" xfId="52" applyFont="1" applyFill="1" applyBorder="1" applyAlignment="1">
      <alignment wrapText="1"/>
      <protection/>
    </xf>
    <xf numFmtId="0" fontId="55" fillId="0" borderId="15" xfId="0" applyFont="1" applyBorder="1" applyAlignment="1">
      <alignment wrapText="1"/>
    </xf>
    <xf numFmtId="0" fontId="10" fillId="0" borderId="11" xfId="52" applyNumberFormat="1" applyFont="1" applyFill="1" applyBorder="1" applyAlignment="1">
      <alignment vertical="top"/>
      <protection/>
    </xf>
    <xf numFmtId="0" fontId="10" fillId="0" borderId="11" xfId="52" applyFont="1" applyFill="1" applyBorder="1" applyAlignment="1">
      <alignment vertical="top"/>
      <protection/>
    </xf>
    <xf numFmtId="0" fontId="10" fillId="0" borderId="11" xfId="52" applyFont="1" applyFill="1" applyBorder="1" applyAlignment="1">
      <alignment horizontal="center" vertical="top" wrapText="1"/>
      <protection/>
    </xf>
    <xf numFmtId="4" fontId="10" fillId="0" borderId="11" xfId="52" applyNumberFormat="1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center" vertical="top" wrapText="1"/>
      <protection/>
    </xf>
    <xf numFmtId="4" fontId="10" fillId="0" borderId="14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 vertical="top" wrapText="1"/>
      <protection/>
    </xf>
    <xf numFmtId="16" fontId="6" fillId="0" borderId="10" xfId="52" applyNumberFormat="1" applyFont="1" applyFill="1" applyBorder="1" applyAlignment="1">
      <alignment horizontal="left" vertical="top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2 2" xfId="58"/>
    <cellStyle name="Обычный 3 3" xfId="59"/>
    <cellStyle name="Обычный 4" xfId="60"/>
    <cellStyle name="Обычный 4 2" xfId="61"/>
    <cellStyle name="Обычный 4 2 2" xfId="62"/>
    <cellStyle name="Обычный 4 3" xfId="63"/>
    <cellStyle name="Обычный 5" xfId="64"/>
    <cellStyle name="Обычный 5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lgova\Desktop\&#1054;.&#1040;.%20&#1050;&#1086;&#1085;&#1089;&#1090;&#1072;&#1085;&#1090;&#1080;&#1085;&#1086;&#1074;&#1072;\&#1055;&#1086;&#1088;&#1103;&#1076;&#1086;&#1082;%20&#1082;%20&#1043;&#1055;%20&#1085;&#1086;&#1074;&#1099;&#1081;\&#1084;-&#1083;&#1099;\&#1087;&#1088;&#1080;&#1083;&#1086;&#1078;&#1077;&#1085;&#1080;&#1077;%203%20&#1087;&#1087;%202%20&#1052;&#1091;&#1079;&#1077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 09 2014 измен сод учр 2018"/>
    </sheetNames>
    <sheetDataSet>
      <sheetData sheetId="0">
        <row r="11">
          <cell r="N11" t="str">
            <v>Оказание услуг и обеспечение жизнедеятельности учреждений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tabSelected="1" view="pageBreakPreview" zoomScaleSheetLayoutView="100" zoomScalePageLayoutView="0" workbookViewId="0" topLeftCell="A1">
      <selection activeCell="J1" sqref="J1:M2"/>
    </sheetView>
  </sheetViews>
  <sheetFormatPr defaultColWidth="9.140625" defaultRowHeight="15"/>
  <cols>
    <col min="1" max="1" width="6.00390625" style="6" customWidth="1"/>
    <col min="2" max="2" width="34.28125" style="6" customWidth="1"/>
    <col min="3" max="3" width="10.28125" style="6" customWidth="1"/>
    <col min="4" max="4" width="15.57421875" style="6" customWidth="1"/>
    <col min="5" max="5" width="13.57421875" style="6" customWidth="1"/>
    <col min="6" max="6" width="11.8515625" style="6" customWidth="1"/>
    <col min="7" max="11" width="10.8515625" style="6" customWidth="1"/>
    <col min="12" max="12" width="14.57421875" style="6" customWidth="1"/>
    <col min="13" max="13" width="15.28125" style="6" customWidth="1"/>
    <col min="14" max="16384" width="9.140625" style="6" customWidth="1"/>
  </cols>
  <sheetData>
    <row r="1" spans="5:13" s="20" customFormat="1" ht="11.25" customHeight="1">
      <c r="E1" s="22"/>
      <c r="J1" s="91" t="s">
        <v>121</v>
      </c>
      <c r="K1" s="92"/>
      <c r="L1" s="92"/>
      <c r="M1" s="92"/>
    </row>
    <row r="2" spans="3:13" s="20" customFormat="1" ht="14.25" customHeight="1">
      <c r="C2" s="21"/>
      <c r="E2" s="22"/>
      <c r="J2" s="92"/>
      <c r="K2" s="92"/>
      <c r="L2" s="92"/>
      <c r="M2" s="92"/>
    </row>
    <row r="3" spans="5:13" s="20" customFormat="1" ht="11.25" customHeight="1">
      <c r="E3" s="22"/>
      <c r="J3" s="36"/>
      <c r="K3" s="36"/>
      <c r="L3" s="84"/>
      <c r="M3" s="84"/>
    </row>
    <row r="4" spans="1:13" s="23" customFormat="1" ht="12" customHeight="1">
      <c r="A4" s="101" t="s">
        <v>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="23" customFormat="1" ht="12.75"/>
    <row r="6" spans="1:13" s="23" customFormat="1" ht="36" customHeight="1">
      <c r="A6" s="102" t="s">
        <v>0</v>
      </c>
      <c r="B6" s="102" t="s">
        <v>1</v>
      </c>
      <c r="C6" s="102" t="s">
        <v>21</v>
      </c>
      <c r="D6" s="102" t="s">
        <v>22</v>
      </c>
      <c r="E6" s="102" t="s">
        <v>49</v>
      </c>
      <c r="F6" s="102" t="s">
        <v>23</v>
      </c>
      <c r="G6" s="102" t="s">
        <v>24</v>
      </c>
      <c r="H6" s="102"/>
      <c r="I6" s="102"/>
      <c r="J6" s="102"/>
      <c r="K6" s="102"/>
      <c r="L6" s="102" t="s">
        <v>25</v>
      </c>
      <c r="M6" s="102" t="s">
        <v>8</v>
      </c>
    </row>
    <row r="7" spans="1:13" s="23" customFormat="1" ht="31.5" customHeight="1">
      <c r="A7" s="102"/>
      <c r="B7" s="102"/>
      <c r="C7" s="102"/>
      <c r="D7" s="102"/>
      <c r="E7" s="102"/>
      <c r="F7" s="102"/>
      <c r="G7" s="24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102"/>
      <c r="M7" s="102"/>
    </row>
    <row r="8" spans="1:13" s="23" customFormat="1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</row>
    <row r="9" spans="1:13" s="23" customFormat="1" ht="12.75">
      <c r="A9" s="85" t="s">
        <v>80</v>
      </c>
      <c r="B9" s="89" t="s">
        <v>51</v>
      </c>
      <c r="C9" s="89" t="s">
        <v>19</v>
      </c>
      <c r="D9" s="26" t="s">
        <v>15</v>
      </c>
      <c r="E9" s="27">
        <v>14386.95</v>
      </c>
      <c r="F9" s="27">
        <v>83137</v>
      </c>
      <c r="G9" s="27">
        <v>17589</v>
      </c>
      <c r="H9" s="27">
        <v>11246.6</v>
      </c>
      <c r="I9" s="27">
        <v>17390</v>
      </c>
      <c r="J9" s="27">
        <v>18072.8</v>
      </c>
      <c r="K9" s="27">
        <v>18838.6</v>
      </c>
      <c r="L9" s="89" t="s">
        <v>61</v>
      </c>
      <c r="M9" s="89"/>
    </row>
    <row r="10" spans="1:13" s="23" customFormat="1" ht="39" customHeight="1">
      <c r="A10" s="86"/>
      <c r="B10" s="90"/>
      <c r="C10" s="90"/>
      <c r="D10" s="32" t="s">
        <v>52</v>
      </c>
      <c r="E10" s="27">
        <v>13897.9</v>
      </c>
      <c r="F10" s="27">
        <v>83137</v>
      </c>
      <c r="G10" s="27">
        <v>17589</v>
      </c>
      <c r="H10" s="27">
        <v>11246.6</v>
      </c>
      <c r="I10" s="27">
        <v>17390</v>
      </c>
      <c r="J10" s="27">
        <v>18072.8</v>
      </c>
      <c r="K10" s="27">
        <v>18838.6</v>
      </c>
      <c r="L10" s="90"/>
      <c r="M10" s="90"/>
    </row>
    <row r="11" spans="1:13" s="23" customFormat="1" ht="57" customHeight="1">
      <c r="A11" s="87"/>
      <c r="B11" s="31"/>
      <c r="C11" s="31"/>
      <c r="D11" s="32" t="s">
        <v>135</v>
      </c>
      <c r="E11" s="27">
        <v>34.2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31"/>
      <c r="M11" s="31"/>
    </row>
    <row r="12" spans="1:13" s="23" customFormat="1" ht="34.5" customHeight="1">
      <c r="A12" s="88"/>
      <c r="B12" s="31"/>
      <c r="C12" s="31"/>
      <c r="D12" s="32" t="s">
        <v>96</v>
      </c>
      <c r="E12" s="27">
        <v>454.85</v>
      </c>
      <c r="F12" s="27">
        <v>0</v>
      </c>
      <c r="G12" s="27">
        <v>0</v>
      </c>
      <c r="H12" s="27">
        <f>H2</f>
        <v>0</v>
      </c>
      <c r="I12" s="27">
        <f>I2</f>
        <v>0</v>
      </c>
      <c r="J12" s="27">
        <f>J2</f>
        <v>0</v>
      </c>
      <c r="K12" s="27">
        <f>K2</f>
        <v>0</v>
      </c>
      <c r="L12" s="31"/>
      <c r="M12" s="31"/>
    </row>
    <row r="13" spans="1:13" s="23" customFormat="1" ht="12.75">
      <c r="A13" s="89" t="s">
        <v>81</v>
      </c>
      <c r="B13" s="89" t="s">
        <v>86</v>
      </c>
      <c r="C13" s="89" t="s">
        <v>19</v>
      </c>
      <c r="D13" s="26" t="s">
        <v>15</v>
      </c>
      <c r="E13" s="27">
        <v>14386.95</v>
      </c>
      <c r="F13" s="27">
        <v>83137</v>
      </c>
      <c r="G13" s="27">
        <v>17589</v>
      </c>
      <c r="H13" s="27">
        <v>11246.6</v>
      </c>
      <c r="I13" s="27">
        <v>17390</v>
      </c>
      <c r="J13" s="27">
        <v>18072.8</v>
      </c>
      <c r="K13" s="27">
        <v>18838.6</v>
      </c>
      <c r="L13" s="89" t="s">
        <v>61</v>
      </c>
      <c r="M13" s="89"/>
    </row>
    <row r="14" spans="1:13" s="23" customFormat="1" ht="36.75" customHeight="1">
      <c r="A14" s="90"/>
      <c r="B14" s="90"/>
      <c r="C14" s="90"/>
      <c r="D14" s="32" t="s">
        <v>52</v>
      </c>
      <c r="E14" s="27">
        <v>13897.9</v>
      </c>
      <c r="F14" s="27">
        <v>83137</v>
      </c>
      <c r="G14" s="27">
        <v>17589</v>
      </c>
      <c r="H14" s="27">
        <v>11246.6</v>
      </c>
      <c r="I14" s="27">
        <v>17390</v>
      </c>
      <c r="J14" s="27">
        <v>18072.8</v>
      </c>
      <c r="K14" s="27">
        <v>18838.6</v>
      </c>
      <c r="L14" s="90"/>
      <c r="M14" s="90"/>
    </row>
    <row r="15" spans="1:13" s="23" customFormat="1" ht="51.75" customHeight="1">
      <c r="A15" s="87"/>
      <c r="B15" s="87"/>
      <c r="C15" s="31"/>
      <c r="D15" s="32" t="s">
        <v>135</v>
      </c>
      <c r="E15" s="27">
        <v>34.2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31"/>
      <c r="M15" s="31"/>
    </row>
    <row r="16" spans="1:13" s="23" customFormat="1" ht="36.75" customHeight="1">
      <c r="A16" s="88"/>
      <c r="B16" s="88"/>
      <c r="C16" s="31"/>
      <c r="D16" s="32" t="s">
        <v>96</v>
      </c>
      <c r="E16" s="27">
        <v>454.85</v>
      </c>
      <c r="F16" s="27">
        <v>0</v>
      </c>
      <c r="G16" s="27">
        <v>0</v>
      </c>
      <c r="H16" s="27">
        <f>H6</f>
        <v>0</v>
      </c>
      <c r="I16" s="27">
        <f>I6</f>
        <v>0</v>
      </c>
      <c r="J16" s="27">
        <f>J6</f>
        <v>0</v>
      </c>
      <c r="K16" s="27">
        <f>K6</f>
        <v>0</v>
      </c>
      <c r="L16" s="31"/>
      <c r="M16" s="31"/>
    </row>
    <row r="17" spans="1:13" s="23" customFormat="1" ht="11.25" customHeight="1">
      <c r="A17" s="95" t="s">
        <v>82</v>
      </c>
      <c r="B17" s="89" t="s">
        <v>77</v>
      </c>
      <c r="C17" s="95" t="s">
        <v>19</v>
      </c>
      <c r="D17" s="37" t="s">
        <v>15</v>
      </c>
      <c r="E17" s="27">
        <f>E18+E19+E20</f>
        <v>13937.650000000001</v>
      </c>
      <c r="F17" s="27">
        <f aca="true" t="shared" si="0" ref="F17:F28">G17+H17+I17+J17+K17</f>
        <v>80984.9</v>
      </c>
      <c r="G17" s="27">
        <f>G18</f>
        <v>17153</v>
      </c>
      <c r="H17" s="27">
        <v>10822.4</v>
      </c>
      <c r="I17" s="27">
        <f>I18</f>
        <v>16954</v>
      </c>
      <c r="J17" s="27">
        <f>J18</f>
        <v>17661</v>
      </c>
      <c r="K17" s="27">
        <f>K18</f>
        <v>18394.5</v>
      </c>
      <c r="L17" s="89" t="s">
        <v>61</v>
      </c>
      <c r="M17" s="95" t="str">
        <f>'[1]17 09 2014 измен сод учр 2018'!$N$11</f>
        <v>Оказание услуг и обеспечение жизнедеятельности учреждений </v>
      </c>
    </row>
    <row r="18" spans="1:13" s="23" customFormat="1" ht="39.75" customHeight="1">
      <c r="A18" s="96"/>
      <c r="B18" s="90"/>
      <c r="C18" s="96"/>
      <c r="D18" s="29" t="s">
        <v>52</v>
      </c>
      <c r="E18" s="27">
        <v>13448.6</v>
      </c>
      <c r="F18" s="27">
        <f t="shared" si="0"/>
        <v>80984.9</v>
      </c>
      <c r="G18" s="27">
        <v>17153</v>
      </c>
      <c r="H18" s="27">
        <v>10822.4</v>
      </c>
      <c r="I18" s="27">
        <v>16954</v>
      </c>
      <c r="J18" s="27">
        <v>17661</v>
      </c>
      <c r="K18" s="27">
        <v>18394.5</v>
      </c>
      <c r="L18" s="90"/>
      <c r="M18" s="96"/>
    </row>
    <row r="19" spans="1:13" s="23" customFormat="1" ht="55.5" customHeight="1">
      <c r="A19" s="96"/>
      <c r="B19" s="90"/>
      <c r="C19" s="96"/>
      <c r="D19" s="29" t="s">
        <v>135</v>
      </c>
      <c r="E19" s="27">
        <v>34.2</v>
      </c>
      <c r="F19" s="27">
        <f t="shared" si="0"/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90"/>
      <c r="M19" s="96"/>
    </row>
    <row r="20" spans="1:13" s="23" customFormat="1" ht="38.25" customHeight="1">
      <c r="A20" s="97"/>
      <c r="B20" s="94"/>
      <c r="C20" s="97"/>
      <c r="D20" s="29" t="s">
        <v>96</v>
      </c>
      <c r="E20" s="27">
        <v>454.85</v>
      </c>
      <c r="F20" s="27">
        <f t="shared" si="0"/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94"/>
      <c r="M20" s="97"/>
    </row>
    <row r="21" spans="1:13" s="23" customFormat="1" ht="11.25" customHeight="1">
      <c r="A21" s="95" t="s">
        <v>133</v>
      </c>
      <c r="B21" s="89" t="s">
        <v>62</v>
      </c>
      <c r="C21" s="95"/>
      <c r="D21" s="29" t="s">
        <v>15</v>
      </c>
      <c r="E21" s="27">
        <v>449.3</v>
      </c>
      <c r="F21" s="27">
        <f t="shared" si="0"/>
        <v>1403.9</v>
      </c>
      <c r="G21" s="27">
        <v>286</v>
      </c>
      <c r="H21" s="34">
        <v>296</v>
      </c>
      <c r="I21" s="34">
        <f>I22</f>
        <v>286</v>
      </c>
      <c r="J21" s="27">
        <v>261.8</v>
      </c>
      <c r="K21" s="27">
        <v>274.1</v>
      </c>
      <c r="L21" s="29"/>
      <c r="M21" s="29"/>
    </row>
    <row r="22" spans="1:13" s="23" customFormat="1" ht="42.75" customHeight="1">
      <c r="A22" s="97"/>
      <c r="B22" s="94"/>
      <c r="C22" s="97"/>
      <c r="D22" s="29" t="s">
        <v>52</v>
      </c>
      <c r="E22" s="27">
        <v>449.3</v>
      </c>
      <c r="F22" s="27">
        <f t="shared" si="0"/>
        <v>1403.9</v>
      </c>
      <c r="G22" s="27">
        <v>286</v>
      </c>
      <c r="H22" s="34">
        <v>296</v>
      </c>
      <c r="I22" s="34">
        <v>286</v>
      </c>
      <c r="J22" s="27">
        <v>261.8</v>
      </c>
      <c r="K22" s="27">
        <v>274.1</v>
      </c>
      <c r="L22" s="31" t="s">
        <v>61</v>
      </c>
      <c r="M22" s="31"/>
    </row>
    <row r="23" spans="1:13" s="23" customFormat="1" ht="11.25" customHeight="1">
      <c r="A23" s="95" t="s">
        <v>134</v>
      </c>
      <c r="B23" s="93" t="s">
        <v>29</v>
      </c>
      <c r="C23" s="89" t="s">
        <v>19</v>
      </c>
      <c r="D23" s="29" t="s">
        <v>15</v>
      </c>
      <c r="E23" s="27">
        <v>0</v>
      </c>
      <c r="F23" s="27">
        <f t="shared" si="0"/>
        <v>337</v>
      </c>
      <c r="G23" s="27">
        <v>50</v>
      </c>
      <c r="H23" s="27">
        <v>57</v>
      </c>
      <c r="I23" s="27">
        <f>I24</f>
        <v>50</v>
      </c>
      <c r="J23" s="27">
        <v>80</v>
      </c>
      <c r="K23" s="27">
        <v>100</v>
      </c>
      <c r="L23" s="93" t="s">
        <v>61</v>
      </c>
      <c r="M23" s="93" t="s">
        <v>30</v>
      </c>
    </row>
    <row r="24" spans="1:13" s="23" customFormat="1" ht="92.25" customHeight="1">
      <c r="A24" s="96"/>
      <c r="B24" s="93"/>
      <c r="C24" s="90"/>
      <c r="D24" s="29" t="s">
        <v>52</v>
      </c>
      <c r="E24" s="27">
        <v>0</v>
      </c>
      <c r="F24" s="27">
        <f t="shared" si="0"/>
        <v>337</v>
      </c>
      <c r="G24" s="27">
        <v>50</v>
      </c>
      <c r="H24" s="27">
        <v>57</v>
      </c>
      <c r="I24" s="27">
        <v>50</v>
      </c>
      <c r="J24" s="27">
        <v>80</v>
      </c>
      <c r="K24" s="27">
        <v>100</v>
      </c>
      <c r="L24" s="93"/>
      <c r="M24" s="93"/>
    </row>
    <row r="25" spans="1:14" s="38" customFormat="1" ht="11.25" customHeight="1">
      <c r="A25" s="95" t="s">
        <v>83</v>
      </c>
      <c r="B25" s="93" t="s">
        <v>63</v>
      </c>
      <c r="C25" s="89" t="s">
        <v>19</v>
      </c>
      <c r="D25" s="29" t="s">
        <v>15</v>
      </c>
      <c r="E25" s="27">
        <v>0</v>
      </c>
      <c r="F25" s="27">
        <f t="shared" si="0"/>
        <v>411.2</v>
      </c>
      <c r="G25" s="27">
        <v>100</v>
      </c>
      <c r="H25" s="27">
        <v>71.2</v>
      </c>
      <c r="I25" s="27">
        <f>I26</f>
        <v>100</v>
      </c>
      <c r="J25" s="27">
        <v>70</v>
      </c>
      <c r="K25" s="27">
        <v>70</v>
      </c>
      <c r="L25" s="90" t="s">
        <v>61</v>
      </c>
      <c r="M25" s="90" t="s">
        <v>32</v>
      </c>
      <c r="N25" s="23"/>
    </row>
    <row r="26" spans="1:14" s="38" customFormat="1" ht="57.75" customHeight="1">
      <c r="A26" s="96"/>
      <c r="B26" s="93"/>
      <c r="C26" s="90"/>
      <c r="D26" s="29" t="s">
        <v>52</v>
      </c>
      <c r="E26" s="27">
        <v>0</v>
      </c>
      <c r="F26" s="27">
        <f t="shared" si="0"/>
        <v>411.2</v>
      </c>
      <c r="G26" s="27">
        <v>100</v>
      </c>
      <c r="H26" s="27">
        <v>71.2</v>
      </c>
      <c r="I26" s="27">
        <v>100</v>
      </c>
      <c r="J26" s="27">
        <v>70</v>
      </c>
      <c r="K26" s="27">
        <v>70</v>
      </c>
      <c r="L26" s="90"/>
      <c r="M26" s="94"/>
      <c r="N26" s="23"/>
    </row>
    <row r="27" spans="1:13" s="23" customFormat="1" ht="12.75">
      <c r="A27" s="93"/>
      <c r="B27" s="93" t="s">
        <v>84</v>
      </c>
      <c r="C27" s="89" t="s">
        <v>19</v>
      </c>
      <c r="D27" s="29" t="s">
        <v>15</v>
      </c>
      <c r="E27" s="27">
        <f>E21+E17</f>
        <v>14386.95</v>
      </c>
      <c r="F27" s="27">
        <f t="shared" si="0"/>
        <v>83137</v>
      </c>
      <c r="G27" s="27">
        <f aca="true" t="shared" si="1" ref="G27:K28">G25+G23+G21+G17</f>
        <v>17589</v>
      </c>
      <c r="H27" s="27">
        <f t="shared" si="1"/>
        <v>11246.6</v>
      </c>
      <c r="I27" s="27">
        <f t="shared" si="1"/>
        <v>17390</v>
      </c>
      <c r="J27" s="27">
        <f t="shared" si="1"/>
        <v>18072.8</v>
      </c>
      <c r="K27" s="27">
        <f t="shared" si="1"/>
        <v>18838.6</v>
      </c>
      <c r="L27" s="89" t="s">
        <v>61</v>
      </c>
      <c r="M27" s="93"/>
    </row>
    <row r="28" spans="1:13" s="23" customFormat="1" ht="38.25">
      <c r="A28" s="93"/>
      <c r="B28" s="93"/>
      <c r="C28" s="90"/>
      <c r="D28" s="29" t="s">
        <v>52</v>
      </c>
      <c r="E28" s="27">
        <f>E24+E22+E18</f>
        <v>13897.9</v>
      </c>
      <c r="F28" s="27">
        <f t="shared" si="0"/>
        <v>83137</v>
      </c>
      <c r="G28" s="27">
        <f t="shared" si="1"/>
        <v>17589</v>
      </c>
      <c r="H28" s="27">
        <f t="shared" si="1"/>
        <v>11246.6</v>
      </c>
      <c r="I28" s="27">
        <f t="shared" si="1"/>
        <v>17390</v>
      </c>
      <c r="J28" s="27">
        <f t="shared" si="1"/>
        <v>18072.8</v>
      </c>
      <c r="K28" s="27">
        <f t="shared" si="1"/>
        <v>18838.6</v>
      </c>
      <c r="L28" s="90"/>
      <c r="M28" s="93"/>
    </row>
    <row r="29" spans="1:13" s="23" customFormat="1" ht="51">
      <c r="A29" s="93"/>
      <c r="B29" s="93"/>
      <c r="C29" s="90"/>
      <c r="D29" s="29" t="s">
        <v>135</v>
      </c>
      <c r="E29" s="27">
        <f>E19</f>
        <v>34.2</v>
      </c>
      <c r="F29" s="27">
        <f aca="true" t="shared" si="2" ref="F29:K30">F19</f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90"/>
      <c r="M29" s="93"/>
    </row>
    <row r="30" spans="1:13" s="23" customFormat="1" ht="34.5" customHeight="1">
      <c r="A30" s="93"/>
      <c r="B30" s="93"/>
      <c r="C30" s="94"/>
      <c r="D30" s="29" t="s">
        <v>96</v>
      </c>
      <c r="E30" s="27">
        <f>E20</f>
        <v>454.85</v>
      </c>
      <c r="F30" s="27">
        <f t="shared" si="2"/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94"/>
      <c r="M30" s="93"/>
    </row>
    <row r="31" ht="11.25">
      <c r="B31" s="98"/>
    </row>
    <row r="32" spans="2:3" ht="11.25">
      <c r="B32" s="99"/>
      <c r="C32" s="81"/>
    </row>
    <row r="33" ht="11.25">
      <c r="B33" s="100"/>
    </row>
    <row r="34" ht="11.25">
      <c r="B34" s="100"/>
    </row>
  </sheetData>
  <sheetProtection/>
  <mergeCells count="46">
    <mergeCell ref="B31:B34"/>
    <mergeCell ref="A21:A22"/>
    <mergeCell ref="B21:B22"/>
    <mergeCell ref="C21:C22"/>
    <mergeCell ref="A4:M4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B9:B10"/>
    <mergeCell ref="B17:B20"/>
    <mergeCell ref="A17:A20"/>
    <mergeCell ref="C17:C20"/>
    <mergeCell ref="L17:L20"/>
    <mergeCell ref="M17:M20"/>
    <mergeCell ref="A25:A26"/>
    <mergeCell ref="B25:B26"/>
    <mergeCell ref="C25:C26"/>
    <mergeCell ref="L25:L26"/>
    <mergeCell ref="M25:M26"/>
    <mergeCell ref="A23:A24"/>
    <mergeCell ref="B23:B24"/>
    <mergeCell ref="C23:C24"/>
    <mergeCell ref="L23:L24"/>
    <mergeCell ref="M23:M24"/>
    <mergeCell ref="A27:A30"/>
    <mergeCell ref="B27:B30"/>
    <mergeCell ref="C27:C30"/>
    <mergeCell ref="L27:L30"/>
    <mergeCell ref="M27:M30"/>
    <mergeCell ref="L3:M3"/>
    <mergeCell ref="A9:A12"/>
    <mergeCell ref="A13:A16"/>
    <mergeCell ref="B13:B16"/>
    <mergeCell ref="J1:M2"/>
    <mergeCell ref="C9:C10"/>
    <mergeCell ref="L9:L10"/>
    <mergeCell ref="M9:M10"/>
    <mergeCell ref="C13:C14"/>
    <mergeCell ref="L13:L14"/>
    <mergeCell ref="M13:M14"/>
  </mergeCells>
  <printOptions/>
  <pageMargins left="0.2362204724409449" right="0.2362204724409449" top="0.35433070866141736" bottom="0.35433070866141736" header="0.31496062992125984" footer="0.31496062992125984"/>
  <pageSetup fitToHeight="2" horizontalDpi="600" verticalDpi="600" orientation="landscape" paperSize="9" scale="80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view="pageBreakPreview" zoomScaleSheetLayoutView="100" zoomScalePageLayoutView="0" workbookViewId="0" topLeftCell="A1">
      <selection activeCell="I2" sqref="I2:L2"/>
    </sheetView>
  </sheetViews>
  <sheetFormatPr defaultColWidth="9.140625" defaultRowHeight="15"/>
  <cols>
    <col min="1" max="1" width="6.00390625" style="6" customWidth="1"/>
    <col min="2" max="2" width="34.7109375" style="6" customWidth="1"/>
    <col min="3" max="3" width="10.8515625" style="6" customWidth="1"/>
    <col min="4" max="4" width="18.57421875" style="6" customWidth="1"/>
    <col min="5" max="5" width="13.140625" style="6" customWidth="1"/>
    <col min="6" max="6" width="11.57421875" style="6" customWidth="1"/>
    <col min="7" max="11" width="11.140625" style="6" customWidth="1"/>
    <col min="12" max="12" width="18.28125" style="6" customWidth="1"/>
    <col min="13" max="13" width="18.8515625" style="6" customWidth="1"/>
    <col min="14" max="16384" width="9.140625" style="6" customWidth="1"/>
  </cols>
  <sheetData>
    <row r="1" spans="5:12" s="1" customFormat="1" ht="11.25" customHeight="1">
      <c r="E1" s="2"/>
      <c r="I1" s="105"/>
      <c r="J1" s="105"/>
      <c r="K1" s="105"/>
      <c r="L1" s="105"/>
    </row>
    <row r="2" spans="3:12" s="20" customFormat="1" ht="14.25" customHeight="1">
      <c r="C2" s="21"/>
      <c r="E2" s="22"/>
      <c r="I2" s="84" t="s">
        <v>122</v>
      </c>
      <c r="J2" s="84"/>
      <c r="K2" s="84"/>
      <c r="L2" s="84"/>
    </row>
    <row r="3" s="23" customFormat="1" ht="12.75"/>
    <row r="4" spans="1:13" s="23" customFormat="1" ht="15" customHeight="1">
      <c r="A4" s="101" t="s">
        <v>64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="23" customFormat="1" ht="12.75"/>
    <row r="6" spans="1:13" s="23" customFormat="1" ht="36" customHeight="1">
      <c r="A6" s="102" t="s">
        <v>0</v>
      </c>
      <c r="B6" s="102" t="s">
        <v>1</v>
      </c>
      <c r="C6" s="102" t="s">
        <v>21</v>
      </c>
      <c r="D6" s="102" t="s">
        <v>22</v>
      </c>
      <c r="E6" s="102" t="s">
        <v>49</v>
      </c>
      <c r="F6" s="102" t="s">
        <v>45</v>
      </c>
      <c r="G6" s="102" t="s">
        <v>24</v>
      </c>
      <c r="H6" s="102"/>
      <c r="I6" s="102"/>
      <c r="J6" s="102"/>
      <c r="K6" s="102"/>
      <c r="L6" s="102" t="s">
        <v>25</v>
      </c>
      <c r="M6" s="102" t="s">
        <v>8</v>
      </c>
    </row>
    <row r="7" spans="1:13" s="23" customFormat="1" ht="49.5" customHeight="1">
      <c r="A7" s="102"/>
      <c r="B7" s="102"/>
      <c r="C7" s="102"/>
      <c r="D7" s="102"/>
      <c r="E7" s="102"/>
      <c r="F7" s="102"/>
      <c r="G7" s="24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102"/>
      <c r="M7" s="102"/>
    </row>
    <row r="8" spans="1:13" s="23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</row>
    <row r="9" spans="1:13" s="23" customFormat="1" ht="11.25" customHeight="1">
      <c r="A9" s="89" t="s">
        <v>26</v>
      </c>
      <c r="B9" s="89" t="s">
        <v>65</v>
      </c>
      <c r="C9" s="95" t="s">
        <v>19</v>
      </c>
      <c r="D9" s="26" t="s">
        <v>15</v>
      </c>
      <c r="E9" s="27">
        <v>38331.69</v>
      </c>
      <c r="F9" s="28">
        <v>226715.1</v>
      </c>
      <c r="G9" s="27">
        <v>43825.4</v>
      </c>
      <c r="H9" s="27">
        <v>40303.4</v>
      </c>
      <c r="I9" s="27">
        <v>45600.4</v>
      </c>
      <c r="J9" s="27">
        <v>47501.9</v>
      </c>
      <c r="K9" s="27">
        <v>49484</v>
      </c>
      <c r="L9" s="29"/>
      <c r="M9" s="29"/>
    </row>
    <row r="10" spans="1:13" s="23" customFormat="1" ht="42" customHeight="1">
      <c r="A10" s="90"/>
      <c r="B10" s="90"/>
      <c r="C10" s="96"/>
      <c r="D10" s="30" t="s">
        <v>58</v>
      </c>
      <c r="E10" s="27">
        <v>36895.4</v>
      </c>
      <c r="F10" s="28">
        <v>226715.1</v>
      </c>
      <c r="G10" s="27">
        <v>43825.4</v>
      </c>
      <c r="H10" s="27">
        <v>40303.4</v>
      </c>
      <c r="I10" s="27">
        <v>45600.4</v>
      </c>
      <c r="J10" s="27">
        <v>47501.9</v>
      </c>
      <c r="K10" s="27">
        <v>49484</v>
      </c>
      <c r="L10" s="31" t="s">
        <v>69</v>
      </c>
      <c r="M10" s="31"/>
    </row>
    <row r="11" spans="1:13" s="23" customFormat="1" ht="56.25" customHeight="1">
      <c r="A11" s="87"/>
      <c r="B11" s="87"/>
      <c r="C11" s="103"/>
      <c r="D11" s="32" t="s">
        <v>135</v>
      </c>
      <c r="E11" s="27">
        <v>100.44</v>
      </c>
      <c r="F11" s="28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31"/>
      <c r="M11" s="31"/>
    </row>
    <row r="12" spans="1:13" s="23" customFormat="1" ht="27.75" customHeight="1">
      <c r="A12" s="88"/>
      <c r="B12" s="88"/>
      <c r="C12" s="104"/>
      <c r="D12" s="32" t="s">
        <v>96</v>
      </c>
      <c r="E12" s="27">
        <v>1335.85</v>
      </c>
      <c r="F12" s="2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31"/>
      <c r="M12" s="31"/>
    </row>
    <row r="13" spans="1:13" s="23" customFormat="1" ht="15" customHeight="1">
      <c r="A13" s="89" t="s">
        <v>27</v>
      </c>
      <c r="B13" s="89" t="s">
        <v>66</v>
      </c>
      <c r="C13" s="89" t="s">
        <v>19</v>
      </c>
      <c r="D13" s="26" t="s">
        <v>15</v>
      </c>
      <c r="E13" s="27">
        <v>38331.69</v>
      </c>
      <c r="F13" s="28">
        <v>226715.1</v>
      </c>
      <c r="G13" s="27">
        <v>43825.4</v>
      </c>
      <c r="H13" s="27">
        <v>40303.4</v>
      </c>
      <c r="I13" s="27">
        <v>45600.4</v>
      </c>
      <c r="J13" s="27">
        <v>47501.9</v>
      </c>
      <c r="K13" s="27">
        <v>49484</v>
      </c>
      <c r="L13" s="89" t="s">
        <v>69</v>
      </c>
      <c r="M13" s="89"/>
    </row>
    <row r="14" spans="1:13" s="23" customFormat="1" ht="41.25" customHeight="1">
      <c r="A14" s="90"/>
      <c r="B14" s="90"/>
      <c r="C14" s="90"/>
      <c r="D14" s="30" t="s">
        <v>58</v>
      </c>
      <c r="E14" s="27">
        <v>36895.4</v>
      </c>
      <c r="F14" s="28">
        <v>226715.1</v>
      </c>
      <c r="G14" s="27">
        <v>43825.4</v>
      </c>
      <c r="H14" s="27">
        <v>40303.4</v>
      </c>
      <c r="I14" s="27">
        <v>45600.4</v>
      </c>
      <c r="J14" s="27">
        <v>47501.9</v>
      </c>
      <c r="K14" s="27">
        <v>49484</v>
      </c>
      <c r="L14" s="94"/>
      <c r="M14" s="90"/>
    </row>
    <row r="15" spans="1:13" s="23" customFormat="1" ht="53.25" customHeight="1">
      <c r="A15" s="87"/>
      <c r="B15" s="106"/>
      <c r="C15" s="87"/>
      <c r="D15" s="32" t="s">
        <v>135</v>
      </c>
      <c r="E15" s="27">
        <v>100.44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31"/>
      <c r="M15" s="31"/>
    </row>
    <row r="16" spans="1:13" s="23" customFormat="1" ht="26.25" customHeight="1">
      <c r="A16" s="88"/>
      <c r="B16" s="107"/>
      <c r="C16" s="88"/>
      <c r="D16" s="32" t="s">
        <v>96</v>
      </c>
      <c r="E16" s="27">
        <v>1335.85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31"/>
      <c r="M16" s="31"/>
    </row>
    <row r="17" spans="1:13" s="23" customFormat="1" ht="11.25" customHeight="1">
      <c r="A17" s="95" t="s">
        <v>85</v>
      </c>
      <c r="B17" s="95" t="s">
        <v>77</v>
      </c>
      <c r="C17" s="89" t="s">
        <v>19</v>
      </c>
      <c r="D17" s="30" t="s">
        <v>15</v>
      </c>
      <c r="E17" s="27">
        <f>E18+E19+E20</f>
        <v>37755.29</v>
      </c>
      <c r="F17" s="33">
        <f aca="true" t="shared" si="0" ref="F17:F22">G17+H17+I17+J17+K17</f>
        <v>223185.4</v>
      </c>
      <c r="G17" s="27">
        <f>G18</f>
        <v>42628</v>
      </c>
      <c r="H17" s="27">
        <v>39848.9</v>
      </c>
      <c r="I17" s="27">
        <f>I18</f>
        <v>45000</v>
      </c>
      <c r="J17" s="27">
        <f>J18</f>
        <v>46876.5</v>
      </c>
      <c r="K17" s="27">
        <f>K18</f>
        <v>48832</v>
      </c>
      <c r="L17" s="89" t="s">
        <v>69</v>
      </c>
      <c r="M17" s="95"/>
    </row>
    <row r="18" spans="1:13" s="23" customFormat="1" ht="37.5" customHeight="1">
      <c r="A18" s="96"/>
      <c r="B18" s="96"/>
      <c r="C18" s="90"/>
      <c r="D18" s="30" t="s">
        <v>58</v>
      </c>
      <c r="E18" s="27">
        <v>36319</v>
      </c>
      <c r="F18" s="33">
        <f t="shared" si="0"/>
        <v>223185.4</v>
      </c>
      <c r="G18" s="27">
        <v>42628</v>
      </c>
      <c r="H18" s="27">
        <v>39848.9</v>
      </c>
      <c r="I18" s="27">
        <v>45000</v>
      </c>
      <c r="J18" s="27">
        <v>46876.5</v>
      </c>
      <c r="K18" s="27">
        <v>48832</v>
      </c>
      <c r="L18" s="90"/>
      <c r="M18" s="96"/>
    </row>
    <row r="19" spans="1:13" s="23" customFormat="1" ht="58.5" customHeight="1">
      <c r="A19" s="96"/>
      <c r="B19" s="96"/>
      <c r="C19" s="87"/>
      <c r="D19" s="29" t="s">
        <v>135</v>
      </c>
      <c r="E19" s="27">
        <v>100.44</v>
      </c>
      <c r="F19" s="33">
        <f t="shared" si="0"/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90"/>
      <c r="M19" s="96"/>
    </row>
    <row r="20" spans="1:13" s="23" customFormat="1" ht="33.75" customHeight="1">
      <c r="A20" s="97"/>
      <c r="B20" s="97"/>
      <c r="C20" s="88"/>
      <c r="D20" s="29" t="s">
        <v>96</v>
      </c>
      <c r="E20" s="27">
        <v>1335.85</v>
      </c>
      <c r="F20" s="33">
        <f t="shared" si="0"/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94"/>
      <c r="M20" s="97"/>
    </row>
    <row r="21" spans="1:13" s="23" customFormat="1" ht="15" customHeight="1">
      <c r="A21" s="108" t="s">
        <v>28</v>
      </c>
      <c r="B21" s="93" t="s">
        <v>67</v>
      </c>
      <c r="C21" s="93" t="s">
        <v>19</v>
      </c>
      <c r="D21" s="29" t="s">
        <v>15</v>
      </c>
      <c r="E21" s="27">
        <v>576.4</v>
      </c>
      <c r="F21" s="33">
        <f t="shared" si="0"/>
        <v>2795.2000000000003</v>
      </c>
      <c r="G21" s="27">
        <f>G22</f>
        <v>637.4</v>
      </c>
      <c r="H21" s="27">
        <v>394.5</v>
      </c>
      <c r="I21" s="27">
        <f>I22</f>
        <v>600.4</v>
      </c>
      <c r="J21" s="27">
        <f>J22</f>
        <v>625.4</v>
      </c>
      <c r="K21" s="27">
        <v>537.5</v>
      </c>
      <c r="L21" s="89" t="s">
        <v>69</v>
      </c>
      <c r="M21" s="89" t="s">
        <v>53</v>
      </c>
    </row>
    <row r="22" spans="1:13" s="23" customFormat="1" ht="39" customHeight="1">
      <c r="A22" s="110"/>
      <c r="B22" s="93"/>
      <c r="C22" s="93"/>
      <c r="D22" s="30" t="s">
        <v>58</v>
      </c>
      <c r="E22" s="27">
        <v>576.4</v>
      </c>
      <c r="F22" s="33">
        <f t="shared" si="0"/>
        <v>2909.7000000000003</v>
      </c>
      <c r="G22" s="27">
        <v>637.4</v>
      </c>
      <c r="H22" s="27">
        <v>394.5</v>
      </c>
      <c r="I22" s="27">
        <v>600.4</v>
      </c>
      <c r="J22" s="27">
        <v>625.4</v>
      </c>
      <c r="K22" s="27">
        <v>652</v>
      </c>
      <c r="L22" s="90"/>
      <c r="M22" s="90"/>
    </row>
    <row r="23" spans="1:13" s="23" customFormat="1" ht="11.25" customHeight="1">
      <c r="A23" s="108" t="s">
        <v>31</v>
      </c>
      <c r="B23" s="93" t="s">
        <v>68</v>
      </c>
      <c r="C23" s="93" t="s">
        <v>19</v>
      </c>
      <c r="D23" s="29" t="s">
        <v>15</v>
      </c>
      <c r="E23" s="34">
        <v>0</v>
      </c>
      <c r="F23" s="35">
        <v>500</v>
      </c>
      <c r="G23" s="34">
        <f>G24</f>
        <v>500</v>
      </c>
      <c r="H23" s="27">
        <v>0</v>
      </c>
      <c r="I23" s="27">
        <v>0</v>
      </c>
      <c r="J23" s="27">
        <v>0</v>
      </c>
      <c r="K23" s="27">
        <v>0</v>
      </c>
      <c r="L23" s="89" t="s">
        <v>69</v>
      </c>
      <c r="M23" s="89" t="s">
        <v>48</v>
      </c>
    </row>
    <row r="24" spans="1:13" s="23" customFormat="1" ht="44.25" customHeight="1">
      <c r="A24" s="110"/>
      <c r="B24" s="89"/>
      <c r="C24" s="93"/>
      <c r="D24" s="30" t="s">
        <v>58</v>
      </c>
      <c r="E24" s="27">
        <v>0</v>
      </c>
      <c r="F24" s="33">
        <v>500</v>
      </c>
      <c r="G24" s="27">
        <v>500</v>
      </c>
      <c r="H24" s="27">
        <v>0</v>
      </c>
      <c r="I24" s="27">
        <v>0</v>
      </c>
      <c r="J24" s="27">
        <v>0</v>
      </c>
      <c r="K24" s="27">
        <v>0</v>
      </c>
      <c r="L24" s="90"/>
      <c r="M24" s="90"/>
    </row>
    <row r="25" spans="1:13" s="23" customFormat="1" ht="12.75" customHeight="1">
      <c r="A25" s="108" t="s">
        <v>99</v>
      </c>
      <c r="B25" s="89" t="s">
        <v>95</v>
      </c>
      <c r="C25" s="89" t="s">
        <v>19</v>
      </c>
      <c r="D25" s="30" t="s">
        <v>15</v>
      </c>
      <c r="E25" s="27">
        <v>0</v>
      </c>
      <c r="F25" s="33">
        <f aca="true" t="shared" si="1" ref="F25:F30">G25+H25+I25+J25+K25</f>
        <v>120</v>
      </c>
      <c r="G25" s="27">
        <v>60</v>
      </c>
      <c r="H25" s="27">
        <v>60</v>
      </c>
      <c r="I25" s="27">
        <v>0</v>
      </c>
      <c r="J25" s="27">
        <v>0</v>
      </c>
      <c r="K25" s="27">
        <v>0</v>
      </c>
      <c r="L25" s="79"/>
      <c r="M25" s="79"/>
    </row>
    <row r="26" spans="1:13" s="23" customFormat="1" ht="37.5" customHeight="1">
      <c r="A26" s="109"/>
      <c r="B26" s="94"/>
      <c r="C26" s="94"/>
      <c r="D26" s="30" t="s">
        <v>58</v>
      </c>
      <c r="E26" s="27">
        <v>0</v>
      </c>
      <c r="F26" s="33">
        <f t="shared" si="1"/>
        <v>120</v>
      </c>
      <c r="G26" s="27">
        <v>60</v>
      </c>
      <c r="H26" s="27">
        <v>60</v>
      </c>
      <c r="I26" s="27">
        <v>0</v>
      </c>
      <c r="J26" s="27">
        <v>0</v>
      </c>
      <c r="K26" s="27">
        <v>0</v>
      </c>
      <c r="L26" s="80"/>
      <c r="M26" s="80"/>
    </row>
    <row r="27" spans="1:13" s="23" customFormat="1" ht="12.75">
      <c r="A27" s="93"/>
      <c r="B27" s="93" t="s">
        <v>33</v>
      </c>
      <c r="C27" s="93"/>
      <c r="D27" s="29" t="s">
        <v>15</v>
      </c>
      <c r="E27" s="28">
        <f aca="true" t="shared" si="2" ref="E27:K27">E28+E29+E30</f>
        <v>38331.69</v>
      </c>
      <c r="F27" s="28">
        <f t="shared" si="2"/>
        <v>226715.1</v>
      </c>
      <c r="G27" s="28">
        <f>G28</f>
        <v>43825.4</v>
      </c>
      <c r="H27" s="28">
        <f t="shared" si="2"/>
        <v>40303.4</v>
      </c>
      <c r="I27" s="28">
        <f t="shared" si="2"/>
        <v>45600.4</v>
      </c>
      <c r="J27" s="28">
        <f t="shared" si="2"/>
        <v>47501.9</v>
      </c>
      <c r="K27" s="28">
        <f t="shared" si="2"/>
        <v>49484</v>
      </c>
      <c r="L27" s="89" t="s">
        <v>69</v>
      </c>
      <c r="M27" s="95"/>
    </row>
    <row r="28" spans="1:13" s="23" customFormat="1" ht="38.25">
      <c r="A28" s="93"/>
      <c r="B28" s="93"/>
      <c r="C28" s="93"/>
      <c r="D28" s="30" t="s">
        <v>58</v>
      </c>
      <c r="E28" s="27">
        <f>E26+E24+E22+E18</f>
        <v>36895.4</v>
      </c>
      <c r="F28" s="33">
        <f t="shared" si="1"/>
        <v>226715.1</v>
      </c>
      <c r="G28" s="27">
        <f>G18+G22+G24+G26</f>
        <v>43825.4</v>
      </c>
      <c r="H28" s="27">
        <f>H26+H22+H18</f>
        <v>40303.4</v>
      </c>
      <c r="I28" s="27">
        <f>I26+I22+I18</f>
        <v>45600.4</v>
      </c>
      <c r="J28" s="27">
        <f>J26+J22+J18</f>
        <v>47501.9</v>
      </c>
      <c r="K28" s="27">
        <f>K26+K22+K18</f>
        <v>49484</v>
      </c>
      <c r="L28" s="90"/>
      <c r="M28" s="96"/>
    </row>
    <row r="29" spans="1:13" s="23" customFormat="1" ht="51">
      <c r="A29" s="93"/>
      <c r="B29" s="93"/>
      <c r="C29" s="93"/>
      <c r="D29" s="29" t="s">
        <v>135</v>
      </c>
      <c r="E29" s="27">
        <v>100.44</v>
      </c>
      <c r="F29" s="33">
        <f t="shared" si="1"/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90"/>
      <c r="M29" s="96"/>
    </row>
    <row r="30" spans="1:13" s="23" customFormat="1" ht="29.25" customHeight="1">
      <c r="A30" s="93"/>
      <c r="B30" s="93"/>
      <c r="C30" s="93"/>
      <c r="D30" s="29" t="s">
        <v>96</v>
      </c>
      <c r="E30" s="27">
        <f>E20</f>
        <v>1335.85</v>
      </c>
      <c r="F30" s="33">
        <f t="shared" si="1"/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94"/>
      <c r="M30" s="97"/>
    </row>
    <row r="31" spans="2:13" ht="11.25">
      <c r="B31" s="98"/>
      <c r="M31" s="15"/>
    </row>
    <row r="32" ht="11.25">
      <c r="B32" s="111"/>
    </row>
    <row r="33" ht="11.25">
      <c r="B33" s="111"/>
    </row>
    <row r="34" ht="11.25">
      <c r="B34" s="111"/>
    </row>
  </sheetData>
  <sheetProtection/>
  <mergeCells count="44">
    <mergeCell ref="B31:B34"/>
    <mergeCell ref="A21:A22"/>
    <mergeCell ref="B21:B22"/>
    <mergeCell ref="C21:C22"/>
    <mergeCell ref="L21:L22"/>
    <mergeCell ref="A17:A20"/>
    <mergeCell ref="B17:B20"/>
    <mergeCell ref="L17:L20"/>
    <mergeCell ref="L23:L24"/>
    <mergeCell ref="M23:M24"/>
    <mergeCell ref="M21:M22"/>
    <mergeCell ref="L13:L14"/>
    <mergeCell ref="M13:M14"/>
    <mergeCell ref="M17:M20"/>
    <mergeCell ref="A27:A30"/>
    <mergeCell ref="B27:B30"/>
    <mergeCell ref="C27:C30"/>
    <mergeCell ref="L27:L30"/>
    <mergeCell ref="M27:M30"/>
    <mergeCell ref="C17:C20"/>
    <mergeCell ref="B13:B16"/>
    <mergeCell ref="B25:B26"/>
    <mergeCell ref="C25:C26"/>
    <mergeCell ref="A25:A26"/>
    <mergeCell ref="A23:A24"/>
    <mergeCell ref="B23:B24"/>
    <mergeCell ref="C23:C24"/>
    <mergeCell ref="I1:L1"/>
    <mergeCell ref="I2:L2"/>
    <mergeCell ref="A4:M4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B9:B12"/>
    <mergeCell ref="A9:A12"/>
    <mergeCell ref="A13:A16"/>
    <mergeCell ref="C9:C12"/>
    <mergeCell ref="C13:C16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28" sqref="B28:B31"/>
    </sheetView>
  </sheetViews>
  <sheetFormatPr defaultColWidth="9.140625" defaultRowHeight="15"/>
  <cols>
    <col min="1" max="1" width="6.00390625" style="17" customWidth="1"/>
    <col min="2" max="2" width="45.8515625" style="17" customWidth="1"/>
    <col min="3" max="3" width="11.28125" style="17" customWidth="1"/>
    <col min="4" max="4" width="20.00390625" style="17" customWidth="1"/>
    <col min="5" max="11" width="12.7109375" style="17" customWidth="1"/>
    <col min="12" max="12" width="17.57421875" style="17" customWidth="1"/>
    <col min="13" max="13" width="14.140625" style="17" customWidth="1"/>
    <col min="14" max="16384" width="9.140625" style="17" customWidth="1"/>
  </cols>
  <sheetData>
    <row r="2" spans="4:13" s="20" customFormat="1" ht="14.25" customHeight="1">
      <c r="D2" s="21"/>
      <c r="J2" s="84" t="s">
        <v>123</v>
      </c>
      <c r="K2" s="84"/>
      <c r="L2" s="84"/>
      <c r="M2" s="84"/>
    </row>
    <row r="3" s="20" customFormat="1" ht="12.75"/>
    <row r="4" spans="1:13" s="20" customFormat="1" ht="32.25" customHeight="1">
      <c r="A4" s="133" t="s">
        <v>90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s="20" customFormat="1" ht="20.25" customHeight="1">
      <c r="A5" s="134" t="s">
        <v>0</v>
      </c>
      <c r="B5" s="136" t="s">
        <v>1</v>
      </c>
      <c r="C5" s="136" t="s">
        <v>2</v>
      </c>
      <c r="D5" s="136" t="s">
        <v>3</v>
      </c>
      <c r="E5" s="137" t="s">
        <v>4</v>
      </c>
      <c r="F5" s="138" t="s">
        <v>5</v>
      </c>
      <c r="G5" s="137" t="s">
        <v>6</v>
      </c>
      <c r="H5" s="137"/>
      <c r="I5" s="137"/>
      <c r="J5" s="137"/>
      <c r="K5" s="137"/>
      <c r="L5" s="136" t="s">
        <v>7</v>
      </c>
      <c r="M5" s="136" t="s">
        <v>8</v>
      </c>
    </row>
    <row r="6" spans="1:13" s="20" customFormat="1" ht="60.75" customHeight="1">
      <c r="A6" s="135"/>
      <c r="B6" s="136"/>
      <c r="C6" s="136"/>
      <c r="D6" s="136"/>
      <c r="E6" s="137"/>
      <c r="F6" s="139"/>
      <c r="G6" s="39" t="s">
        <v>9</v>
      </c>
      <c r="H6" s="39" t="s">
        <v>10</v>
      </c>
      <c r="I6" s="39" t="s">
        <v>11</v>
      </c>
      <c r="J6" s="39" t="s">
        <v>12</v>
      </c>
      <c r="K6" s="39" t="s">
        <v>13</v>
      </c>
      <c r="L6" s="136"/>
      <c r="M6" s="136"/>
    </row>
    <row r="7" spans="1:13" s="20" customFormat="1" ht="12.75">
      <c r="A7" s="40">
        <v>1</v>
      </c>
      <c r="B7" s="41">
        <v>2</v>
      </c>
      <c r="C7" s="40">
        <v>5</v>
      </c>
      <c r="D7" s="41">
        <v>4</v>
      </c>
      <c r="E7" s="41">
        <v>6</v>
      </c>
      <c r="F7" s="41">
        <v>7</v>
      </c>
      <c r="G7" s="41">
        <v>8</v>
      </c>
      <c r="H7" s="41">
        <v>9</v>
      </c>
      <c r="I7" s="41">
        <v>10</v>
      </c>
      <c r="J7" s="41">
        <v>11</v>
      </c>
      <c r="K7" s="41">
        <v>12</v>
      </c>
      <c r="L7" s="41">
        <v>13</v>
      </c>
      <c r="M7" s="42">
        <v>14</v>
      </c>
    </row>
    <row r="8" spans="1:13" s="20" customFormat="1" ht="13.5" customHeight="1">
      <c r="A8" s="119" t="s">
        <v>46</v>
      </c>
      <c r="B8" s="119" t="s">
        <v>145</v>
      </c>
      <c r="C8" s="121" t="s">
        <v>19</v>
      </c>
      <c r="D8" s="30" t="s">
        <v>15</v>
      </c>
      <c r="E8" s="43">
        <v>69813.31</v>
      </c>
      <c r="F8" s="43">
        <v>340228.6</v>
      </c>
      <c r="G8" s="43">
        <v>68640.9</v>
      </c>
      <c r="H8" s="43">
        <v>51530.5</v>
      </c>
      <c r="I8" s="43">
        <v>70376.9</v>
      </c>
      <c r="J8" s="43">
        <v>73311.6</v>
      </c>
      <c r="K8" s="43">
        <v>76368.7</v>
      </c>
      <c r="L8" s="119" t="s">
        <v>87</v>
      </c>
      <c r="M8" s="119"/>
    </row>
    <row r="9" spans="1:13" s="20" customFormat="1" ht="45" customHeight="1">
      <c r="A9" s="120"/>
      <c r="B9" s="120"/>
      <c r="C9" s="103"/>
      <c r="D9" s="30" t="s">
        <v>60</v>
      </c>
      <c r="E9" s="43">
        <v>67671.36</v>
      </c>
      <c r="F9" s="43">
        <v>340228.6</v>
      </c>
      <c r="G9" s="43">
        <v>68640.9</v>
      </c>
      <c r="H9" s="43">
        <v>51530.5</v>
      </c>
      <c r="I9" s="43">
        <v>70376.9</v>
      </c>
      <c r="J9" s="43">
        <v>73311.6</v>
      </c>
      <c r="K9" s="43">
        <v>76368.7</v>
      </c>
      <c r="L9" s="120"/>
      <c r="M9" s="120"/>
    </row>
    <row r="10" spans="1:13" s="20" customFormat="1" ht="56.25" customHeight="1">
      <c r="A10" s="44"/>
      <c r="B10" s="106"/>
      <c r="C10" s="103"/>
      <c r="D10" s="32" t="s">
        <v>135</v>
      </c>
      <c r="E10" s="43">
        <v>144.25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87"/>
      <c r="M10" s="44"/>
    </row>
    <row r="11" spans="1:13" s="20" customFormat="1" ht="41.25" customHeight="1">
      <c r="A11" s="44"/>
      <c r="B11" s="107"/>
      <c r="C11" s="104"/>
      <c r="D11" s="32" t="s">
        <v>96</v>
      </c>
      <c r="E11" s="43">
        <v>1997.7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88"/>
      <c r="M11" s="44"/>
    </row>
    <row r="12" spans="1:13" s="20" customFormat="1" ht="13.5" customHeight="1">
      <c r="A12" s="127" t="s">
        <v>47</v>
      </c>
      <c r="B12" s="115" t="s">
        <v>146</v>
      </c>
      <c r="C12" s="130" t="s">
        <v>19</v>
      </c>
      <c r="D12" s="30" t="s">
        <v>15</v>
      </c>
      <c r="E12" s="43">
        <v>69813.31</v>
      </c>
      <c r="F12" s="43">
        <v>340228.6</v>
      </c>
      <c r="G12" s="43">
        <v>68640.9</v>
      </c>
      <c r="H12" s="43">
        <v>51530.5</v>
      </c>
      <c r="I12" s="43">
        <v>70376.9</v>
      </c>
      <c r="J12" s="43">
        <v>73311.6</v>
      </c>
      <c r="K12" s="43">
        <v>76368.7</v>
      </c>
      <c r="L12" s="115" t="s">
        <v>87</v>
      </c>
      <c r="M12" s="115"/>
    </row>
    <row r="13" spans="1:13" s="20" customFormat="1" ht="42" customHeight="1">
      <c r="A13" s="120"/>
      <c r="B13" s="124"/>
      <c r="C13" s="131"/>
      <c r="D13" s="30" t="s">
        <v>60</v>
      </c>
      <c r="E13" s="43">
        <v>67671.36</v>
      </c>
      <c r="F13" s="43">
        <v>340228.6</v>
      </c>
      <c r="G13" s="43">
        <v>68640.9</v>
      </c>
      <c r="H13" s="43">
        <v>51530.5</v>
      </c>
      <c r="I13" s="43">
        <v>70376.9</v>
      </c>
      <c r="J13" s="43">
        <v>73311.6</v>
      </c>
      <c r="K13" s="43">
        <v>76368.7</v>
      </c>
      <c r="L13" s="124"/>
      <c r="M13" s="116"/>
    </row>
    <row r="14" spans="1:13" s="20" customFormat="1" ht="51" customHeight="1">
      <c r="A14" s="106"/>
      <c r="B14" s="125"/>
      <c r="C14" s="131"/>
      <c r="D14" s="32" t="s">
        <v>135</v>
      </c>
      <c r="E14" s="43">
        <v>144.25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128"/>
      <c r="M14" s="45"/>
    </row>
    <row r="15" spans="1:13" s="20" customFormat="1" ht="42" customHeight="1">
      <c r="A15" s="107"/>
      <c r="B15" s="126"/>
      <c r="C15" s="132"/>
      <c r="D15" s="32" t="s">
        <v>96</v>
      </c>
      <c r="E15" s="43">
        <v>1997.7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129"/>
      <c r="M15" s="45"/>
    </row>
    <row r="16" spans="1:13" s="20" customFormat="1" ht="12" customHeight="1">
      <c r="A16" s="121" t="s">
        <v>70</v>
      </c>
      <c r="B16" s="119" t="s">
        <v>77</v>
      </c>
      <c r="C16" s="121" t="s">
        <v>19</v>
      </c>
      <c r="D16" s="30" t="s">
        <v>15</v>
      </c>
      <c r="E16" s="43">
        <f>E17+E18+E19</f>
        <v>69588.31</v>
      </c>
      <c r="F16" s="43">
        <f aca="true" t="shared" si="0" ref="F16:F23">G16+H16+I16+J16+K16</f>
        <v>335697.3</v>
      </c>
      <c r="G16" s="43">
        <f>G17</f>
        <v>67736.2</v>
      </c>
      <c r="H16" s="43">
        <v>50732.7</v>
      </c>
      <c r="I16" s="43">
        <f>I17</f>
        <v>69472.2</v>
      </c>
      <c r="J16" s="43">
        <f>J17</f>
        <v>72369.2</v>
      </c>
      <c r="K16" s="43">
        <f>K17</f>
        <v>75387</v>
      </c>
      <c r="L16" s="30"/>
      <c r="M16" s="46"/>
    </row>
    <row r="17" spans="1:13" s="20" customFormat="1" ht="48" customHeight="1">
      <c r="A17" s="122"/>
      <c r="B17" s="120"/>
      <c r="C17" s="122"/>
      <c r="D17" s="30" t="s">
        <v>58</v>
      </c>
      <c r="E17" s="43">
        <v>67446.36</v>
      </c>
      <c r="F17" s="43">
        <f t="shared" si="0"/>
        <v>335697.3</v>
      </c>
      <c r="G17" s="43">
        <v>67736.2</v>
      </c>
      <c r="H17" s="43">
        <v>50732.7</v>
      </c>
      <c r="I17" s="43">
        <v>69472.2</v>
      </c>
      <c r="J17" s="43">
        <v>72369.2</v>
      </c>
      <c r="K17" s="43">
        <v>75387</v>
      </c>
      <c r="L17" s="121" t="s">
        <v>87</v>
      </c>
      <c r="M17" s="119" t="s">
        <v>54</v>
      </c>
    </row>
    <row r="18" spans="1:13" s="20" customFormat="1" ht="51" customHeight="1">
      <c r="A18" s="122"/>
      <c r="B18" s="120"/>
      <c r="C18" s="122"/>
      <c r="D18" s="29" t="s">
        <v>135</v>
      </c>
      <c r="E18" s="43">
        <v>144.25</v>
      </c>
      <c r="F18" s="43">
        <f t="shared" si="0"/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22"/>
      <c r="M18" s="120"/>
    </row>
    <row r="19" spans="1:13" s="20" customFormat="1" ht="37.5" customHeight="1">
      <c r="A19" s="143"/>
      <c r="B19" s="123"/>
      <c r="C19" s="143"/>
      <c r="D19" s="29" t="s">
        <v>96</v>
      </c>
      <c r="E19" s="43">
        <v>1997.7</v>
      </c>
      <c r="F19" s="43">
        <f t="shared" si="0"/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43"/>
      <c r="M19" s="123"/>
    </row>
    <row r="20" spans="1:13" s="20" customFormat="1" ht="14.25" customHeight="1">
      <c r="A20" s="119" t="s">
        <v>125</v>
      </c>
      <c r="B20" s="119" t="s">
        <v>127</v>
      </c>
      <c r="C20" s="32" t="s">
        <v>19</v>
      </c>
      <c r="D20" s="30" t="s">
        <v>15</v>
      </c>
      <c r="E20" s="43">
        <v>225</v>
      </c>
      <c r="F20" s="43">
        <f t="shared" si="0"/>
        <v>1225.6</v>
      </c>
      <c r="G20" s="43">
        <v>235</v>
      </c>
      <c r="H20" s="43">
        <v>255.8</v>
      </c>
      <c r="I20" s="43">
        <v>235</v>
      </c>
      <c r="J20" s="43">
        <f>J21</f>
        <v>244.8</v>
      </c>
      <c r="K20" s="43">
        <f>K21</f>
        <v>255</v>
      </c>
      <c r="L20" s="119" t="s">
        <v>78</v>
      </c>
      <c r="M20" s="119" t="s">
        <v>137</v>
      </c>
    </row>
    <row r="21" spans="1:13" s="20" customFormat="1" ht="36" customHeight="1">
      <c r="A21" s="123"/>
      <c r="B21" s="123"/>
      <c r="C21" s="32" t="s">
        <v>19</v>
      </c>
      <c r="D21" s="30" t="s">
        <v>58</v>
      </c>
      <c r="E21" s="43">
        <v>225</v>
      </c>
      <c r="F21" s="43">
        <f t="shared" si="0"/>
        <v>1225.6</v>
      </c>
      <c r="G21" s="43">
        <v>235</v>
      </c>
      <c r="H21" s="43">
        <v>255.8</v>
      </c>
      <c r="I21" s="43">
        <v>235</v>
      </c>
      <c r="J21" s="43">
        <v>244.8</v>
      </c>
      <c r="K21" s="43">
        <v>255</v>
      </c>
      <c r="L21" s="123"/>
      <c r="M21" s="123"/>
    </row>
    <row r="22" spans="1:13" s="20" customFormat="1" ht="13.5" customHeight="1">
      <c r="A22" s="127" t="s">
        <v>126</v>
      </c>
      <c r="B22" s="115" t="s">
        <v>147</v>
      </c>
      <c r="C22" s="42" t="s">
        <v>19</v>
      </c>
      <c r="D22" s="30" t="s">
        <v>15</v>
      </c>
      <c r="E22" s="43">
        <v>642.9</v>
      </c>
      <c r="F22" s="43">
        <f t="shared" si="0"/>
        <v>3305.7</v>
      </c>
      <c r="G22" s="43">
        <v>669.7</v>
      </c>
      <c r="H22" s="43">
        <v>542</v>
      </c>
      <c r="I22" s="43">
        <f>I23</f>
        <v>669.7</v>
      </c>
      <c r="J22" s="43">
        <f>J23</f>
        <v>697.6</v>
      </c>
      <c r="K22" s="43">
        <f>K23</f>
        <v>726.7</v>
      </c>
      <c r="L22" s="115" t="s">
        <v>87</v>
      </c>
      <c r="M22" s="115" t="s">
        <v>136</v>
      </c>
    </row>
    <row r="23" spans="1:13" s="20" customFormat="1" ht="43.5" customHeight="1">
      <c r="A23" s="123"/>
      <c r="B23" s="144"/>
      <c r="C23" s="42" t="s">
        <v>19</v>
      </c>
      <c r="D23" s="30" t="s">
        <v>60</v>
      </c>
      <c r="E23" s="43">
        <v>642.9</v>
      </c>
      <c r="F23" s="43">
        <f t="shared" si="0"/>
        <v>3305.7</v>
      </c>
      <c r="G23" s="43">
        <v>669.7</v>
      </c>
      <c r="H23" s="43">
        <v>542</v>
      </c>
      <c r="I23" s="43">
        <v>669.7</v>
      </c>
      <c r="J23" s="43">
        <v>697.6</v>
      </c>
      <c r="K23" s="43">
        <v>726.7</v>
      </c>
      <c r="L23" s="142"/>
      <c r="M23" s="116"/>
    </row>
    <row r="24" spans="1:13" s="20" customFormat="1" ht="13.5" customHeight="1">
      <c r="A24" s="117"/>
      <c r="B24" s="119" t="s">
        <v>71</v>
      </c>
      <c r="C24" s="121" t="s">
        <v>19</v>
      </c>
      <c r="D24" s="30" t="s">
        <v>15</v>
      </c>
      <c r="E24" s="43">
        <v>69813.31</v>
      </c>
      <c r="F24" s="43">
        <v>340228.6</v>
      </c>
      <c r="G24" s="43">
        <v>68640.9</v>
      </c>
      <c r="H24" s="43">
        <v>51530.5</v>
      </c>
      <c r="I24" s="43">
        <v>70376.9</v>
      </c>
      <c r="J24" s="43">
        <v>73311.6</v>
      </c>
      <c r="K24" s="43">
        <v>76368.7</v>
      </c>
      <c r="L24" s="47"/>
      <c r="M24" s="47"/>
    </row>
    <row r="25" spans="1:13" s="20" customFormat="1" ht="39" customHeight="1">
      <c r="A25" s="118"/>
      <c r="B25" s="120"/>
      <c r="C25" s="122"/>
      <c r="D25" s="48" t="s">
        <v>58</v>
      </c>
      <c r="E25" s="43">
        <v>67671.36</v>
      </c>
      <c r="F25" s="43">
        <v>340228.6</v>
      </c>
      <c r="G25" s="43">
        <v>68640.9</v>
      </c>
      <c r="H25" s="43">
        <v>51530.5</v>
      </c>
      <c r="I25" s="43">
        <v>70376.9</v>
      </c>
      <c r="J25" s="43">
        <v>73311.6</v>
      </c>
      <c r="K25" s="43">
        <v>76368.7</v>
      </c>
      <c r="L25" s="112" t="s">
        <v>87</v>
      </c>
      <c r="M25" s="112"/>
    </row>
    <row r="26" spans="1:13" s="20" customFormat="1" ht="53.25" customHeight="1">
      <c r="A26" s="118"/>
      <c r="B26" s="120"/>
      <c r="C26" s="122"/>
      <c r="D26" s="29" t="s">
        <v>135</v>
      </c>
      <c r="E26" s="43">
        <v>144.25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13"/>
      <c r="M26" s="113"/>
    </row>
    <row r="27" spans="1:13" s="20" customFormat="1" ht="48.75" customHeight="1">
      <c r="A27" s="118"/>
      <c r="B27" s="120"/>
      <c r="C27" s="122"/>
      <c r="D27" s="29" t="s">
        <v>96</v>
      </c>
      <c r="E27" s="43">
        <v>1997.7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114"/>
      <c r="M27" s="114"/>
    </row>
    <row r="28" spans="1:13" ht="12.75" customHeight="1">
      <c r="A28" s="18"/>
      <c r="B28" s="14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ht="12.75" customHeight="1">
      <c r="B29" s="141"/>
    </row>
    <row r="30" spans="2:8" ht="15">
      <c r="B30" s="141"/>
      <c r="F30" s="4"/>
      <c r="G30" s="5"/>
      <c r="H30" s="5"/>
    </row>
    <row r="31" spans="2:7" ht="15">
      <c r="B31" s="141"/>
      <c r="F31" s="5"/>
      <c r="G31" s="5"/>
    </row>
  </sheetData>
  <sheetProtection/>
  <mergeCells count="40">
    <mergeCell ref="B28:B31"/>
    <mergeCell ref="A8:A9"/>
    <mergeCell ref="M8:M9"/>
    <mergeCell ref="L22:L23"/>
    <mergeCell ref="M22:M23"/>
    <mergeCell ref="B16:B19"/>
    <mergeCell ref="C16:C19"/>
    <mergeCell ref="L17:L19"/>
    <mergeCell ref="M17:M19"/>
    <mergeCell ref="A22:A23"/>
    <mergeCell ref="B22:B23"/>
    <mergeCell ref="A16:A19"/>
    <mergeCell ref="B8:B11"/>
    <mergeCell ref="L8:L11"/>
    <mergeCell ref="C8:C11"/>
    <mergeCell ref="L25:L27"/>
    <mergeCell ref="J2:M2"/>
    <mergeCell ref="A4:M4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M25:M27"/>
    <mergeCell ref="M12:M13"/>
    <mergeCell ref="A24:A27"/>
    <mergeCell ref="B24:B27"/>
    <mergeCell ref="C24:C27"/>
    <mergeCell ref="A20:A21"/>
    <mergeCell ref="B20:B21"/>
    <mergeCell ref="L20:L21"/>
    <mergeCell ref="M20:M21"/>
    <mergeCell ref="B12:B15"/>
    <mergeCell ref="A12:A15"/>
    <mergeCell ref="L12:L15"/>
    <mergeCell ref="C12:C15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1"/>
  <headerFooter differentFirst="1" alignWithMargins="0">
    <oddHeader>&amp;C&amp;"Times New Roman,обычный"&amp;P</oddHeader>
  </headerFooter>
  <rowBreaks count="1" manualBreakCount="1">
    <brk id="2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" sqref="G1:M3"/>
    </sheetView>
  </sheetViews>
  <sheetFormatPr defaultColWidth="9.140625" defaultRowHeight="15"/>
  <cols>
    <col min="1" max="1" width="6.00390625" style="3" customWidth="1"/>
    <col min="2" max="2" width="45.8515625" style="3" customWidth="1"/>
    <col min="3" max="3" width="11.28125" style="3" customWidth="1"/>
    <col min="4" max="4" width="15.8515625" style="3" customWidth="1"/>
    <col min="5" max="11" width="12.7109375" style="3" customWidth="1"/>
    <col min="12" max="12" width="14.7109375" style="3" customWidth="1"/>
    <col min="13" max="13" width="14.140625" style="3" customWidth="1"/>
    <col min="14" max="16384" width="9.140625" style="3" customWidth="1"/>
  </cols>
  <sheetData>
    <row r="1" spans="7:13" s="20" customFormat="1" ht="12.75">
      <c r="G1" s="84" t="s">
        <v>124</v>
      </c>
      <c r="H1" s="141"/>
      <c r="I1" s="141"/>
      <c r="J1" s="141"/>
      <c r="K1" s="141"/>
      <c r="L1" s="141"/>
      <c r="M1" s="141"/>
    </row>
    <row r="2" spans="4:13" s="20" customFormat="1" ht="12.75" customHeight="1">
      <c r="D2" s="21"/>
      <c r="G2" s="141"/>
      <c r="H2" s="141"/>
      <c r="I2" s="141"/>
      <c r="J2" s="141"/>
      <c r="K2" s="141"/>
      <c r="L2" s="141"/>
      <c r="M2" s="141"/>
    </row>
    <row r="3" spans="7:13" s="20" customFormat="1" ht="32.25" customHeight="1" hidden="1">
      <c r="G3" s="141"/>
      <c r="H3" s="141"/>
      <c r="I3" s="141"/>
      <c r="J3" s="141"/>
      <c r="K3" s="141"/>
      <c r="L3" s="141"/>
      <c r="M3" s="141"/>
    </row>
    <row r="4" spans="1:13" s="20" customFormat="1" ht="32.25" customHeight="1">
      <c r="A4" s="133" t="s">
        <v>72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s="20" customFormat="1" ht="24.75" customHeight="1">
      <c r="A5" s="134" t="s">
        <v>0</v>
      </c>
      <c r="B5" s="136" t="s">
        <v>1</v>
      </c>
      <c r="C5" s="136" t="s">
        <v>2</v>
      </c>
      <c r="D5" s="136" t="s">
        <v>3</v>
      </c>
      <c r="E5" s="137" t="s">
        <v>4</v>
      </c>
      <c r="F5" s="138" t="s">
        <v>5</v>
      </c>
      <c r="G5" s="137" t="s">
        <v>6</v>
      </c>
      <c r="H5" s="137"/>
      <c r="I5" s="137"/>
      <c r="J5" s="137"/>
      <c r="K5" s="137"/>
      <c r="L5" s="136" t="s">
        <v>7</v>
      </c>
      <c r="M5" s="136" t="s">
        <v>8</v>
      </c>
    </row>
    <row r="6" spans="1:13" s="20" customFormat="1" ht="55.5" customHeight="1">
      <c r="A6" s="135"/>
      <c r="B6" s="136"/>
      <c r="C6" s="136"/>
      <c r="D6" s="136"/>
      <c r="E6" s="137"/>
      <c r="F6" s="139"/>
      <c r="G6" s="39" t="s">
        <v>9</v>
      </c>
      <c r="H6" s="39" t="s">
        <v>10</v>
      </c>
      <c r="I6" s="39" t="s">
        <v>11</v>
      </c>
      <c r="J6" s="39" t="s">
        <v>12</v>
      </c>
      <c r="K6" s="39" t="s">
        <v>13</v>
      </c>
      <c r="L6" s="136"/>
      <c r="M6" s="136"/>
    </row>
    <row r="7" spans="1:13" s="20" customFormat="1" ht="12.75">
      <c r="A7" s="40">
        <v>1</v>
      </c>
      <c r="B7" s="41">
        <v>2</v>
      </c>
      <c r="C7" s="40">
        <v>5</v>
      </c>
      <c r="D7" s="41">
        <v>4</v>
      </c>
      <c r="E7" s="41">
        <v>6</v>
      </c>
      <c r="F7" s="41">
        <v>7</v>
      </c>
      <c r="G7" s="41">
        <v>8</v>
      </c>
      <c r="H7" s="41">
        <v>9</v>
      </c>
      <c r="I7" s="41">
        <v>10</v>
      </c>
      <c r="J7" s="41">
        <v>11</v>
      </c>
      <c r="K7" s="41">
        <v>12</v>
      </c>
      <c r="L7" s="41">
        <v>13</v>
      </c>
      <c r="M7" s="42">
        <v>14</v>
      </c>
    </row>
    <row r="8" spans="1:13" s="20" customFormat="1" ht="13.5" customHeight="1">
      <c r="A8" s="119" t="s">
        <v>14</v>
      </c>
      <c r="B8" s="119" t="s">
        <v>88</v>
      </c>
      <c r="C8" s="121" t="s">
        <v>19</v>
      </c>
      <c r="D8" s="30" t="s">
        <v>15</v>
      </c>
      <c r="E8" s="43">
        <v>28681.55</v>
      </c>
      <c r="F8" s="43">
        <v>199270</v>
      </c>
      <c r="G8" s="50">
        <v>38191.9</v>
      </c>
      <c r="H8" s="50">
        <v>27042.3</v>
      </c>
      <c r="I8" s="50">
        <v>42866.9</v>
      </c>
      <c r="J8" s="50">
        <v>44653.4</v>
      </c>
      <c r="K8" s="50">
        <v>46515.5</v>
      </c>
      <c r="L8" s="119" t="s">
        <v>76</v>
      </c>
      <c r="M8" s="119" t="s">
        <v>128</v>
      </c>
    </row>
    <row r="9" spans="1:13" s="20" customFormat="1" ht="46.5" customHeight="1">
      <c r="A9" s="120"/>
      <c r="B9" s="120"/>
      <c r="C9" s="122"/>
      <c r="D9" s="30" t="s">
        <v>58</v>
      </c>
      <c r="E9" s="43">
        <v>27646.9</v>
      </c>
      <c r="F9" s="43">
        <v>199270</v>
      </c>
      <c r="G9" s="50">
        <v>38191.9</v>
      </c>
      <c r="H9" s="50">
        <v>27042.3</v>
      </c>
      <c r="I9" s="50">
        <v>42866.9</v>
      </c>
      <c r="J9" s="50">
        <v>44653.4</v>
      </c>
      <c r="K9" s="50">
        <v>46515.5</v>
      </c>
      <c r="L9" s="120"/>
      <c r="M9" s="120"/>
    </row>
    <row r="10" spans="1:13" s="20" customFormat="1" ht="51.75" customHeight="1">
      <c r="A10" s="44"/>
      <c r="B10" s="44"/>
      <c r="C10" s="49"/>
      <c r="D10" s="32" t="s">
        <v>135</v>
      </c>
      <c r="E10" s="43">
        <v>72.36</v>
      </c>
      <c r="F10" s="43">
        <f>G10+H10+I10+J10+K10</f>
        <v>0</v>
      </c>
      <c r="G10" s="43">
        <f aca="true" t="shared" si="0" ref="G10:K11">G2</f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4"/>
      <c r="M10" s="120"/>
    </row>
    <row r="11" spans="1:13" s="20" customFormat="1" ht="39" customHeight="1">
      <c r="A11" s="44"/>
      <c r="B11" s="44"/>
      <c r="C11" s="49"/>
      <c r="D11" s="32" t="s">
        <v>96</v>
      </c>
      <c r="E11" s="43">
        <v>962.29</v>
      </c>
      <c r="F11" s="43">
        <f>G11+H11+I11+J11+K11</f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4"/>
      <c r="M11" s="120"/>
    </row>
    <row r="12" spans="1:13" s="20" customFormat="1" ht="18.75" customHeight="1">
      <c r="A12" s="145" t="s">
        <v>74</v>
      </c>
      <c r="B12" s="119" t="s">
        <v>59</v>
      </c>
      <c r="C12" s="32" t="s">
        <v>19</v>
      </c>
      <c r="D12" s="30" t="s">
        <v>15</v>
      </c>
      <c r="E12" s="43">
        <v>28681.55</v>
      </c>
      <c r="F12" s="43">
        <v>199270</v>
      </c>
      <c r="G12" s="50">
        <v>38191.9</v>
      </c>
      <c r="H12" s="50">
        <v>27042.3</v>
      </c>
      <c r="I12" s="50">
        <v>42866.9</v>
      </c>
      <c r="J12" s="50">
        <v>44653.4</v>
      </c>
      <c r="K12" s="50">
        <v>46515.5</v>
      </c>
      <c r="L12" s="51"/>
      <c r="M12" s="106"/>
    </row>
    <row r="13" spans="1:13" s="20" customFormat="1" ht="48.75" customHeight="1">
      <c r="A13" s="146"/>
      <c r="B13" s="120"/>
      <c r="C13" s="32" t="s">
        <v>19</v>
      </c>
      <c r="D13" s="30" t="s">
        <v>58</v>
      </c>
      <c r="E13" s="43">
        <v>27646.9</v>
      </c>
      <c r="F13" s="43">
        <v>199270</v>
      </c>
      <c r="G13" s="50">
        <v>38191.9</v>
      </c>
      <c r="H13" s="50">
        <v>27042.3</v>
      </c>
      <c r="I13" s="50">
        <v>42866.9</v>
      </c>
      <c r="J13" s="50">
        <v>44653.4</v>
      </c>
      <c r="K13" s="50">
        <v>46515.5</v>
      </c>
      <c r="L13" s="44" t="s">
        <v>76</v>
      </c>
      <c r="M13" s="106"/>
    </row>
    <row r="14" spans="1:13" s="20" customFormat="1" ht="52.5" customHeight="1">
      <c r="A14" s="87"/>
      <c r="B14" s="106"/>
      <c r="C14" s="32"/>
      <c r="D14" s="32" t="s">
        <v>135</v>
      </c>
      <c r="E14" s="83">
        <v>72.36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44"/>
      <c r="M14" s="106"/>
    </row>
    <row r="15" spans="1:13" s="20" customFormat="1" ht="38.25" customHeight="1">
      <c r="A15" s="52"/>
      <c r="B15" s="107"/>
      <c r="C15" s="32"/>
      <c r="D15" s="32" t="s">
        <v>96</v>
      </c>
      <c r="E15" s="83">
        <v>962.29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44"/>
      <c r="M15" s="106"/>
    </row>
    <row r="16" spans="1:13" s="20" customFormat="1" ht="27.75" customHeight="1">
      <c r="A16" s="121" t="s">
        <v>17</v>
      </c>
      <c r="B16" s="119" t="s">
        <v>77</v>
      </c>
      <c r="C16" s="32" t="s">
        <v>19</v>
      </c>
      <c r="D16" s="30" t="s">
        <v>15</v>
      </c>
      <c r="E16" s="43">
        <f>E17+E18+E19</f>
        <v>24813.25</v>
      </c>
      <c r="F16" s="43">
        <f aca="true" t="shared" si="1" ref="F16:F27">G16+H16+I16+J16+K16</f>
        <v>169925.09999999998</v>
      </c>
      <c r="G16" s="43">
        <f>G17</f>
        <v>32462</v>
      </c>
      <c r="H16" s="43">
        <v>22270.4</v>
      </c>
      <c r="I16" s="43">
        <f>I17</f>
        <v>36840</v>
      </c>
      <c r="J16" s="43">
        <f>J17</f>
        <v>38376.2</v>
      </c>
      <c r="K16" s="43">
        <f>K17</f>
        <v>39976.5</v>
      </c>
      <c r="L16" s="121" t="s">
        <v>76</v>
      </c>
      <c r="M16" s="125"/>
    </row>
    <row r="17" spans="1:13" s="20" customFormat="1" ht="45.75" customHeight="1">
      <c r="A17" s="122"/>
      <c r="B17" s="120"/>
      <c r="C17" s="121" t="s">
        <v>19</v>
      </c>
      <c r="D17" s="30" t="s">
        <v>58</v>
      </c>
      <c r="E17" s="43">
        <v>23778.6</v>
      </c>
      <c r="F17" s="43">
        <f t="shared" si="1"/>
        <v>169925.09999999998</v>
      </c>
      <c r="G17" s="43">
        <v>32462</v>
      </c>
      <c r="H17" s="43">
        <v>22270.4</v>
      </c>
      <c r="I17" s="43">
        <v>36840</v>
      </c>
      <c r="J17" s="43">
        <v>38376.2</v>
      </c>
      <c r="K17" s="43">
        <v>39976.5</v>
      </c>
      <c r="L17" s="122"/>
      <c r="M17" s="125"/>
    </row>
    <row r="18" spans="1:13" s="20" customFormat="1" ht="58.5" customHeight="1">
      <c r="A18" s="122"/>
      <c r="B18" s="120"/>
      <c r="C18" s="122"/>
      <c r="D18" s="29" t="s">
        <v>135</v>
      </c>
      <c r="E18" s="43">
        <v>72.36</v>
      </c>
      <c r="F18" s="43">
        <f t="shared" si="1"/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22"/>
      <c r="M18" s="125"/>
    </row>
    <row r="19" spans="1:13" s="20" customFormat="1" ht="51" customHeight="1">
      <c r="A19" s="143"/>
      <c r="B19" s="123"/>
      <c r="C19" s="143"/>
      <c r="D19" s="29" t="s">
        <v>138</v>
      </c>
      <c r="E19" s="43">
        <v>962.29</v>
      </c>
      <c r="F19" s="43">
        <f t="shared" si="1"/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43"/>
      <c r="M19" s="126"/>
    </row>
    <row r="20" spans="1:13" s="20" customFormat="1" ht="14.25" customHeight="1">
      <c r="A20" s="119" t="s">
        <v>55</v>
      </c>
      <c r="B20" s="119" t="s">
        <v>73</v>
      </c>
      <c r="C20" s="32" t="s">
        <v>19</v>
      </c>
      <c r="D20" s="30" t="s">
        <v>15</v>
      </c>
      <c r="E20" s="43">
        <v>3678.3</v>
      </c>
      <c r="F20" s="43">
        <f t="shared" si="1"/>
        <v>28329.999999999996</v>
      </c>
      <c r="G20" s="43">
        <f>G21</f>
        <v>5534.9</v>
      </c>
      <c r="H20" s="43">
        <v>4561.9</v>
      </c>
      <c r="I20" s="43">
        <f>I21</f>
        <v>5831.9</v>
      </c>
      <c r="J20" s="43">
        <f>J21</f>
        <v>6074</v>
      </c>
      <c r="K20" s="43">
        <f>K21</f>
        <v>6327.3</v>
      </c>
      <c r="L20" s="119" t="s">
        <v>76</v>
      </c>
      <c r="M20" s="119"/>
    </row>
    <row r="21" spans="1:13" s="20" customFormat="1" ht="39.75" customHeight="1">
      <c r="A21" s="123"/>
      <c r="B21" s="123"/>
      <c r="C21" s="32" t="s">
        <v>19</v>
      </c>
      <c r="D21" s="30" t="s">
        <v>58</v>
      </c>
      <c r="E21" s="43">
        <v>3678.3</v>
      </c>
      <c r="F21" s="43">
        <f t="shared" si="1"/>
        <v>28329.999999999996</v>
      </c>
      <c r="G21" s="43">
        <v>5534.9</v>
      </c>
      <c r="H21" s="43">
        <v>4561.9</v>
      </c>
      <c r="I21" s="43">
        <v>5831.9</v>
      </c>
      <c r="J21" s="43">
        <v>6074</v>
      </c>
      <c r="K21" s="43">
        <v>6327.3</v>
      </c>
      <c r="L21" s="123"/>
      <c r="M21" s="123"/>
    </row>
    <row r="22" spans="1:13" s="20" customFormat="1" ht="13.5" customHeight="1">
      <c r="A22" s="119" t="s">
        <v>75</v>
      </c>
      <c r="B22" s="119" t="s">
        <v>79</v>
      </c>
      <c r="C22" s="32" t="s">
        <v>19</v>
      </c>
      <c r="D22" s="30" t="s">
        <v>15</v>
      </c>
      <c r="E22" s="43">
        <v>190</v>
      </c>
      <c r="F22" s="43">
        <f t="shared" si="1"/>
        <v>1014.9000000000001</v>
      </c>
      <c r="G22" s="43">
        <v>195</v>
      </c>
      <c r="H22" s="43">
        <v>210</v>
      </c>
      <c r="I22" s="43">
        <v>195</v>
      </c>
      <c r="J22" s="43">
        <f>J23</f>
        <v>203.2</v>
      </c>
      <c r="K22" s="43">
        <f>K23</f>
        <v>211.7</v>
      </c>
      <c r="L22" s="119" t="s">
        <v>78</v>
      </c>
      <c r="M22" s="119" t="s">
        <v>139</v>
      </c>
    </row>
    <row r="23" spans="1:13" s="20" customFormat="1" ht="47.25" customHeight="1">
      <c r="A23" s="123"/>
      <c r="B23" s="123"/>
      <c r="C23" s="32" t="s">
        <v>19</v>
      </c>
      <c r="D23" s="30" t="s">
        <v>58</v>
      </c>
      <c r="E23" s="43">
        <v>190</v>
      </c>
      <c r="F23" s="43">
        <f t="shared" si="1"/>
        <v>1014.9000000000001</v>
      </c>
      <c r="G23" s="43">
        <v>195</v>
      </c>
      <c r="H23" s="43">
        <v>210</v>
      </c>
      <c r="I23" s="43">
        <v>195</v>
      </c>
      <c r="J23" s="43">
        <v>203.2</v>
      </c>
      <c r="K23" s="43">
        <v>211.7</v>
      </c>
      <c r="L23" s="123"/>
      <c r="M23" s="123"/>
    </row>
    <row r="24" spans="1:13" s="54" customFormat="1" ht="13.5" customHeight="1">
      <c r="A24" s="117"/>
      <c r="B24" s="119" t="s">
        <v>50</v>
      </c>
      <c r="C24" s="119" t="s">
        <v>19</v>
      </c>
      <c r="D24" s="30" t="s">
        <v>15</v>
      </c>
      <c r="E24" s="43">
        <v>28681.55</v>
      </c>
      <c r="F24" s="43">
        <v>199270</v>
      </c>
      <c r="G24" s="50">
        <v>38191.9</v>
      </c>
      <c r="H24" s="50">
        <v>27042.3</v>
      </c>
      <c r="I24" s="50">
        <v>42866.9</v>
      </c>
      <c r="J24" s="50">
        <v>44653.4</v>
      </c>
      <c r="K24" s="50">
        <v>46515.5</v>
      </c>
      <c r="L24" s="53"/>
      <c r="M24" s="53"/>
    </row>
    <row r="25" spans="1:13" s="54" customFormat="1" ht="38.25" customHeight="1">
      <c r="A25" s="118"/>
      <c r="B25" s="120"/>
      <c r="C25" s="120"/>
      <c r="D25" s="30" t="s">
        <v>58</v>
      </c>
      <c r="E25" s="43">
        <v>27646.9</v>
      </c>
      <c r="F25" s="43">
        <v>199270</v>
      </c>
      <c r="G25" s="50">
        <v>38191.9</v>
      </c>
      <c r="H25" s="50">
        <v>27042.3</v>
      </c>
      <c r="I25" s="50">
        <v>42866.9</v>
      </c>
      <c r="J25" s="50">
        <v>44653.4</v>
      </c>
      <c r="K25" s="50">
        <v>46515.5</v>
      </c>
      <c r="L25" s="53"/>
      <c r="M25" s="53"/>
    </row>
    <row r="26" spans="1:13" s="54" customFormat="1" ht="52.5" customHeight="1">
      <c r="A26" s="118"/>
      <c r="B26" s="120"/>
      <c r="C26" s="120"/>
      <c r="D26" s="32" t="s">
        <v>135</v>
      </c>
      <c r="E26" s="43">
        <f>E18</f>
        <v>72.36</v>
      </c>
      <c r="F26" s="43">
        <f t="shared" si="1"/>
        <v>0</v>
      </c>
      <c r="G26" s="43">
        <f aca="true" t="shared" si="2" ref="G26:K27">G18</f>
        <v>0</v>
      </c>
      <c r="H26" s="43">
        <f t="shared" si="2"/>
        <v>0</v>
      </c>
      <c r="I26" s="43">
        <f t="shared" si="2"/>
        <v>0</v>
      </c>
      <c r="J26" s="43">
        <f t="shared" si="2"/>
        <v>0</v>
      </c>
      <c r="K26" s="43">
        <f t="shared" si="2"/>
        <v>0</v>
      </c>
      <c r="L26" s="53"/>
      <c r="M26" s="53"/>
    </row>
    <row r="27" spans="1:13" s="20" customFormat="1" ht="38.25" customHeight="1">
      <c r="A27" s="118"/>
      <c r="B27" s="120"/>
      <c r="C27" s="123"/>
      <c r="D27" s="32" t="s">
        <v>96</v>
      </c>
      <c r="E27" s="43">
        <f>E19</f>
        <v>962.29</v>
      </c>
      <c r="F27" s="43">
        <f t="shared" si="1"/>
        <v>0</v>
      </c>
      <c r="G27" s="43">
        <f t="shared" si="2"/>
        <v>0</v>
      </c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7"/>
      <c r="M27" s="47"/>
    </row>
    <row r="28" spans="1:13" s="17" customFormat="1" ht="12.75" customHeight="1">
      <c r="A28" s="18"/>
      <c r="B28" s="147"/>
      <c r="C28" s="19"/>
      <c r="M28" s="17" t="s">
        <v>18</v>
      </c>
    </row>
    <row r="29" s="17" customFormat="1" ht="12.75" customHeight="1">
      <c r="B29" s="92"/>
    </row>
    <row r="30" spans="2:8" s="17" customFormat="1" ht="15">
      <c r="B30" s="92"/>
      <c r="F30" s="4"/>
      <c r="G30" s="5"/>
      <c r="H30" s="5"/>
    </row>
    <row r="31" spans="2:7" s="17" customFormat="1" ht="15">
      <c r="B31" s="92"/>
      <c r="F31" s="5"/>
      <c r="G31" s="5"/>
    </row>
  </sheetData>
  <sheetProtection/>
  <mergeCells count="34">
    <mergeCell ref="B28:B31"/>
    <mergeCell ref="L8:L9"/>
    <mergeCell ref="G1:M3"/>
    <mergeCell ref="A4:M4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A24:A27"/>
    <mergeCell ref="B24:B27"/>
    <mergeCell ref="C24:C27"/>
    <mergeCell ref="L22:L23"/>
    <mergeCell ref="M22:M23"/>
    <mergeCell ref="L16:L19"/>
    <mergeCell ref="M20:M21"/>
    <mergeCell ref="A20:A21"/>
    <mergeCell ref="B20:B21"/>
    <mergeCell ref="L20:L21"/>
    <mergeCell ref="M8:M19"/>
    <mergeCell ref="C8:C9"/>
    <mergeCell ref="A8:A9"/>
    <mergeCell ref="B8:B9"/>
    <mergeCell ref="B16:B19"/>
    <mergeCell ref="B12:B15"/>
    <mergeCell ref="A16:A19"/>
    <mergeCell ref="C17:C19"/>
    <mergeCell ref="A22:A23"/>
    <mergeCell ref="B22:B23"/>
    <mergeCell ref="A12:A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2" r:id="rId1"/>
  <headerFooter differentFirst="1"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3"/>
  <sheetViews>
    <sheetView view="pageBreakPreview" zoomScaleNormal="90" zoomScaleSheetLayoutView="100" zoomScalePageLayoutView="90" workbookViewId="0" topLeftCell="A1">
      <selection activeCell="G1" sqref="G1:M3"/>
    </sheetView>
  </sheetViews>
  <sheetFormatPr defaultColWidth="9.140625" defaultRowHeight="15"/>
  <cols>
    <col min="1" max="1" width="6.28125" style="16" customWidth="1"/>
    <col min="2" max="2" width="40.421875" style="16" customWidth="1"/>
    <col min="3" max="3" width="10.8515625" style="16" customWidth="1"/>
    <col min="4" max="4" width="28.00390625" style="16" customWidth="1"/>
    <col min="5" max="5" width="13.421875" style="16" customWidth="1"/>
    <col min="6" max="11" width="10.28125" style="16" customWidth="1"/>
    <col min="12" max="12" width="17.140625" style="16" customWidth="1"/>
    <col min="13" max="13" width="15.57421875" style="16" customWidth="1"/>
    <col min="14" max="14" width="25.140625" style="16" customWidth="1"/>
    <col min="15" max="15" width="20.421875" style="16" customWidth="1"/>
    <col min="16" max="255" width="9.140625" style="16" customWidth="1"/>
    <col min="256" max="16384" width="7.28125" style="16" customWidth="1"/>
  </cols>
  <sheetData>
    <row r="1" spans="7:13" s="55" customFormat="1" ht="12.75">
      <c r="G1" s="158" t="s">
        <v>129</v>
      </c>
      <c r="H1" s="162"/>
      <c r="I1" s="162"/>
      <c r="J1" s="162"/>
      <c r="K1" s="162"/>
      <c r="L1" s="162"/>
      <c r="M1" s="162"/>
    </row>
    <row r="2" spans="1:15" s="55" customFormat="1" ht="13.5" customHeight="1">
      <c r="A2" s="56"/>
      <c r="B2" s="56"/>
      <c r="C2" s="56"/>
      <c r="D2" s="56"/>
      <c r="E2" s="56"/>
      <c r="F2" s="56"/>
      <c r="G2" s="162"/>
      <c r="H2" s="162"/>
      <c r="I2" s="162"/>
      <c r="J2" s="162"/>
      <c r="K2" s="162"/>
      <c r="L2" s="162"/>
      <c r="M2" s="162"/>
      <c r="N2" s="57"/>
      <c r="O2" s="56"/>
    </row>
    <row r="3" spans="7:13" s="55" customFormat="1" ht="36.75" customHeight="1" hidden="1">
      <c r="G3" s="162"/>
      <c r="H3" s="162"/>
      <c r="I3" s="162"/>
      <c r="J3" s="162"/>
      <c r="K3" s="162"/>
      <c r="L3" s="162"/>
      <c r="M3" s="162"/>
    </row>
    <row r="4" spans="1:15" s="55" customFormat="1" ht="33.75" customHeight="1">
      <c r="A4" s="165" t="s">
        <v>92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56"/>
      <c r="O4" s="56"/>
    </row>
    <row r="5" spans="1:15" s="55" customFormat="1" ht="21" customHeight="1">
      <c r="A5" s="166" t="s">
        <v>0</v>
      </c>
      <c r="B5" s="168" t="s">
        <v>1</v>
      </c>
      <c r="C5" s="168" t="s">
        <v>2</v>
      </c>
      <c r="D5" s="168" t="s">
        <v>3</v>
      </c>
      <c r="E5" s="169" t="s">
        <v>4</v>
      </c>
      <c r="F5" s="169" t="s">
        <v>5</v>
      </c>
      <c r="G5" s="169" t="s">
        <v>6</v>
      </c>
      <c r="H5" s="169"/>
      <c r="I5" s="169"/>
      <c r="J5" s="169"/>
      <c r="K5" s="169"/>
      <c r="L5" s="168" t="s">
        <v>7</v>
      </c>
      <c r="M5" s="168" t="s">
        <v>8</v>
      </c>
      <c r="N5" s="164"/>
      <c r="O5" s="56"/>
    </row>
    <row r="6" spans="1:15" s="55" customFormat="1" ht="72.75" customHeight="1">
      <c r="A6" s="167"/>
      <c r="B6" s="168"/>
      <c r="C6" s="168"/>
      <c r="D6" s="168"/>
      <c r="E6" s="169"/>
      <c r="F6" s="169"/>
      <c r="G6" s="58" t="s">
        <v>9</v>
      </c>
      <c r="H6" s="58" t="s">
        <v>10</v>
      </c>
      <c r="I6" s="58" t="s">
        <v>11</v>
      </c>
      <c r="J6" s="58" t="s">
        <v>12</v>
      </c>
      <c r="K6" s="58" t="s">
        <v>13</v>
      </c>
      <c r="L6" s="168"/>
      <c r="M6" s="168"/>
      <c r="N6" s="164"/>
      <c r="O6" s="56"/>
    </row>
    <row r="7" spans="1:15" s="61" customFormat="1" ht="12.75">
      <c r="A7" s="58">
        <v>1</v>
      </c>
      <c r="B7" s="59">
        <v>2</v>
      </c>
      <c r="C7" s="58">
        <v>5</v>
      </c>
      <c r="D7" s="59">
        <v>4</v>
      </c>
      <c r="E7" s="59">
        <v>6</v>
      </c>
      <c r="F7" s="59">
        <v>7</v>
      </c>
      <c r="G7" s="59">
        <v>8</v>
      </c>
      <c r="H7" s="59">
        <v>9</v>
      </c>
      <c r="I7" s="59">
        <v>10</v>
      </c>
      <c r="J7" s="59">
        <v>11</v>
      </c>
      <c r="K7" s="59">
        <v>12</v>
      </c>
      <c r="L7" s="59">
        <v>13</v>
      </c>
      <c r="M7" s="59">
        <v>14</v>
      </c>
      <c r="N7" s="60"/>
      <c r="O7" s="60"/>
    </row>
    <row r="8" spans="1:15" s="55" customFormat="1" ht="15" customHeight="1">
      <c r="A8" s="150" t="s">
        <v>108</v>
      </c>
      <c r="B8" s="148" t="s">
        <v>109</v>
      </c>
      <c r="C8" s="62" t="s">
        <v>19</v>
      </c>
      <c r="D8" s="63" t="s">
        <v>15</v>
      </c>
      <c r="E8" s="64">
        <v>0</v>
      </c>
      <c r="F8" s="65">
        <f>G8+H8+I8+J8+K8</f>
        <v>184.1</v>
      </c>
      <c r="G8" s="66">
        <v>32</v>
      </c>
      <c r="H8" s="66">
        <v>51.8</v>
      </c>
      <c r="I8" s="66">
        <f>I9</f>
        <v>32</v>
      </c>
      <c r="J8" s="66">
        <v>33.3</v>
      </c>
      <c r="K8" s="66">
        <f>K9</f>
        <v>35</v>
      </c>
      <c r="L8" s="149" t="s">
        <v>61</v>
      </c>
      <c r="M8" s="67"/>
      <c r="N8" s="56"/>
      <c r="O8" s="56"/>
    </row>
    <row r="9" spans="1:15" s="55" customFormat="1" ht="31.5" customHeight="1">
      <c r="A9" s="150"/>
      <c r="B9" s="148"/>
      <c r="C9" s="62" t="s">
        <v>19</v>
      </c>
      <c r="D9" s="68" t="s">
        <v>57</v>
      </c>
      <c r="E9" s="64">
        <v>0</v>
      </c>
      <c r="F9" s="65">
        <f aca="true" t="shared" si="0" ref="F9:F19">G9+H9+I9+J9+K9</f>
        <v>184.1</v>
      </c>
      <c r="G9" s="65">
        <v>32</v>
      </c>
      <c r="H9" s="65">
        <v>51.8</v>
      </c>
      <c r="I9" s="65">
        <v>32</v>
      </c>
      <c r="J9" s="66">
        <v>33.3</v>
      </c>
      <c r="K9" s="65">
        <v>35</v>
      </c>
      <c r="L9" s="149"/>
      <c r="M9" s="67"/>
      <c r="N9" s="56"/>
      <c r="O9" s="56"/>
    </row>
    <row r="10" spans="1:15" s="55" customFormat="1" ht="36.75" customHeight="1">
      <c r="A10" s="150"/>
      <c r="B10" s="148"/>
      <c r="C10" s="62" t="s">
        <v>19</v>
      </c>
      <c r="D10" s="69" t="s">
        <v>96</v>
      </c>
      <c r="E10" s="64">
        <v>0</v>
      </c>
      <c r="F10" s="65">
        <f t="shared" si="0"/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149"/>
      <c r="M10" s="67"/>
      <c r="N10" s="56"/>
      <c r="O10" s="56"/>
    </row>
    <row r="11" spans="1:15" s="55" customFormat="1" ht="15" customHeight="1">
      <c r="A11" s="150" t="s">
        <v>104</v>
      </c>
      <c r="B11" s="148" t="s">
        <v>91</v>
      </c>
      <c r="C11" s="62" t="s">
        <v>19</v>
      </c>
      <c r="D11" s="63" t="s">
        <v>15</v>
      </c>
      <c r="E11" s="64">
        <v>0</v>
      </c>
      <c r="F11" s="65">
        <f t="shared" si="0"/>
        <v>184.1</v>
      </c>
      <c r="G11" s="66">
        <v>32</v>
      </c>
      <c r="H11" s="66">
        <v>51.8</v>
      </c>
      <c r="I11" s="66">
        <f>I12</f>
        <v>32</v>
      </c>
      <c r="J11" s="66">
        <v>33.3</v>
      </c>
      <c r="K11" s="66">
        <f>K12</f>
        <v>35</v>
      </c>
      <c r="L11" s="149" t="s">
        <v>61</v>
      </c>
      <c r="M11" s="160" t="s">
        <v>100</v>
      </c>
      <c r="N11" s="56"/>
      <c r="O11" s="56"/>
    </row>
    <row r="12" spans="1:15" s="55" customFormat="1" ht="31.5" customHeight="1">
      <c r="A12" s="150"/>
      <c r="B12" s="148"/>
      <c r="C12" s="62" t="s">
        <v>19</v>
      </c>
      <c r="D12" s="68" t="s">
        <v>57</v>
      </c>
      <c r="E12" s="64">
        <v>0</v>
      </c>
      <c r="F12" s="65">
        <f t="shared" si="0"/>
        <v>184.1</v>
      </c>
      <c r="G12" s="65">
        <v>32</v>
      </c>
      <c r="H12" s="65">
        <v>51.8</v>
      </c>
      <c r="I12" s="65">
        <v>32</v>
      </c>
      <c r="J12" s="66">
        <v>33.3</v>
      </c>
      <c r="K12" s="65">
        <v>35</v>
      </c>
      <c r="L12" s="149"/>
      <c r="M12" s="161"/>
      <c r="N12" s="56"/>
      <c r="O12" s="56"/>
    </row>
    <row r="13" spans="1:15" s="55" customFormat="1" ht="36.75" customHeight="1">
      <c r="A13" s="150"/>
      <c r="B13" s="148"/>
      <c r="C13" s="62" t="s">
        <v>19</v>
      </c>
      <c r="D13" s="69" t="s">
        <v>96</v>
      </c>
      <c r="E13" s="64">
        <v>0</v>
      </c>
      <c r="F13" s="65">
        <f t="shared" si="0"/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149"/>
      <c r="M13" s="161"/>
      <c r="N13" s="56"/>
      <c r="O13" s="56"/>
    </row>
    <row r="14" spans="1:15" s="55" customFormat="1" ht="14.25" customHeight="1">
      <c r="A14" s="151" t="s">
        <v>20</v>
      </c>
      <c r="B14" s="154" t="s">
        <v>56</v>
      </c>
      <c r="C14" s="62" t="s">
        <v>19</v>
      </c>
      <c r="D14" s="63" t="s">
        <v>15</v>
      </c>
      <c r="E14" s="64">
        <v>0</v>
      </c>
      <c r="F14" s="65">
        <f t="shared" si="0"/>
        <v>184.1</v>
      </c>
      <c r="G14" s="66">
        <v>32</v>
      </c>
      <c r="H14" s="65">
        <v>51.8</v>
      </c>
      <c r="I14" s="65">
        <f>I15</f>
        <v>32</v>
      </c>
      <c r="J14" s="66">
        <f>J15</f>
        <v>33.3</v>
      </c>
      <c r="K14" s="66">
        <f>K15</f>
        <v>35</v>
      </c>
      <c r="L14" s="149" t="s">
        <v>61</v>
      </c>
      <c r="M14" s="125"/>
      <c r="N14" s="163"/>
      <c r="O14" s="56"/>
    </row>
    <row r="15" spans="1:15" s="55" customFormat="1" ht="40.5" customHeight="1">
      <c r="A15" s="152"/>
      <c r="B15" s="155"/>
      <c r="C15" s="62" t="s">
        <v>19</v>
      </c>
      <c r="D15" s="68" t="s">
        <v>57</v>
      </c>
      <c r="E15" s="64">
        <v>0</v>
      </c>
      <c r="F15" s="65">
        <f t="shared" si="0"/>
        <v>184.1</v>
      </c>
      <c r="G15" s="66">
        <v>32</v>
      </c>
      <c r="H15" s="65">
        <v>51.8</v>
      </c>
      <c r="I15" s="65">
        <v>32</v>
      </c>
      <c r="J15" s="66">
        <v>33.3</v>
      </c>
      <c r="K15" s="65">
        <v>35</v>
      </c>
      <c r="L15" s="149"/>
      <c r="M15" s="125"/>
      <c r="N15" s="163"/>
      <c r="O15" s="56"/>
    </row>
    <row r="16" spans="1:15" s="55" customFormat="1" ht="37.5" customHeight="1">
      <c r="A16" s="153"/>
      <c r="B16" s="156"/>
      <c r="C16" s="62" t="s">
        <v>19</v>
      </c>
      <c r="D16" s="69" t="s">
        <v>96</v>
      </c>
      <c r="E16" s="64">
        <v>0</v>
      </c>
      <c r="F16" s="65">
        <f t="shared" si="0"/>
        <v>0</v>
      </c>
      <c r="G16" s="66">
        <v>0</v>
      </c>
      <c r="H16" s="65">
        <v>0</v>
      </c>
      <c r="I16" s="65">
        <v>0</v>
      </c>
      <c r="J16" s="65">
        <v>0</v>
      </c>
      <c r="K16" s="65">
        <v>0</v>
      </c>
      <c r="L16" s="149"/>
      <c r="M16" s="125"/>
      <c r="N16" s="163"/>
      <c r="O16" s="56"/>
    </row>
    <row r="17" spans="1:15" s="55" customFormat="1" ht="21" customHeight="1">
      <c r="A17" s="150"/>
      <c r="B17" s="148" t="s">
        <v>103</v>
      </c>
      <c r="C17" s="62" t="s">
        <v>19</v>
      </c>
      <c r="D17" s="63" t="s">
        <v>15</v>
      </c>
      <c r="E17" s="64">
        <v>0</v>
      </c>
      <c r="F17" s="65">
        <f t="shared" si="0"/>
        <v>184.1</v>
      </c>
      <c r="G17" s="66">
        <v>32</v>
      </c>
      <c r="H17" s="66">
        <v>51.8</v>
      </c>
      <c r="I17" s="66">
        <f>I18</f>
        <v>32</v>
      </c>
      <c r="J17" s="66">
        <f>J18</f>
        <v>33.3</v>
      </c>
      <c r="K17" s="66">
        <v>35</v>
      </c>
      <c r="L17" s="149" t="s">
        <v>61</v>
      </c>
      <c r="M17" s="125"/>
      <c r="N17" s="56"/>
      <c r="O17" s="56"/>
    </row>
    <row r="18" spans="1:15" s="55" customFormat="1" ht="37.5" customHeight="1">
      <c r="A18" s="150"/>
      <c r="B18" s="148"/>
      <c r="C18" s="62" t="s">
        <v>19</v>
      </c>
      <c r="D18" s="68" t="s">
        <v>57</v>
      </c>
      <c r="E18" s="64">
        <v>0</v>
      </c>
      <c r="F18" s="65">
        <f t="shared" si="0"/>
        <v>184.1</v>
      </c>
      <c r="G18" s="66">
        <v>32</v>
      </c>
      <c r="H18" s="66">
        <v>51.8</v>
      </c>
      <c r="I18" s="66">
        <v>32</v>
      </c>
      <c r="J18" s="66">
        <v>33.3</v>
      </c>
      <c r="K18" s="65">
        <v>35</v>
      </c>
      <c r="L18" s="149"/>
      <c r="M18" s="125"/>
      <c r="N18" s="56"/>
      <c r="O18" s="56"/>
    </row>
    <row r="19" spans="1:15" s="55" customFormat="1" ht="39.75" customHeight="1">
      <c r="A19" s="150"/>
      <c r="B19" s="148"/>
      <c r="C19" s="62" t="s">
        <v>19</v>
      </c>
      <c r="D19" s="69" t="s">
        <v>96</v>
      </c>
      <c r="E19" s="64">
        <v>0</v>
      </c>
      <c r="F19" s="65">
        <f t="shared" si="0"/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149"/>
      <c r="M19" s="126"/>
      <c r="N19" s="56"/>
      <c r="O19" s="56"/>
    </row>
    <row r="20" spans="2:3" ht="15">
      <c r="B20" s="157"/>
      <c r="C20" s="157"/>
    </row>
    <row r="21" spans="2:3" ht="15">
      <c r="B21" s="158"/>
      <c r="C21" s="158"/>
    </row>
    <row r="22" spans="2:3" ht="15">
      <c r="B22" s="159"/>
      <c r="C22" s="159"/>
    </row>
    <row r="23" spans="2:3" ht="15">
      <c r="B23" s="159"/>
      <c r="C23" s="159"/>
    </row>
  </sheetData>
  <sheetProtection/>
  <mergeCells count="27">
    <mergeCell ref="B20:C23"/>
    <mergeCell ref="M11:M19"/>
    <mergeCell ref="G1:M3"/>
    <mergeCell ref="A8:A10"/>
    <mergeCell ref="N14:N16"/>
    <mergeCell ref="N5:N6"/>
    <mergeCell ref="A4:M4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B8:B10"/>
    <mergeCell ref="L8:L10"/>
    <mergeCell ref="A17:A19"/>
    <mergeCell ref="B17:B19"/>
    <mergeCell ref="L17:L19"/>
    <mergeCell ref="A11:A13"/>
    <mergeCell ref="B11:B13"/>
    <mergeCell ref="L11:L13"/>
    <mergeCell ref="A14:A16"/>
    <mergeCell ref="B14:B16"/>
    <mergeCell ref="L14:L16"/>
  </mergeCells>
  <printOptions/>
  <pageMargins left="0.25" right="0.25" top="0.75" bottom="0.75" header="0.3" footer="0.3"/>
  <pageSetup fitToHeight="0" fitToWidth="1" horizontalDpi="600" verticalDpi="600" orientation="landscape" paperSize="9" scale="65" r:id="rId1"/>
  <headerFooter differentFirst="1"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view="pageBreakPreview" zoomScaleNormal="90" zoomScaleSheetLayoutView="100" zoomScalePageLayoutView="90" workbookViewId="0" topLeftCell="A1">
      <selection activeCell="G1" sqref="G1:M3"/>
    </sheetView>
  </sheetViews>
  <sheetFormatPr defaultColWidth="9.140625" defaultRowHeight="15"/>
  <cols>
    <col min="1" max="1" width="6.28125" style="16" customWidth="1"/>
    <col min="2" max="2" width="40.421875" style="16" customWidth="1"/>
    <col min="3" max="3" width="10.8515625" style="16" customWidth="1"/>
    <col min="4" max="4" width="28.00390625" style="16" customWidth="1"/>
    <col min="5" max="5" width="13.421875" style="16" customWidth="1"/>
    <col min="6" max="11" width="10.28125" style="16" customWidth="1"/>
    <col min="12" max="12" width="17.140625" style="16" customWidth="1"/>
    <col min="13" max="13" width="15.57421875" style="16" customWidth="1"/>
    <col min="14" max="14" width="25.140625" style="16" customWidth="1"/>
    <col min="15" max="15" width="20.421875" style="16" customWidth="1"/>
    <col min="16" max="255" width="9.140625" style="16" customWidth="1"/>
    <col min="256" max="16384" width="7.28125" style="16" customWidth="1"/>
  </cols>
  <sheetData>
    <row r="1" spans="7:13" s="55" customFormat="1" ht="12.75">
      <c r="G1" s="158" t="s">
        <v>130</v>
      </c>
      <c r="H1" s="162"/>
      <c r="I1" s="162"/>
      <c r="J1" s="162"/>
      <c r="K1" s="162"/>
      <c r="L1" s="162"/>
      <c r="M1" s="162"/>
    </row>
    <row r="2" spans="1:15" s="55" customFormat="1" ht="11.25" customHeight="1">
      <c r="A2" s="56"/>
      <c r="B2" s="56"/>
      <c r="C2" s="56"/>
      <c r="D2" s="56"/>
      <c r="E2" s="56"/>
      <c r="F2" s="56"/>
      <c r="G2" s="162"/>
      <c r="H2" s="162"/>
      <c r="I2" s="162"/>
      <c r="J2" s="162"/>
      <c r="K2" s="162"/>
      <c r="L2" s="162"/>
      <c r="M2" s="162"/>
      <c r="N2" s="57"/>
      <c r="O2" s="56"/>
    </row>
    <row r="3" spans="7:13" s="55" customFormat="1" ht="36.75" customHeight="1" hidden="1">
      <c r="G3" s="162"/>
      <c r="H3" s="162"/>
      <c r="I3" s="162"/>
      <c r="J3" s="162"/>
      <c r="K3" s="162"/>
      <c r="L3" s="162"/>
      <c r="M3" s="162"/>
    </row>
    <row r="4" spans="1:15" s="55" customFormat="1" ht="33.75" customHeight="1">
      <c r="A4" s="165" t="s">
        <v>111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56"/>
      <c r="O4" s="56"/>
    </row>
    <row r="5" spans="1:15" s="55" customFormat="1" ht="21" customHeight="1">
      <c r="A5" s="166" t="s">
        <v>0</v>
      </c>
      <c r="B5" s="168" t="s">
        <v>1</v>
      </c>
      <c r="C5" s="168" t="s">
        <v>2</v>
      </c>
      <c r="D5" s="168" t="s">
        <v>3</v>
      </c>
      <c r="E5" s="169" t="s">
        <v>4</v>
      </c>
      <c r="F5" s="169" t="s">
        <v>5</v>
      </c>
      <c r="G5" s="169" t="s">
        <v>6</v>
      </c>
      <c r="H5" s="169"/>
      <c r="I5" s="169"/>
      <c r="J5" s="169"/>
      <c r="K5" s="169"/>
      <c r="L5" s="168" t="s">
        <v>7</v>
      </c>
      <c r="M5" s="168" t="s">
        <v>8</v>
      </c>
      <c r="N5" s="164"/>
      <c r="O5" s="56"/>
    </row>
    <row r="6" spans="1:15" s="55" customFormat="1" ht="72.75" customHeight="1">
      <c r="A6" s="167"/>
      <c r="B6" s="168"/>
      <c r="C6" s="168"/>
      <c r="D6" s="168"/>
      <c r="E6" s="169"/>
      <c r="F6" s="169"/>
      <c r="G6" s="58" t="s">
        <v>9</v>
      </c>
      <c r="H6" s="58" t="s">
        <v>10</v>
      </c>
      <c r="I6" s="58" t="s">
        <v>11</v>
      </c>
      <c r="J6" s="58" t="s">
        <v>12</v>
      </c>
      <c r="K6" s="58" t="s">
        <v>13</v>
      </c>
      <c r="L6" s="168"/>
      <c r="M6" s="168"/>
      <c r="N6" s="164"/>
      <c r="O6" s="56"/>
    </row>
    <row r="7" spans="1:15" s="61" customFormat="1" ht="12.75">
      <c r="A7" s="58">
        <v>1</v>
      </c>
      <c r="B7" s="59">
        <v>2</v>
      </c>
      <c r="C7" s="58">
        <v>5</v>
      </c>
      <c r="D7" s="59">
        <v>4</v>
      </c>
      <c r="E7" s="59">
        <v>6</v>
      </c>
      <c r="F7" s="59">
        <v>7</v>
      </c>
      <c r="G7" s="59">
        <v>8</v>
      </c>
      <c r="H7" s="59">
        <v>9</v>
      </c>
      <c r="I7" s="59">
        <v>10</v>
      </c>
      <c r="J7" s="59">
        <v>11</v>
      </c>
      <c r="K7" s="59">
        <v>12</v>
      </c>
      <c r="L7" s="59">
        <v>13</v>
      </c>
      <c r="M7" s="59">
        <v>14</v>
      </c>
      <c r="N7" s="60"/>
      <c r="O7" s="60"/>
    </row>
    <row r="8" spans="1:15" s="55" customFormat="1" ht="15" customHeight="1">
      <c r="A8" s="150" t="s">
        <v>105</v>
      </c>
      <c r="B8" s="148" t="s">
        <v>112</v>
      </c>
      <c r="C8" s="62" t="s">
        <v>19</v>
      </c>
      <c r="D8" s="63" t="s">
        <v>15</v>
      </c>
      <c r="E8" s="64">
        <v>0</v>
      </c>
      <c r="F8" s="65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149"/>
      <c r="M8" s="67"/>
      <c r="N8" s="56"/>
      <c r="O8" s="56"/>
    </row>
    <row r="9" spans="1:15" s="55" customFormat="1" ht="31.5" customHeight="1">
      <c r="A9" s="150"/>
      <c r="B9" s="148"/>
      <c r="C9" s="62" t="s">
        <v>19</v>
      </c>
      <c r="D9" s="68" t="s">
        <v>57</v>
      </c>
      <c r="E9" s="64">
        <v>0</v>
      </c>
      <c r="F9" s="65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149"/>
      <c r="M9" s="67"/>
      <c r="N9" s="56"/>
      <c r="O9" s="56"/>
    </row>
    <row r="10" spans="1:15" s="55" customFormat="1" ht="36.75" customHeight="1">
      <c r="A10" s="150"/>
      <c r="B10" s="148"/>
      <c r="C10" s="62" t="s">
        <v>19</v>
      </c>
      <c r="D10" s="69" t="s">
        <v>96</v>
      </c>
      <c r="E10" s="64">
        <v>0</v>
      </c>
      <c r="F10" s="65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149"/>
      <c r="M10" s="67"/>
      <c r="N10" s="56"/>
      <c r="O10" s="56"/>
    </row>
    <row r="11" spans="1:15" s="55" customFormat="1" ht="15" customHeight="1">
      <c r="A11" s="170" t="s">
        <v>36</v>
      </c>
      <c r="B11" s="148" t="s">
        <v>113</v>
      </c>
      <c r="C11" s="62" t="s">
        <v>19</v>
      </c>
      <c r="D11" s="63" t="s">
        <v>15</v>
      </c>
      <c r="E11" s="64">
        <v>0</v>
      </c>
      <c r="F11" s="65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149"/>
      <c r="M11" s="160" t="s">
        <v>116</v>
      </c>
      <c r="N11" s="56"/>
      <c r="O11" s="56"/>
    </row>
    <row r="12" spans="1:15" s="55" customFormat="1" ht="31.5" customHeight="1">
      <c r="A12" s="170"/>
      <c r="B12" s="148"/>
      <c r="C12" s="62" t="s">
        <v>19</v>
      </c>
      <c r="D12" s="68" t="s">
        <v>57</v>
      </c>
      <c r="E12" s="64">
        <v>0</v>
      </c>
      <c r="F12" s="65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149"/>
      <c r="M12" s="161"/>
      <c r="N12" s="56"/>
      <c r="O12" s="56"/>
    </row>
    <row r="13" spans="1:15" s="55" customFormat="1" ht="36.75" customHeight="1">
      <c r="A13" s="170"/>
      <c r="B13" s="148"/>
      <c r="C13" s="62" t="s">
        <v>19</v>
      </c>
      <c r="D13" s="69" t="s">
        <v>96</v>
      </c>
      <c r="E13" s="64">
        <v>0</v>
      </c>
      <c r="F13" s="65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149"/>
      <c r="M13" s="161"/>
      <c r="N13" s="56"/>
      <c r="O13" s="56"/>
    </row>
    <row r="14" spans="1:15" s="55" customFormat="1" ht="14.25" customHeight="1">
      <c r="A14" s="151" t="s">
        <v>132</v>
      </c>
      <c r="B14" s="154" t="s">
        <v>115</v>
      </c>
      <c r="C14" s="62" t="s">
        <v>19</v>
      </c>
      <c r="D14" s="63" t="s">
        <v>15</v>
      </c>
      <c r="E14" s="64">
        <v>0</v>
      </c>
      <c r="F14" s="65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149"/>
      <c r="M14" s="125"/>
      <c r="N14" s="163"/>
      <c r="O14" s="56"/>
    </row>
    <row r="15" spans="1:15" s="55" customFormat="1" ht="40.5" customHeight="1">
      <c r="A15" s="152"/>
      <c r="B15" s="155"/>
      <c r="C15" s="62" t="s">
        <v>19</v>
      </c>
      <c r="D15" s="68" t="s">
        <v>57</v>
      </c>
      <c r="E15" s="64">
        <v>0</v>
      </c>
      <c r="F15" s="65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149"/>
      <c r="M15" s="125"/>
      <c r="N15" s="163"/>
      <c r="O15" s="56"/>
    </row>
    <row r="16" spans="1:15" s="55" customFormat="1" ht="37.5" customHeight="1">
      <c r="A16" s="153"/>
      <c r="B16" s="156"/>
      <c r="C16" s="62" t="s">
        <v>19</v>
      </c>
      <c r="D16" s="69" t="s">
        <v>96</v>
      </c>
      <c r="E16" s="64">
        <v>0</v>
      </c>
      <c r="F16" s="65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149"/>
      <c r="M16" s="125"/>
      <c r="N16" s="163"/>
      <c r="O16" s="56"/>
    </row>
    <row r="17" spans="1:15" s="55" customFormat="1" ht="21" customHeight="1">
      <c r="A17" s="150"/>
      <c r="B17" s="148" t="s">
        <v>114</v>
      </c>
      <c r="C17" s="62" t="s">
        <v>19</v>
      </c>
      <c r="D17" s="63" t="s">
        <v>15</v>
      </c>
      <c r="E17" s="64">
        <v>0</v>
      </c>
      <c r="F17" s="65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149"/>
      <c r="M17" s="125"/>
      <c r="N17" s="56"/>
      <c r="O17" s="56"/>
    </row>
    <row r="18" spans="1:15" s="55" customFormat="1" ht="37.5" customHeight="1">
      <c r="A18" s="150"/>
      <c r="B18" s="148"/>
      <c r="C18" s="62" t="s">
        <v>19</v>
      </c>
      <c r="D18" s="68" t="s">
        <v>57</v>
      </c>
      <c r="E18" s="64">
        <v>0</v>
      </c>
      <c r="F18" s="65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149"/>
      <c r="M18" s="125"/>
      <c r="N18" s="56"/>
      <c r="O18" s="56"/>
    </row>
    <row r="19" spans="1:15" s="55" customFormat="1" ht="39.75" customHeight="1">
      <c r="A19" s="150"/>
      <c r="B19" s="148"/>
      <c r="C19" s="62" t="s">
        <v>19</v>
      </c>
      <c r="D19" s="69" t="s">
        <v>96</v>
      </c>
      <c r="E19" s="64">
        <v>0</v>
      </c>
      <c r="F19" s="65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149"/>
      <c r="M19" s="126"/>
      <c r="N19" s="56"/>
      <c r="O19" s="56"/>
    </row>
    <row r="20" ht="15">
      <c r="B20" s="82"/>
    </row>
    <row r="21" ht="15">
      <c r="B21" s="82"/>
    </row>
    <row r="22" ht="15">
      <c r="B22" s="82"/>
    </row>
    <row r="23" ht="15">
      <c r="B23" s="82"/>
    </row>
  </sheetData>
  <sheetProtection/>
  <mergeCells count="26">
    <mergeCell ref="N5:N6"/>
    <mergeCell ref="A8:A10"/>
    <mergeCell ref="B8:B10"/>
    <mergeCell ref="L8:L10"/>
    <mergeCell ref="B14:B16"/>
    <mergeCell ref="L14:L16"/>
    <mergeCell ref="N14:N16"/>
    <mergeCell ref="A11:A13"/>
    <mergeCell ref="B11:B13"/>
    <mergeCell ref="L11:L13"/>
    <mergeCell ref="M11:M19"/>
    <mergeCell ref="A14:A16"/>
    <mergeCell ref="A17:A19"/>
    <mergeCell ref="B17:B19"/>
    <mergeCell ref="L17:L19"/>
    <mergeCell ref="G1:M3"/>
    <mergeCell ref="A4:M4"/>
    <mergeCell ref="A5:A6"/>
    <mergeCell ref="B5:B6"/>
    <mergeCell ref="C5:C6"/>
    <mergeCell ref="D5:D6"/>
    <mergeCell ref="E5:E6"/>
    <mergeCell ref="F5:F6"/>
    <mergeCell ref="G5:K5"/>
    <mergeCell ref="L5:L6"/>
    <mergeCell ref="M5:M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1"/>
  <headerFooter differentFirst="1"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1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" sqref="I1:M3"/>
    </sheetView>
  </sheetViews>
  <sheetFormatPr defaultColWidth="9.140625" defaultRowHeight="15"/>
  <cols>
    <col min="1" max="1" width="6.00390625" style="7" customWidth="1"/>
    <col min="2" max="2" width="40.7109375" style="7" customWidth="1"/>
    <col min="3" max="3" width="10.28125" style="7" customWidth="1"/>
    <col min="4" max="4" width="24.140625" style="7" customWidth="1"/>
    <col min="5" max="5" width="12.7109375" style="7" customWidth="1"/>
    <col min="6" max="6" width="11.00390625" style="7" customWidth="1"/>
    <col min="7" max="7" width="12.8515625" style="7" bestFit="1" customWidth="1"/>
    <col min="8" max="8" width="9.7109375" style="7" customWidth="1"/>
    <col min="9" max="9" width="11.140625" style="7" customWidth="1"/>
    <col min="10" max="10" width="10.00390625" style="7" customWidth="1"/>
    <col min="11" max="11" width="10.140625" style="7" customWidth="1"/>
    <col min="12" max="12" width="13.8515625" style="7" customWidth="1"/>
    <col min="13" max="13" width="22.8515625" style="7" customWidth="1"/>
    <col min="14" max="14" width="18.57421875" style="7" customWidth="1"/>
    <col min="15" max="255" width="9.140625" style="7" customWidth="1"/>
    <col min="256" max="16384" width="6.00390625" style="7" customWidth="1"/>
  </cols>
  <sheetData>
    <row r="1" spans="9:13" s="70" customFormat="1" ht="30" customHeight="1">
      <c r="I1" s="171" t="s">
        <v>131</v>
      </c>
      <c r="J1" s="171"/>
      <c r="K1" s="171"/>
      <c r="L1" s="171"/>
      <c r="M1" s="172"/>
    </row>
    <row r="2" spans="9:13" s="70" customFormat="1" ht="0.75" customHeight="1">
      <c r="I2" s="172"/>
      <c r="J2" s="172"/>
      <c r="K2" s="172"/>
      <c r="L2" s="172"/>
      <c r="M2" s="172"/>
    </row>
    <row r="3" spans="9:13" s="70" customFormat="1" ht="38.25" customHeight="1" hidden="1">
      <c r="I3" s="172"/>
      <c r="J3" s="172"/>
      <c r="K3" s="172"/>
      <c r="L3" s="172"/>
      <c r="M3" s="172"/>
    </row>
    <row r="4" spans="1:13" s="70" customFormat="1" ht="15" customHeight="1">
      <c r="A4" s="181" t="s">
        <v>117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4" s="70" customFormat="1" ht="22.5" customHeight="1">
      <c r="A5" s="202" t="s">
        <v>0</v>
      </c>
      <c r="B5" s="204" t="s">
        <v>1</v>
      </c>
      <c r="C5" s="204" t="s">
        <v>2</v>
      </c>
      <c r="D5" s="204" t="s">
        <v>3</v>
      </c>
      <c r="E5" s="205" t="s">
        <v>4</v>
      </c>
      <c r="F5" s="206" t="s">
        <v>5</v>
      </c>
      <c r="G5" s="205" t="s">
        <v>6</v>
      </c>
      <c r="H5" s="205"/>
      <c r="I5" s="205"/>
      <c r="J5" s="205"/>
      <c r="K5" s="205"/>
      <c r="L5" s="204" t="s">
        <v>34</v>
      </c>
      <c r="M5" s="204" t="s">
        <v>8</v>
      </c>
      <c r="N5" s="200"/>
    </row>
    <row r="6" spans="1:14" s="70" customFormat="1" ht="102" customHeight="1">
      <c r="A6" s="203"/>
      <c r="B6" s="204"/>
      <c r="C6" s="204"/>
      <c r="D6" s="204"/>
      <c r="E6" s="205"/>
      <c r="F6" s="207"/>
      <c r="G6" s="71" t="s">
        <v>9</v>
      </c>
      <c r="H6" s="71" t="s">
        <v>10</v>
      </c>
      <c r="I6" s="71" t="s">
        <v>11</v>
      </c>
      <c r="J6" s="71" t="s">
        <v>12</v>
      </c>
      <c r="K6" s="71" t="s">
        <v>13</v>
      </c>
      <c r="L6" s="204"/>
      <c r="M6" s="204"/>
      <c r="N6" s="201"/>
    </row>
    <row r="7" spans="1:13" s="73" customFormat="1" ht="12.75">
      <c r="A7" s="71">
        <v>1</v>
      </c>
      <c r="B7" s="72">
        <v>2</v>
      </c>
      <c r="C7" s="71">
        <v>5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</row>
    <row r="8" spans="1:13" s="73" customFormat="1" ht="32.25" customHeight="1">
      <c r="A8" s="173" t="s">
        <v>140</v>
      </c>
      <c r="B8" s="175" t="s">
        <v>106</v>
      </c>
      <c r="C8" s="177" t="s">
        <v>19</v>
      </c>
      <c r="D8" s="74" t="s">
        <v>15</v>
      </c>
      <c r="E8" s="75">
        <v>0</v>
      </c>
      <c r="F8" s="75">
        <v>100500</v>
      </c>
      <c r="G8" s="75">
        <v>100500</v>
      </c>
      <c r="H8" s="75">
        <v>0</v>
      </c>
      <c r="I8" s="75">
        <v>0</v>
      </c>
      <c r="J8" s="75">
        <v>0</v>
      </c>
      <c r="K8" s="75">
        <v>0</v>
      </c>
      <c r="L8" s="179" t="s">
        <v>98</v>
      </c>
      <c r="M8" s="179"/>
    </row>
    <row r="9" spans="1:13" s="73" customFormat="1" ht="50.25" customHeight="1">
      <c r="A9" s="174"/>
      <c r="B9" s="176"/>
      <c r="C9" s="178"/>
      <c r="D9" s="76" t="s">
        <v>16</v>
      </c>
      <c r="E9" s="75">
        <v>0</v>
      </c>
      <c r="F9" s="75">
        <v>70000</v>
      </c>
      <c r="G9" s="75">
        <v>70000</v>
      </c>
      <c r="H9" s="75">
        <v>0</v>
      </c>
      <c r="I9" s="75">
        <v>0</v>
      </c>
      <c r="J9" s="75">
        <v>0</v>
      </c>
      <c r="K9" s="75">
        <v>0</v>
      </c>
      <c r="L9" s="180"/>
      <c r="M9" s="180"/>
    </row>
    <row r="10" spans="1:13" s="73" customFormat="1" ht="63.75" customHeight="1">
      <c r="A10" s="174"/>
      <c r="B10" s="176"/>
      <c r="C10" s="178"/>
      <c r="D10" s="76" t="s">
        <v>58</v>
      </c>
      <c r="E10" s="75">
        <v>0</v>
      </c>
      <c r="F10" s="75">
        <v>30500</v>
      </c>
      <c r="G10" s="75">
        <v>30500</v>
      </c>
      <c r="H10" s="75">
        <v>0</v>
      </c>
      <c r="I10" s="75">
        <v>0</v>
      </c>
      <c r="J10" s="75">
        <v>0</v>
      </c>
      <c r="K10" s="75">
        <v>0</v>
      </c>
      <c r="L10" s="180"/>
      <c r="M10" s="180"/>
    </row>
    <row r="11" spans="1:13" s="73" customFormat="1" ht="32.25" customHeight="1">
      <c r="A11" s="173" t="s">
        <v>141</v>
      </c>
      <c r="B11" s="175" t="s">
        <v>110</v>
      </c>
      <c r="C11" s="177" t="s">
        <v>19</v>
      </c>
      <c r="D11" s="74" t="s">
        <v>15</v>
      </c>
      <c r="E11" s="75">
        <v>0</v>
      </c>
      <c r="F11" s="75">
        <v>100200</v>
      </c>
      <c r="G11" s="75">
        <v>100200</v>
      </c>
      <c r="H11" s="75">
        <v>0</v>
      </c>
      <c r="I11" s="75">
        <v>0</v>
      </c>
      <c r="J11" s="75">
        <v>0</v>
      </c>
      <c r="K11" s="75">
        <v>0</v>
      </c>
      <c r="L11" s="179" t="s">
        <v>98</v>
      </c>
      <c r="M11" s="179"/>
    </row>
    <row r="12" spans="1:13" s="73" customFormat="1" ht="33.75" customHeight="1">
      <c r="A12" s="174"/>
      <c r="B12" s="176"/>
      <c r="C12" s="178"/>
      <c r="D12" s="76" t="s">
        <v>16</v>
      </c>
      <c r="E12" s="75">
        <v>0</v>
      </c>
      <c r="F12" s="75">
        <v>70000</v>
      </c>
      <c r="G12" s="75">
        <v>70000</v>
      </c>
      <c r="H12" s="75">
        <v>0</v>
      </c>
      <c r="I12" s="75">
        <v>0</v>
      </c>
      <c r="J12" s="75">
        <v>0</v>
      </c>
      <c r="K12" s="75">
        <v>0</v>
      </c>
      <c r="L12" s="180"/>
      <c r="M12" s="180"/>
    </row>
    <row r="13" spans="1:13" s="73" customFormat="1" ht="49.5" customHeight="1">
      <c r="A13" s="174"/>
      <c r="B13" s="176"/>
      <c r="C13" s="178"/>
      <c r="D13" s="76" t="s">
        <v>58</v>
      </c>
      <c r="E13" s="75">
        <v>0</v>
      </c>
      <c r="F13" s="75">
        <v>30200</v>
      </c>
      <c r="G13" s="75">
        <v>30200</v>
      </c>
      <c r="H13" s="75">
        <v>0</v>
      </c>
      <c r="I13" s="75">
        <v>0</v>
      </c>
      <c r="J13" s="75">
        <v>0</v>
      </c>
      <c r="K13" s="75">
        <v>0</v>
      </c>
      <c r="L13" s="180"/>
      <c r="M13" s="180"/>
    </row>
    <row r="14" spans="1:14" s="70" customFormat="1" ht="25.5" customHeight="1">
      <c r="A14" s="184" t="s">
        <v>142</v>
      </c>
      <c r="B14" s="187" t="s">
        <v>93</v>
      </c>
      <c r="C14" s="173">
        <v>2017</v>
      </c>
      <c r="D14" s="77" t="s">
        <v>15</v>
      </c>
      <c r="E14" s="75">
        <v>0</v>
      </c>
      <c r="F14" s="75">
        <v>100000</v>
      </c>
      <c r="G14" s="75">
        <v>100000</v>
      </c>
      <c r="H14" s="75">
        <v>0</v>
      </c>
      <c r="I14" s="75">
        <v>0</v>
      </c>
      <c r="J14" s="75">
        <v>0</v>
      </c>
      <c r="K14" s="75">
        <v>0</v>
      </c>
      <c r="L14" s="179" t="s">
        <v>94</v>
      </c>
      <c r="M14" s="187" t="s">
        <v>101</v>
      </c>
      <c r="N14" s="183"/>
    </row>
    <row r="15" spans="1:14" s="70" customFormat="1" ht="35.25" customHeight="1">
      <c r="A15" s="185"/>
      <c r="B15" s="188"/>
      <c r="C15" s="174"/>
      <c r="D15" s="76" t="s">
        <v>16</v>
      </c>
      <c r="E15" s="75">
        <v>0</v>
      </c>
      <c r="F15" s="75">
        <v>70000</v>
      </c>
      <c r="G15" s="75">
        <v>70000</v>
      </c>
      <c r="H15" s="75">
        <v>0</v>
      </c>
      <c r="I15" s="75">
        <v>0</v>
      </c>
      <c r="J15" s="75">
        <v>0</v>
      </c>
      <c r="K15" s="75">
        <v>0</v>
      </c>
      <c r="L15" s="180"/>
      <c r="M15" s="191"/>
      <c r="N15" s="183"/>
    </row>
    <row r="16" spans="1:14" s="70" customFormat="1" ht="62.25" customHeight="1">
      <c r="A16" s="186"/>
      <c r="B16" s="189"/>
      <c r="C16" s="190"/>
      <c r="D16" s="76" t="s">
        <v>107</v>
      </c>
      <c r="E16" s="75">
        <v>0</v>
      </c>
      <c r="F16" s="75">
        <v>30000</v>
      </c>
      <c r="G16" s="75">
        <v>30000</v>
      </c>
      <c r="H16" s="75">
        <v>0</v>
      </c>
      <c r="I16" s="75">
        <v>0</v>
      </c>
      <c r="J16" s="75">
        <v>0</v>
      </c>
      <c r="K16" s="75">
        <v>0</v>
      </c>
      <c r="L16" s="180"/>
      <c r="M16" s="191"/>
      <c r="N16" s="183"/>
    </row>
    <row r="17" spans="1:14" s="70" customFormat="1" ht="21" customHeight="1">
      <c r="A17" s="184" t="s">
        <v>143</v>
      </c>
      <c r="B17" s="187" t="s">
        <v>97</v>
      </c>
      <c r="C17" s="173" t="s">
        <v>19</v>
      </c>
      <c r="D17" s="77" t="s">
        <v>15</v>
      </c>
      <c r="E17" s="75">
        <v>0</v>
      </c>
      <c r="F17" s="75">
        <v>200</v>
      </c>
      <c r="G17" s="75">
        <v>200</v>
      </c>
      <c r="H17" s="75">
        <v>0</v>
      </c>
      <c r="I17" s="75">
        <v>0</v>
      </c>
      <c r="J17" s="75">
        <v>0</v>
      </c>
      <c r="K17" s="75">
        <v>0</v>
      </c>
      <c r="L17" s="198"/>
      <c r="M17" s="187" t="s">
        <v>102</v>
      </c>
      <c r="N17" s="183"/>
    </row>
    <row r="18" spans="1:14" s="70" customFormat="1" ht="39" customHeight="1">
      <c r="A18" s="185"/>
      <c r="B18" s="188"/>
      <c r="C18" s="174"/>
      <c r="D18" s="76" t="s">
        <v>16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180"/>
      <c r="M18" s="191"/>
      <c r="N18" s="183"/>
    </row>
    <row r="19" spans="1:14" s="70" customFormat="1" ht="45" customHeight="1">
      <c r="A19" s="186"/>
      <c r="B19" s="189"/>
      <c r="C19" s="190"/>
      <c r="D19" s="76" t="s">
        <v>58</v>
      </c>
      <c r="E19" s="75">
        <v>0</v>
      </c>
      <c r="F19" s="75">
        <v>200</v>
      </c>
      <c r="G19" s="75">
        <v>200</v>
      </c>
      <c r="H19" s="75">
        <v>0</v>
      </c>
      <c r="I19" s="75">
        <v>0</v>
      </c>
      <c r="J19" s="75">
        <v>0</v>
      </c>
      <c r="K19" s="75">
        <v>0</v>
      </c>
      <c r="L19" s="180"/>
      <c r="M19" s="191"/>
      <c r="N19" s="183"/>
    </row>
    <row r="20" spans="1:14" s="70" customFormat="1" ht="45" customHeight="1">
      <c r="A20" s="184" t="s">
        <v>144</v>
      </c>
      <c r="B20" s="187" t="s">
        <v>119</v>
      </c>
      <c r="C20" s="173" t="s">
        <v>19</v>
      </c>
      <c r="D20" s="77" t="s">
        <v>15</v>
      </c>
      <c r="E20" s="75">
        <v>0</v>
      </c>
      <c r="F20" s="75">
        <v>300</v>
      </c>
      <c r="G20" s="75">
        <v>300</v>
      </c>
      <c r="H20" s="75">
        <v>0</v>
      </c>
      <c r="I20" s="75">
        <v>0</v>
      </c>
      <c r="J20" s="75">
        <v>0</v>
      </c>
      <c r="K20" s="75">
        <v>0</v>
      </c>
      <c r="L20" s="198"/>
      <c r="M20" s="187" t="s">
        <v>120</v>
      </c>
      <c r="N20" s="78"/>
    </row>
    <row r="21" spans="1:14" s="70" customFormat="1" ht="53.25" customHeight="1">
      <c r="A21" s="185"/>
      <c r="B21" s="188"/>
      <c r="C21" s="174"/>
      <c r="D21" s="76" t="s">
        <v>16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180"/>
      <c r="M21" s="191"/>
      <c r="N21" s="78"/>
    </row>
    <row r="22" spans="1:14" s="70" customFormat="1" ht="45" customHeight="1">
      <c r="A22" s="186"/>
      <c r="B22" s="189"/>
      <c r="C22" s="190"/>
      <c r="D22" s="76" t="s">
        <v>58</v>
      </c>
      <c r="E22" s="75">
        <v>0</v>
      </c>
      <c r="F22" s="75">
        <v>300</v>
      </c>
      <c r="G22" s="75">
        <v>300</v>
      </c>
      <c r="H22" s="75">
        <v>0</v>
      </c>
      <c r="I22" s="75">
        <v>0</v>
      </c>
      <c r="J22" s="75">
        <v>0</v>
      </c>
      <c r="K22" s="75">
        <v>0</v>
      </c>
      <c r="L22" s="180"/>
      <c r="M22" s="191"/>
      <c r="N22" s="78"/>
    </row>
    <row r="23" spans="1:13" s="70" customFormat="1" ht="22.5" customHeight="1">
      <c r="A23" s="184"/>
      <c r="B23" s="184" t="s">
        <v>118</v>
      </c>
      <c r="C23" s="192"/>
      <c r="D23" s="77" t="s">
        <v>15</v>
      </c>
      <c r="E23" s="75">
        <v>0</v>
      </c>
      <c r="F23" s="75">
        <v>100500</v>
      </c>
      <c r="G23" s="75">
        <v>100500</v>
      </c>
      <c r="H23" s="75">
        <v>0</v>
      </c>
      <c r="I23" s="75">
        <v>0</v>
      </c>
      <c r="J23" s="75">
        <v>0</v>
      </c>
      <c r="K23" s="75">
        <v>0</v>
      </c>
      <c r="L23" s="179" t="s">
        <v>94</v>
      </c>
      <c r="M23" s="195"/>
    </row>
    <row r="24" spans="1:13" s="70" customFormat="1" ht="33.75" customHeight="1">
      <c r="A24" s="185"/>
      <c r="B24" s="185"/>
      <c r="C24" s="193"/>
      <c r="D24" s="76" t="s">
        <v>16</v>
      </c>
      <c r="E24" s="75">
        <v>0</v>
      </c>
      <c r="F24" s="75">
        <v>70000</v>
      </c>
      <c r="G24" s="75">
        <v>70000</v>
      </c>
      <c r="H24" s="75">
        <v>0</v>
      </c>
      <c r="I24" s="75">
        <v>0</v>
      </c>
      <c r="J24" s="75">
        <v>0</v>
      </c>
      <c r="K24" s="75">
        <v>0</v>
      </c>
      <c r="L24" s="180"/>
      <c r="M24" s="196"/>
    </row>
    <row r="25" spans="1:13" s="70" customFormat="1" ht="48.75" customHeight="1">
      <c r="A25" s="186"/>
      <c r="B25" s="186"/>
      <c r="C25" s="194"/>
      <c r="D25" s="76" t="s">
        <v>58</v>
      </c>
      <c r="E25" s="75">
        <v>0</v>
      </c>
      <c r="F25" s="75">
        <v>30500</v>
      </c>
      <c r="G25" s="75">
        <v>30500</v>
      </c>
      <c r="H25" s="75">
        <v>0</v>
      </c>
      <c r="I25" s="75">
        <v>0</v>
      </c>
      <c r="J25" s="75">
        <v>0</v>
      </c>
      <c r="K25" s="75">
        <v>0</v>
      </c>
      <c r="L25" s="199"/>
      <c r="M25" s="197"/>
    </row>
    <row r="26" spans="1:13" ht="11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pans="2:13" ht="11.25">
      <c r="B27" s="208"/>
      <c r="G27" s="8"/>
      <c r="M27" s="9" t="s">
        <v>18</v>
      </c>
    </row>
    <row r="28" ht="13.5" customHeight="1">
      <c r="B28" s="208"/>
    </row>
    <row r="29" spans="2:12" ht="11.25" customHeight="1" hidden="1">
      <c r="B29" s="208"/>
      <c r="G29" s="7">
        <v>2014</v>
      </c>
      <c r="H29" s="7">
        <v>2015</v>
      </c>
      <c r="I29" s="7">
        <v>2016</v>
      </c>
      <c r="J29" s="7">
        <v>2017</v>
      </c>
      <c r="K29" s="7">
        <v>2018</v>
      </c>
      <c r="L29" s="7" t="s">
        <v>37</v>
      </c>
    </row>
    <row r="30" spans="2:12" ht="11.25" customHeight="1" hidden="1">
      <c r="B30" s="208"/>
      <c r="F30" s="10" t="s">
        <v>37</v>
      </c>
      <c r="G30" s="10">
        <f aca="true" t="shared" si="0" ref="G30:K31">G23</f>
        <v>100500</v>
      </c>
      <c r="H30" s="10">
        <f t="shared" si="0"/>
        <v>0</v>
      </c>
      <c r="I30" s="10">
        <f t="shared" si="0"/>
        <v>0</v>
      </c>
      <c r="J30" s="10">
        <f t="shared" si="0"/>
        <v>0</v>
      </c>
      <c r="K30" s="10">
        <f t="shared" si="0"/>
        <v>0</v>
      </c>
      <c r="L30" s="10" t="e">
        <f>L35+L39+L44+L47</f>
        <v>#REF!</v>
      </c>
    </row>
    <row r="31" spans="2:12" ht="11.25" customHeight="1" hidden="1">
      <c r="B31" s="208"/>
      <c r="F31" s="8" t="s">
        <v>38</v>
      </c>
      <c r="G31" s="8">
        <f t="shared" si="0"/>
        <v>70000</v>
      </c>
      <c r="H31" s="8">
        <f t="shared" si="0"/>
        <v>0</v>
      </c>
      <c r="I31" s="8">
        <f t="shared" si="0"/>
        <v>0</v>
      </c>
      <c r="J31" s="8">
        <f t="shared" si="0"/>
        <v>0</v>
      </c>
      <c r="K31" s="8">
        <f t="shared" si="0"/>
        <v>0</v>
      </c>
      <c r="L31" s="8" t="e">
        <f>L36+L40+L45</f>
        <v>#REF!</v>
      </c>
    </row>
    <row r="32" spans="2:12" ht="11.25" customHeight="1" hidden="1">
      <c r="B32" s="208"/>
      <c r="F32" s="8" t="s">
        <v>39</v>
      </c>
      <c r="G32" s="8" t="e">
        <f>#REF!</f>
        <v>#REF!</v>
      </c>
      <c r="H32" s="8" t="e">
        <f>#REF!</f>
        <v>#REF!</v>
      </c>
      <c r="I32" s="8" t="e">
        <f>#REF!</f>
        <v>#REF!</v>
      </c>
      <c r="J32" s="8" t="e">
        <f>#REF!</f>
        <v>#REF!</v>
      </c>
      <c r="K32" s="8" t="e">
        <f>#REF!</f>
        <v>#REF!</v>
      </c>
      <c r="L32" s="8" t="e">
        <f>L37+L41</f>
        <v>#REF!</v>
      </c>
    </row>
    <row r="33" spans="2:12" ht="11.25" customHeight="1" hidden="1">
      <c r="B33" s="208"/>
      <c r="F33" s="7" t="s">
        <v>40</v>
      </c>
      <c r="G33" s="8">
        <f>G25</f>
        <v>30500</v>
      </c>
      <c r="H33" s="8">
        <f>H25</f>
        <v>0</v>
      </c>
      <c r="I33" s="8">
        <f>I25</f>
        <v>0</v>
      </c>
      <c r="J33" s="8">
        <f>J25</f>
        <v>0</v>
      </c>
      <c r="K33" s="8">
        <f>K25</f>
        <v>0</v>
      </c>
      <c r="L33" s="8" t="e">
        <f>L38+L42+L46</f>
        <v>#REF!</v>
      </c>
    </row>
    <row r="34" spans="2:12" ht="11.25" customHeight="1" hidden="1">
      <c r="B34" s="208"/>
      <c r="F34" s="8" t="s">
        <v>41</v>
      </c>
      <c r="G34" s="8" t="e">
        <f>#REF!</f>
        <v>#REF!</v>
      </c>
      <c r="H34" s="8" t="e">
        <f>#REF!</f>
        <v>#REF!</v>
      </c>
      <c r="I34" s="8" t="e">
        <f>#REF!</f>
        <v>#REF!</v>
      </c>
      <c r="J34" s="8" t="e">
        <f>#REF!</f>
        <v>#REF!</v>
      </c>
      <c r="K34" s="8" t="e">
        <f>#REF!</f>
        <v>#REF!</v>
      </c>
      <c r="L34" s="8" t="e">
        <f>L43+L48</f>
        <v>#REF!</v>
      </c>
    </row>
    <row r="35" spans="2:12" ht="11.25" customHeight="1" hidden="1">
      <c r="B35" s="208"/>
      <c r="E35" s="7" t="s">
        <v>35</v>
      </c>
      <c r="F35" s="10" t="s">
        <v>37</v>
      </c>
      <c r="G35" s="10" t="e">
        <f>SUM(G36:G38)</f>
        <v>#REF!</v>
      </c>
      <c r="H35" s="10" t="e">
        <f>SUM(H36:H38)</f>
        <v>#REF!</v>
      </c>
      <c r="I35" s="10" t="e">
        <f>SUM(I36:I38)</f>
        <v>#REF!</v>
      </c>
      <c r="J35" s="10" t="e">
        <f>SUM(J36:J38)</f>
        <v>#REF!</v>
      </c>
      <c r="K35" s="10" t="e">
        <f>SUM(K36:K38)</f>
        <v>#REF!</v>
      </c>
      <c r="L35" s="10" t="e">
        <f>SUM(G35:K35)</f>
        <v>#REF!</v>
      </c>
    </row>
    <row r="36" spans="2:12" ht="11.25" customHeight="1" hidden="1">
      <c r="B36" s="208"/>
      <c r="F36" s="8" t="s">
        <v>38</v>
      </c>
      <c r="G36" s="8" t="e">
        <f>#REF!+#REF!+#REF!+#REF!+#REF!+#REF!</f>
        <v>#REF!</v>
      </c>
      <c r="H36" s="8" t="e">
        <f>#REF!+H18+#REF!+#REF!+#REF!+#REF!</f>
        <v>#REF!</v>
      </c>
      <c r="I36" s="8" t="e">
        <f>#REF!+I18+#REF!+#REF!+#REF!+#REF!</f>
        <v>#REF!</v>
      </c>
      <c r="J36" s="8" t="e">
        <f>#REF!+J18+#REF!+#REF!+#REF!+#REF!</f>
        <v>#REF!</v>
      </c>
      <c r="K36" s="8" t="e">
        <f>#REF!+K18+#REF!+#REF!+#REF!+#REF!</f>
        <v>#REF!</v>
      </c>
      <c r="L36" s="8" t="e">
        <f aca="true" t="shared" si="1" ref="L36:L48">SUM(G36:K36)</f>
        <v>#REF!</v>
      </c>
    </row>
    <row r="37" spans="2:12" ht="11.25" customHeight="1" hidden="1">
      <c r="B37" s="208"/>
      <c r="F37" s="8" t="s">
        <v>39</v>
      </c>
      <c r="G37" s="8" t="e">
        <f>#REF!</f>
        <v>#REF!</v>
      </c>
      <c r="H37" s="8" t="e">
        <f>#REF!</f>
        <v>#REF!</v>
      </c>
      <c r="I37" s="8" t="e">
        <f>#REF!</f>
        <v>#REF!</v>
      </c>
      <c r="J37" s="8" t="e">
        <f>#REF!</f>
        <v>#REF!</v>
      </c>
      <c r="K37" s="8" t="e">
        <f>#REF!</f>
        <v>#REF!</v>
      </c>
      <c r="L37" s="8" t="e">
        <f t="shared" si="1"/>
        <v>#REF!</v>
      </c>
    </row>
    <row r="38" spans="2:12" ht="11.25" customHeight="1" hidden="1">
      <c r="B38" s="208"/>
      <c r="F38" s="7" t="s">
        <v>40</v>
      </c>
      <c r="G38" s="8" t="e">
        <f>#REF!+#REF!+#REF!</f>
        <v>#REF!</v>
      </c>
      <c r="H38" s="8" t="e">
        <f>H19+#REF!+#REF!</f>
        <v>#REF!</v>
      </c>
      <c r="I38" s="8" t="e">
        <f>I19+#REF!+#REF!</f>
        <v>#REF!</v>
      </c>
      <c r="J38" s="8" t="e">
        <f>J19+#REF!+#REF!</f>
        <v>#REF!</v>
      </c>
      <c r="K38" s="8" t="e">
        <f>K19+#REF!+#REF!</f>
        <v>#REF!</v>
      </c>
      <c r="L38" s="8" t="e">
        <f t="shared" si="1"/>
        <v>#REF!</v>
      </c>
    </row>
    <row r="39" spans="2:12" ht="11.25" customHeight="1" hidden="1">
      <c r="B39" s="208"/>
      <c r="E39" s="7" t="s">
        <v>42</v>
      </c>
      <c r="F39" s="10" t="s">
        <v>37</v>
      </c>
      <c r="G39" s="11" t="e">
        <f>SUM(G40:G43)</f>
        <v>#REF!</v>
      </c>
      <c r="H39" s="11" t="e">
        <f>SUM(H40:H43)</f>
        <v>#REF!</v>
      </c>
      <c r="I39" s="11" t="e">
        <f>SUM(I40:I43)</f>
        <v>#REF!</v>
      </c>
      <c r="J39" s="11" t="e">
        <f>SUM(J40:J43)</f>
        <v>#REF!</v>
      </c>
      <c r="K39" s="11" t="e">
        <f>SUM(K40:K43)</f>
        <v>#REF!</v>
      </c>
      <c r="L39" s="10" t="e">
        <f t="shared" si="1"/>
        <v>#REF!</v>
      </c>
    </row>
    <row r="40" spans="2:12" ht="11.25" customHeight="1" hidden="1">
      <c r="B40" s="208"/>
      <c r="F40" s="8" t="s">
        <v>38</v>
      </c>
      <c r="G40" s="8" t="e">
        <f>#REF!+#REF!+#REF!+#REF!</f>
        <v>#REF!</v>
      </c>
      <c r="H40" s="8" t="e">
        <f>#REF!+#REF!+#REF!+#REF!</f>
        <v>#REF!</v>
      </c>
      <c r="I40" s="8" t="e">
        <f>#REF!+#REF!+#REF!+#REF!</f>
        <v>#REF!</v>
      </c>
      <c r="J40" s="8" t="e">
        <f>#REF!+#REF!+#REF!+#REF!</f>
        <v>#REF!</v>
      </c>
      <c r="K40" s="8" t="e">
        <f>#REF!+#REF!+#REF!+#REF!</f>
        <v>#REF!</v>
      </c>
      <c r="L40" s="12" t="e">
        <f t="shared" si="1"/>
        <v>#REF!</v>
      </c>
    </row>
    <row r="41" spans="2:12" ht="11.25" customHeight="1" hidden="1">
      <c r="B41" s="208"/>
      <c r="F41" s="8" t="s">
        <v>39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8" t="e">
        <f t="shared" si="1"/>
        <v>#REF!</v>
      </c>
    </row>
    <row r="42" spans="2:12" ht="11.25" customHeight="1" hidden="1">
      <c r="B42" s="208"/>
      <c r="F42" s="7" t="s">
        <v>40</v>
      </c>
      <c r="G42" s="8" t="e">
        <f>#REF!+#REF!+#REF!</f>
        <v>#REF!</v>
      </c>
      <c r="H42" s="8" t="e">
        <f>#REF!+#REF!+#REF!</f>
        <v>#REF!</v>
      </c>
      <c r="I42" s="8" t="e">
        <f>#REF!+#REF!+#REF!</f>
        <v>#REF!</v>
      </c>
      <c r="J42" s="8" t="e">
        <f>#REF!+#REF!+#REF!</f>
        <v>#REF!</v>
      </c>
      <c r="K42" s="8" t="e">
        <f>#REF!+#REF!+#REF!</f>
        <v>#REF!</v>
      </c>
      <c r="L42" s="8" t="e">
        <f t="shared" si="1"/>
        <v>#REF!</v>
      </c>
    </row>
    <row r="43" spans="2:12" ht="11.25" customHeight="1" hidden="1">
      <c r="B43" s="208"/>
      <c r="F43" s="8" t="s">
        <v>41</v>
      </c>
      <c r="G43" s="13" t="e">
        <f>#REF!+#REF!</f>
        <v>#REF!</v>
      </c>
      <c r="H43" s="13">
        <v>0</v>
      </c>
      <c r="I43" s="13">
        <v>0</v>
      </c>
      <c r="J43" s="13" t="e">
        <f>#REF!+#REF!</f>
        <v>#REF!</v>
      </c>
      <c r="K43" s="13" t="e">
        <f>#REF!+#REF!</f>
        <v>#REF!</v>
      </c>
      <c r="L43" s="8" t="e">
        <f t="shared" si="1"/>
        <v>#REF!</v>
      </c>
    </row>
    <row r="44" spans="2:12" ht="11.25" customHeight="1" hidden="1">
      <c r="B44" s="208"/>
      <c r="E44" s="7" t="s">
        <v>43</v>
      </c>
      <c r="F44" s="10" t="s">
        <v>37</v>
      </c>
      <c r="G44" s="10" t="e">
        <f>SUM(G45:G46)</f>
        <v>#REF!</v>
      </c>
      <c r="H44" s="10" t="e">
        <f>SUM(H45:H46)</f>
        <v>#REF!</v>
      </c>
      <c r="I44" s="10" t="e">
        <f>SUM(I45:I46)</f>
        <v>#REF!</v>
      </c>
      <c r="J44" s="10" t="e">
        <f>SUM(J45:J46)</f>
        <v>#REF!</v>
      </c>
      <c r="K44" s="10" t="e">
        <f>SUM(K45:K46)</f>
        <v>#REF!</v>
      </c>
      <c r="L44" s="10" t="e">
        <f t="shared" si="1"/>
        <v>#REF!</v>
      </c>
    </row>
    <row r="45" spans="2:12" ht="11.25" customHeight="1" hidden="1">
      <c r="B45" s="208"/>
      <c r="F45" s="8" t="s">
        <v>38</v>
      </c>
      <c r="G45" s="8" t="e">
        <f>#REF!</f>
        <v>#REF!</v>
      </c>
      <c r="H45" s="8" t="e">
        <f>#REF!</f>
        <v>#REF!</v>
      </c>
      <c r="I45" s="8" t="e">
        <f>#REF!</f>
        <v>#REF!</v>
      </c>
      <c r="J45" s="8" t="e">
        <f>#REF!</f>
        <v>#REF!</v>
      </c>
      <c r="K45" s="8" t="e">
        <f>#REF!</f>
        <v>#REF!</v>
      </c>
      <c r="L45" s="8" t="e">
        <f t="shared" si="1"/>
        <v>#REF!</v>
      </c>
    </row>
    <row r="46" spans="2:12" ht="11.25" customHeight="1" hidden="1">
      <c r="B46" s="208"/>
      <c r="F46" s="7" t="s">
        <v>40</v>
      </c>
      <c r="G46" s="8" t="e">
        <f>#REF!</f>
        <v>#REF!</v>
      </c>
      <c r="H46" s="8" t="e">
        <f>#REF!</f>
        <v>#REF!</v>
      </c>
      <c r="I46" s="8" t="e">
        <f>#REF!</f>
        <v>#REF!</v>
      </c>
      <c r="J46" s="8" t="e">
        <f>#REF!</f>
        <v>#REF!</v>
      </c>
      <c r="K46" s="8" t="e">
        <f>#REF!</f>
        <v>#REF!</v>
      </c>
      <c r="L46" s="8" t="e">
        <f t="shared" si="1"/>
        <v>#REF!</v>
      </c>
    </row>
    <row r="47" spans="2:12" ht="11.25" customHeight="1" hidden="1">
      <c r="B47" s="208"/>
      <c r="E47" s="7" t="s">
        <v>44</v>
      </c>
      <c r="F47" s="14" t="s">
        <v>37</v>
      </c>
      <c r="G47" s="10">
        <f>SUM(G48)</f>
        <v>0</v>
      </c>
      <c r="H47" s="10" t="e">
        <f>SUM(H48)</f>
        <v>#REF!</v>
      </c>
      <c r="I47" s="10" t="e">
        <f>SUM(I48)</f>
        <v>#REF!</v>
      </c>
      <c r="J47" s="10" t="e">
        <f>SUM(J48)</f>
        <v>#REF!</v>
      </c>
      <c r="K47" s="10" t="e">
        <f>SUM(K48)</f>
        <v>#REF!</v>
      </c>
      <c r="L47" s="10" t="e">
        <f t="shared" si="1"/>
        <v>#REF!</v>
      </c>
    </row>
    <row r="48" spans="2:12" ht="11.25" customHeight="1" hidden="1">
      <c r="B48" s="208"/>
      <c r="F48" s="8" t="s">
        <v>41</v>
      </c>
      <c r="G48" s="8">
        <v>0</v>
      </c>
      <c r="H48" s="8" t="e">
        <f>#REF!</f>
        <v>#REF!</v>
      </c>
      <c r="I48" s="8" t="e">
        <f>#REF!</f>
        <v>#REF!</v>
      </c>
      <c r="J48" s="8" t="e">
        <f>#REF!</f>
        <v>#REF!</v>
      </c>
      <c r="K48" s="8" t="e">
        <f>#REF!</f>
        <v>#REF!</v>
      </c>
      <c r="L48" s="8" t="e">
        <f t="shared" si="1"/>
        <v>#REF!</v>
      </c>
    </row>
    <row r="49" ht="11.25" customHeight="1" hidden="1">
      <c r="B49" s="208"/>
    </row>
    <row r="50" ht="11.25">
      <c r="B50" s="208"/>
    </row>
    <row r="51" ht="11.25">
      <c r="B51" s="208"/>
    </row>
  </sheetData>
  <sheetProtection/>
  <mergeCells count="46">
    <mergeCell ref="B27:B51"/>
    <mergeCell ref="L11:L13"/>
    <mergeCell ref="M11:M13"/>
    <mergeCell ref="A26:M26"/>
    <mergeCell ref="A17:A19"/>
    <mergeCell ref="B17:B19"/>
    <mergeCell ref="A11:A13"/>
    <mergeCell ref="B11:B13"/>
    <mergeCell ref="C11:C13"/>
    <mergeCell ref="A20:A22"/>
    <mergeCell ref="B20:B22"/>
    <mergeCell ref="C20:C22"/>
    <mergeCell ref="L20:L22"/>
    <mergeCell ref="M20:M22"/>
    <mergeCell ref="N5:N6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N17:N19"/>
    <mergeCell ref="C17:C19"/>
    <mergeCell ref="A23:A25"/>
    <mergeCell ref="B23:B25"/>
    <mergeCell ref="C23:C25"/>
    <mergeCell ref="M23:M25"/>
    <mergeCell ref="L17:L19"/>
    <mergeCell ref="M17:M19"/>
    <mergeCell ref="L23:L25"/>
    <mergeCell ref="N14:N16"/>
    <mergeCell ref="A14:A16"/>
    <mergeCell ref="B14:B16"/>
    <mergeCell ref="C14:C16"/>
    <mergeCell ref="L14:L16"/>
    <mergeCell ref="M14:M16"/>
    <mergeCell ref="I1:M3"/>
    <mergeCell ref="A8:A10"/>
    <mergeCell ref="B8:B10"/>
    <mergeCell ref="C8:C10"/>
    <mergeCell ref="L8:L10"/>
    <mergeCell ref="M8:M10"/>
    <mergeCell ref="A4:M4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64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2017-02-13T14:54:44Z</dcterms:modified>
  <cp:category/>
  <cp:version/>
  <cp:contentType/>
  <cp:contentStatus/>
</cp:coreProperties>
</file>