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769" activeTab="0"/>
  </bookViews>
  <sheets>
    <sheet name="Паспорт" sheetId="1" r:id="rId1"/>
    <sheet name="Перечень мероприятий" sheetId="2" r:id="rId2"/>
  </sheets>
  <definedNames>
    <definedName name="_xlnm.Print_Titles" localSheetId="1">'Перечень мероприятий'!$4:$5</definedName>
    <definedName name="_xlnm.Print_Area" localSheetId="1">'Перечень мероприятий'!$A$1:$Q$112</definedName>
  </definedNames>
  <calcPr fullCalcOnLoad="1"/>
</workbook>
</file>

<file path=xl/sharedStrings.xml><?xml version="1.0" encoding="utf-8"?>
<sst xmlns="http://schemas.openxmlformats.org/spreadsheetml/2006/main" count="273" uniqueCount="133">
  <si>
    <t>Расходы (тыс. рублей)</t>
  </si>
  <si>
    <t>Средства бюджета Московской области</t>
  </si>
  <si>
    <t>Наименование подпрограммы</t>
  </si>
  <si>
    <t>Источники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</si>
  <si>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</si>
  <si>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Источник финансирования</t>
  </si>
  <si>
    <t>Итого</t>
  </si>
  <si>
    <t xml:space="preserve">Всего:
в том числе:
</t>
  </si>
  <si>
    <t>Средства федерального бюджета</t>
  </si>
  <si>
    <t>Внебюджетные источники</t>
  </si>
  <si>
    <t>N п/п</t>
  </si>
  <si>
    <t>(наименование подпрограммы)</t>
  </si>
  <si>
    <t>Мероприятия по реализации подпрограммы</t>
  </si>
  <si>
    <t>Источники финансирования</t>
  </si>
  <si>
    <t>Объем финансирования мероприятия в текущем финансовом году (тыс. руб.)*</t>
  </si>
  <si>
    <t>Всего (тыс. руб.)</t>
  </si>
  <si>
    <t>Объем финансирования по годам (тыс. руб.)</t>
  </si>
  <si>
    <t>Ответственный за выполнение мероприятия подпрограммы</t>
  </si>
  <si>
    <t>Результаты выполнения мероприятий подпрограммы</t>
  </si>
  <si>
    <t>1.</t>
  </si>
  <si>
    <t>1.1.</t>
  </si>
  <si>
    <t>2015 год</t>
  </si>
  <si>
    <t>2016 год</t>
  </si>
  <si>
    <t>2017 год</t>
  </si>
  <si>
    <t>2018 год</t>
  </si>
  <si>
    <t>2019 год</t>
  </si>
  <si>
    <t>"Развитие систем коммунальной инфраструктуры"</t>
  </si>
  <si>
    <t>Управление городского жилищного и коммунального хозяйства Администрации городского округа (далее - УГЖКХ)</t>
  </si>
  <si>
    <t>УГЖКХ</t>
  </si>
  <si>
    <t>В пределах обеспечивающей подпрограммы</t>
  </si>
  <si>
    <t>Повышение надежности функционирования систем жизнеобеспечения населения</t>
  </si>
  <si>
    <t>Обеспечение 100% готовности объектов социальной сферы и жилищного фонда к осенне-зимнему периоду</t>
  </si>
  <si>
    <t>Организации коммунального комплекса, осуществляющие производство товаров, оказание услуг по водо-, тепло-, газо- и электроснабжению, водоотведению</t>
  </si>
  <si>
    <t>Организации коммунального комплекса, осуществляющие производство товаров, оказание услуг по теплоснабжению, реализующие инвестиционные программы</t>
  </si>
  <si>
    <t>Организации коммунального комплекса, осуществляющие производство товаров, оказание услуг по водоснабжению, реализующие инвестиционные программы</t>
  </si>
  <si>
    <t>Организации коммунального комплекса, осуществляющие производство товаров, оказание услуг по водоснабжению</t>
  </si>
  <si>
    <t>*- объем финансирования аналогичных мероприятий в году, предшествующем году начала реализации муниципальной программы</t>
  </si>
  <si>
    <t>Снижение количества технологических сбоев в тепловых сетях</t>
  </si>
  <si>
    <t>Организации коммунального комплекса, осуществляющие производство товаров, оказание услуг по теплоснабжению</t>
  </si>
  <si>
    <t>Снижение количества технологических сбоев в водопроводных сетях</t>
  </si>
  <si>
    <t>Организации коммунального комплекса, осуществляющие производство товаров, оказание услуг по водо-, теплоснабжению, водоотведению, реализующие инвестиционные программы</t>
  </si>
  <si>
    <t>Снижение количества технологических сбоев в сетях водоотведения</t>
  </si>
  <si>
    <t>2015-2019 годы</t>
  </si>
  <si>
    <t>Доведение показателя доли населения, обеспеченного доброкачественной питьевой водой, до 100%</t>
  </si>
  <si>
    <t>Доведение показателя доли организаций коммунального комплекса, осуществляющих производство товаров, оказание услуг по водо-, тепло-, газо- и электроснабжению, водоотведению, утвердивших инвестиционные программы, до 100%</t>
  </si>
  <si>
    <t>Организации коммунального комплекса, осуществляющие оказание услуг по водоотведению, реализующие инвестиционные программы</t>
  </si>
  <si>
    <t>Организации коммунального комплекса, осуществляющие производство товаров, оказание услуг по водоснабжению, водоотведению, очистке сточных вод и теплоснабжению</t>
  </si>
  <si>
    <t>Организации коммунального комплекса, осуществляющие оказание услуг по водоотведению и очистке сточных вод</t>
  </si>
  <si>
    <t>УГЖКХ, ресурсоснабжающие организации, управляющие организации</t>
  </si>
  <si>
    <t>Приложение №1
 к Муниципальной программе</t>
  </si>
  <si>
    <t>Средства бюджета городского округа Электросталь Московской области</t>
  </si>
  <si>
    <t>Недопущение аварий на водопроводных сетях.Доведение целевого показателя доля  заемных средств  организаций  в общем объеме капитальных вложений в системы водоснабжения, водоотведения и теплоснабжения в 2015г.25%,в 2016г.30%,в 2017г.30%, в 2018г.30%,в 2019г.30%</t>
  </si>
  <si>
    <t>Недопущение аварий на системах водоотведения.Доведение целевого показателя доля  заемных средств  организаций  в общем объеме капитальных вложений в системы водоснабжения, водоотведения и теплоснабжения в 2015г.25%,в 2016г.30%,в 2017г.30%, в 2018г.30%,в 2019г.30%</t>
  </si>
  <si>
    <t>Средства бюджета городского округа Электросталь  Московской области</t>
  </si>
  <si>
    <t>Муниципальный заказчик подпрограммы</t>
  </si>
  <si>
    <t>Задача 1 подпрограммы</t>
  </si>
  <si>
    <t xml:space="preserve">Отчетный (базовый) период
</t>
  </si>
  <si>
    <t>Сроки исполнения мероприятия</t>
  </si>
  <si>
    <t>1.1.1.</t>
  </si>
  <si>
    <t>Основное мероприятие 1. Реализация мероприятий, направленных на развитие систем коммунальной инфраструктуры</t>
  </si>
  <si>
    <t>1.1.2.</t>
  </si>
  <si>
    <t xml:space="preserve">2018 год </t>
  </si>
  <si>
    <t>УГЖКХ,
МУ "УМЗ"</t>
  </si>
  <si>
    <t>4. ПЕРЕЧЕНЬ МЕРОПРИЯТИЙ ПОДПРОГРАММЫ</t>
  </si>
  <si>
    <t>2014 год</t>
  </si>
  <si>
    <t>Планируемые результаты реализации подпрограммы:</t>
  </si>
  <si>
    <t>1. Доля собственных инвестиций организаций в расходах от основного вида деятельности организаций сектора водоснабжения, водоотведения, очистки сточных вод и теплоснабжения, процент</t>
  </si>
  <si>
    <t>2.Доля  заемных средств  организаций  в общем объеме капитальных вложений в системы водоснабжения, водоотведения и теплоснабжения, процент</t>
  </si>
  <si>
    <t>3. Уровень готовности объектов жилищно-коммунального хозяйства городского округа к осенне-зимнему периоду, процент</t>
  </si>
  <si>
    <t>8. Доля воды, поставленной от Восточной системы водоснабжения в общем балансе водопотребления, процент</t>
  </si>
  <si>
    <t>5. Число технологических сбоев в системах теплоснабжения, единица</t>
  </si>
  <si>
    <t>6. Число технологических сбоев в системах водоснабжения, единица</t>
  </si>
  <si>
    <t>7. Число технологических сбоев в системах водоотведения, единица</t>
  </si>
  <si>
    <t>9. Доля населения, обеспеченного доброкачественной питьевой водой, процент</t>
  </si>
  <si>
    <t>10. 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утвердивших инвестиционные программы, процент</t>
  </si>
  <si>
    <t>4.Доля лицевых  счетов, обслуживаемых единой областной расчетной системой</t>
  </si>
  <si>
    <t>11. Число аварий в системах теплоснабжения, единица</t>
  </si>
  <si>
    <t>12. Удельный расход топлива на единицу теплоэнергии тепла, кг у.т./Гкал</t>
  </si>
  <si>
    <t>13. Удельный вес потерь теплоэнергии в общем количестве поданного в сеть тепла, процент</t>
  </si>
  <si>
    <t>14. Число аварий в системах водоснабжения, единица</t>
  </si>
  <si>
    <t>15. Число аварий в системах водоотведения, единица</t>
  </si>
  <si>
    <t>16. Количество объектов коммунальной инфраструктуры, переведенных на природный газ, единица</t>
  </si>
  <si>
    <t>17. Доля разработанных и утвержденных схем теплоснабжения, водоснабжения и водоотведения, процент</t>
  </si>
  <si>
    <t>\</t>
  </si>
  <si>
    <t>Задача 2 подпрограммы</t>
  </si>
  <si>
    <t>Увеличение доли населения, обеспеченного доброкачественной питьевой водой (процент)</t>
  </si>
  <si>
    <t>150/99/5</t>
  </si>
  <si>
    <t>140/99/5</t>
  </si>
  <si>
    <t>130/99/5</t>
  </si>
  <si>
    <t>120/89/5</t>
  </si>
  <si>
    <t>110/89/4</t>
  </si>
  <si>
    <t>100/89/4</t>
  </si>
  <si>
    <t>Основное мероприятие 1. Реализация мероприятий, направленных на увеличение доли населения, обеспеченного доброкачественной питьевой водой</t>
  </si>
  <si>
    <t>2.</t>
  </si>
  <si>
    <t>2.1.</t>
  </si>
  <si>
    <t>2.1.1.</t>
  </si>
  <si>
    <t>2.1.2.</t>
  </si>
  <si>
    <t>Обеспечение надежности функционирования систем коммунальной инфраструктуры за счет снижения количества технологических сбоев в системах теплоснабжения/водоснабжения/водоотведения (единица)</t>
  </si>
  <si>
    <t>1. ПАСПОРТ ПОДПРОГРАММЫ "Развитие систем коммунальной инфраструктуры" 
МУНИЦИПАЛЬНОЙ ПРОГРАММЫ "Содержание и развитие жилищно-коммунального хозяйства городского округа Электросталь Московской области на 2015-2019 годы"</t>
  </si>
  <si>
    <t>Задачи подпрограммы "Развитие систем коммунальной инфраструктуры"</t>
  </si>
  <si>
    <t>ИТОГО по подпрограмме</t>
  </si>
  <si>
    <t>Снижение износа систем коммунальной инфраструктуры. Доведение целевого показателя доля собственных инвестиций организаций в расходах от основного вида деятельности организаций сектора водоснабжения, водоотведения, очистки сточных вод и теплоснабжения в 2015г.75%,в 2016г.70%,в 2017г.70%, в 2018г.70%,в 2019г.70%</t>
  </si>
  <si>
    <t>Недопущение аварий на тепловых сетях.Доведение целевого показателя доля лицевых  счетов обслуживаемых единой областной расчетной системой до 100%</t>
  </si>
  <si>
    <t>Повышение эксплуатационных характеристик оборудования котельных.  Доведение целевого показателя доля собственных инвестиций организаций в расходах от основного вида деятельности организаций сектора водоснабжения, водоотведения, очистки сточных вод и теплоснабжения в 2015г.75%,в 2016г.70%,в 2017г.70%, в 2018г.70%,в 2019г.70%</t>
  </si>
  <si>
    <t>Оптимизация технологических процессов на ЦТП.Доведение целевого показателя доля  заемных средств  организаций  в общем объеме капитальных вложений в системы водоснабжения, водоотведения и теплоснабжения в 2015г.25%,в 2016г.30%,в 2017г.30%, в 2018г.30%,в 2019г.30%</t>
  </si>
  <si>
    <t>Задача 1. 
Увеличение доли населения, обеспеченного доброкачественной питьевой водой</t>
  </si>
  <si>
    <t>Мероприятие 1.
Увеличение объема покупки питьевой воды у филиала ГУП МО "Коммунальные системы Московской области" "Восточная система водоснабжения"</t>
  </si>
  <si>
    <t>Мероприятие 2.
Актуализация схем водоснабжения и водоотведения городского округа Электросталь Московской области</t>
  </si>
  <si>
    <t xml:space="preserve">Задача 2. 
Обеспечение надежности функционирования систем коммунальной инфраструктуры за счет снижения количества технологических сбоев в системах водоснабжения/водоотведения/теплоснабжения </t>
  </si>
  <si>
    <t xml:space="preserve">Мероприятие 3. Содержание и ремонт основных фондов организаций сектора водоснабжения, водоотведения, очистки сточных вод и теплоснабжения
</t>
  </si>
  <si>
    <t>Мероприятие 4. Подготовка объектов жилищно-коммунального хозяйства городского округа к осенне-зимнему периоду</t>
  </si>
  <si>
    <t>2.1.3.</t>
  </si>
  <si>
    <t>Мероприятие 5. Организация обеспечения надежного теплоснабжения, в том числе в случае неисполнения теплоснабжающими организациями или теплосетевыми организациями своих обязательств, либо отказа указанных организаций от исполнения своих обязательств, включая работы по подготовке к зиме, погашению задолженности, приводящей к снижению надежности теплоснабжения, водоснабжения, водоотведения и др.</t>
  </si>
  <si>
    <t>2.1.4.</t>
  </si>
  <si>
    <t>Мероприятие 6. Капитальный ремонт участков магистральных теплотрасс</t>
  </si>
  <si>
    <t>2.1.5.</t>
  </si>
  <si>
    <t>Мероприятие 7. Капитальный ремонт участков водопроводных сетей</t>
  </si>
  <si>
    <t>2.1.6.</t>
  </si>
  <si>
    <t>Мероприятие 8. Капитальный ремонт участков сетей водоотведения</t>
  </si>
  <si>
    <t>2.1.7.</t>
  </si>
  <si>
    <t>Мероприятие 9. Разработка и согласование инвестиционных программ организаций коммунального комплекса, осуществляющих производство товаров, оказание услуг по водо-, тепло-, газо- и электроснабжению, водоотведению</t>
  </si>
  <si>
    <t>2.1.8.</t>
  </si>
  <si>
    <t>Мероприятие 10. Реализация инвестиционных программ организаций коммунального комплекса, осуществляющих производство товаров, оказание услуг по водо-, теплоснабжению, водоотведению</t>
  </si>
  <si>
    <t>2.1.8.1.</t>
  </si>
  <si>
    <t>Мероприятие 10.1. Модернизация участков магистральных теплотрасс</t>
  </si>
  <si>
    <t>2.1.8.2.</t>
  </si>
  <si>
    <t>Мероприятие 10.2. Модернизация оборудования котельных</t>
  </si>
  <si>
    <t>2.1.8.3.</t>
  </si>
  <si>
    <t>Мероприятие 10.3. Модернизация теплообменного оборудования центральных тепловых пунктов</t>
  </si>
  <si>
    <t>2.1.8.4.</t>
  </si>
  <si>
    <t>Мероприятие 10.4. Модернизация участков водопроводных сетей</t>
  </si>
  <si>
    <t>2.1.8.5.</t>
  </si>
  <si>
    <t>Мероприятие 10.5. Модернизация участков сетей водоотведения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</si>
</sst>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#,##0.00_р_."/>
    <numFmt numFmtId="166" formatCode="#,##0.0"/>
    <numFmt numFmtId="16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5" fillId="33" borderId="10" xfId="0" applyFont="1" applyFill="1" applyBorder="1" applyAlignment="1">
      <alignment vertical="top" wrapText="1"/>
    </xf>
    <xf numFmtId="166" fontId="45" fillId="33" borderId="10" xfId="0" applyNumberFormat="1" applyFont="1" applyFill="1" applyBorder="1" applyAlignment="1">
      <alignment horizontal="center" vertical="top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left" vertical="top" wrapText="1"/>
    </xf>
    <xf numFmtId="165" fontId="45" fillId="0" borderId="10" xfId="0" applyNumberFormat="1" applyFont="1" applyBorder="1" applyAlignment="1">
      <alignment horizontal="center" vertical="top" wrapText="1"/>
    </xf>
    <xf numFmtId="164" fontId="45" fillId="33" borderId="0" xfId="0" applyNumberFormat="1" applyFont="1" applyFill="1" applyBorder="1" applyAlignment="1">
      <alignment horizontal="center" vertical="top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166" fontId="45" fillId="0" borderId="10" xfId="0" applyNumberFormat="1" applyFont="1" applyBorder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45" fillId="33" borderId="0" xfId="0" applyFont="1" applyFill="1" applyAlignment="1">
      <alignment vertical="top"/>
    </xf>
    <xf numFmtId="0" fontId="45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167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167" fontId="4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/>
    </xf>
    <xf numFmtId="4" fontId="5" fillId="33" borderId="10" xfId="0" applyNumberFormat="1" applyFont="1" applyFill="1" applyBorder="1" applyAlignment="1">
      <alignment horizontal="center" vertical="top"/>
    </xf>
    <xf numFmtId="0" fontId="47" fillId="33" borderId="0" xfId="0" applyFont="1" applyFill="1" applyAlignment="1">
      <alignment vertical="top"/>
    </xf>
    <xf numFmtId="0" fontId="47" fillId="33" borderId="0" xfId="0" applyFont="1" applyFill="1" applyBorder="1" applyAlignment="1">
      <alignment vertical="top"/>
    </xf>
    <xf numFmtId="4" fontId="5" fillId="0" borderId="10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vertical="top" wrapText="1"/>
    </xf>
    <xf numFmtId="4" fontId="5" fillId="33" borderId="0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4" fontId="5" fillId="33" borderId="12" xfId="0" applyNumberFormat="1" applyFont="1" applyFill="1" applyBorder="1" applyAlignment="1">
      <alignment horizontal="center" vertical="top"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1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0" fontId="4" fillId="33" borderId="12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49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/>
    </xf>
    <xf numFmtId="0" fontId="5" fillId="33" borderId="17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/>
    </xf>
    <xf numFmtId="0" fontId="5" fillId="33" borderId="20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vertical="top" wrapText="1"/>
    </xf>
    <xf numFmtId="0" fontId="9" fillId="33" borderId="0" xfId="0" applyFont="1" applyFill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16" fontId="5" fillId="33" borderId="11" xfId="0" applyNumberFormat="1" applyFont="1" applyFill="1" applyBorder="1" applyAlignment="1">
      <alignment horizontal="center" vertical="top"/>
    </xf>
    <xf numFmtId="16" fontId="5" fillId="33" borderId="20" xfId="0" applyNumberFormat="1" applyFont="1" applyFill="1" applyBorder="1" applyAlignment="1">
      <alignment horizontal="center" vertical="top"/>
    </xf>
    <xf numFmtId="0" fontId="48" fillId="0" borderId="0" xfId="0" applyFont="1" applyAlignment="1">
      <alignment horizontal="right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4"/>
  <sheetViews>
    <sheetView tabSelected="1" zoomScale="80" zoomScaleNormal="80" zoomScaleSheetLayoutView="80" zoomScalePageLayoutView="91" workbookViewId="0" topLeftCell="A1">
      <selection activeCell="I1" sqref="I1:J1"/>
    </sheetView>
  </sheetViews>
  <sheetFormatPr defaultColWidth="9.140625" defaultRowHeight="15"/>
  <cols>
    <col min="1" max="1" width="18.421875" style="1" customWidth="1"/>
    <col min="2" max="2" width="17.28125" style="1" customWidth="1"/>
    <col min="3" max="5" width="21.00390625" style="1" customWidth="1"/>
    <col min="6" max="7" width="17.7109375" style="1" customWidth="1"/>
    <col min="8" max="8" width="20.140625" style="1" customWidth="1"/>
    <col min="9" max="9" width="19.8515625" style="1" customWidth="1"/>
    <col min="10" max="10" width="22.57421875" style="1" customWidth="1"/>
    <col min="11" max="16384" width="9.140625" style="1" customWidth="1"/>
  </cols>
  <sheetData>
    <row r="1" spans="2:10" ht="30" customHeight="1">
      <c r="B1" s="15"/>
      <c r="C1" s="15"/>
      <c r="D1" s="15"/>
      <c r="E1" s="15"/>
      <c r="F1" s="15"/>
      <c r="G1" s="15"/>
      <c r="H1" s="15"/>
      <c r="I1" s="54" t="s">
        <v>49</v>
      </c>
      <c r="J1" s="54"/>
    </row>
    <row r="2" spans="1:10" ht="37.5" customHeight="1">
      <c r="A2" s="55" t="s">
        <v>98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7" customFormat="1" ht="30" customHeight="1">
      <c r="A4" s="56" t="s">
        <v>54</v>
      </c>
      <c r="B4" s="56"/>
      <c r="C4" s="51" t="s">
        <v>27</v>
      </c>
      <c r="D4" s="52"/>
      <c r="E4" s="52"/>
      <c r="F4" s="52"/>
      <c r="G4" s="52"/>
      <c r="H4" s="52"/>
      <c r="I4" s="52"/>
      <c r="J4" s="53"/>
    </row>
    <row r="5" spans="1:10" s="7" customFormat="1" ht="51.75" customHeight="1">
      <c r="A5" s="56" t="s">
        <v>99</v>
      </c>
      <c r="B5" s="56"/>
      <c r="C5" s="51" t="s">
        <v>56</v>
      </c>
      <c r="D5" s="52"/>
      <c r="E5" s="53"/>
      <c r="F5" s="13" t="s">
        <v>21</v>
      </c>
      <c r="G5" s="13" t="s">
        <v>22</v>
      </c>
      <c r="H5" s="13" t="s">
        <v>23</v>
      </c>
      <c r="I5" s="13" t="s">
        <v>24</v>
      </c>
      <c r="J5" s="13" t="s">
        <v>25</v>
      </c>
    </row>
    <row r="6" spans="1:10" s="7" customFormat="1" ht="37.5" customHeight="1">
      <c r="A6" s="64" t="s">
        <v>55</v>
      </c>
      <c r="B6" s="64"/>
      <c r="C6" s="65" t="s">
        <v>85</v>
      </c>
      <c r="D6" s="66"/>
      <c r="E6" s="66"/>
      <c r="F6" s="66"/>
      <c r="G6" s="66"/>
      <c r="H6" s="66"/>
      <c r="I6" s="66"/>
      <c r="J6" s="67"/>
    </row>
    <row r="7" spans="1:10" s="7" customFormat="1" ht="37.5" customHeight="1">
      <c r="A7" s="68"/>
      <c r="B7" s="69"/>
      <c r="C7" s="61">
        <v>80.84</v>
      </c>
      <c r="D7" s="62"/>
      <c r="E7" s="63"/>
      <c r="F7" s="43">
        <v>82</v>
      </c>
      <c r="G7" s="43">
        <v>100</v>
      </c>
      <c r="H7" s="43">
        <v>100</v>
      </c>
      <c r="I7" s="43">
        <v>100</v>
      </c>
      <c r="J7" s="43">
        <v>100</v>
      </c>
    </row>
    <row r="8" spans="1:10" s="7" customFormat="1" ht="37.5" customHeight="1">
      <c r="A8" s="56" t="s">
        <v>84</v>
      </c>
      <c r="B8" s="56"/>
      <c r="C8" s="70" t="s">
        <v>97</v>
      </c>
      <c r="D8" s="71"/>
      <c r="E8" s="71"/>
      <c r="F8" s="71"/>
      <c r="G8" s="71"/>
      <c r="H8" s="71"/>
      <c r="I8" s="71"/>
      <c r="J8" s="72"/>
    </row>
    <row r="9" spans="1:10" s="7" customFormat="1" ht="37.5" customHeight="1">
      <c r="A9" s="51"/>
      <c r="B9" s="53"/>
      <c r="C9" s="57" t="s">
        <v>86</v>
      </c>
      <c r="D9" s="58"/>
      <c r="E9" s="59"/>
      <c r="F9" s="18" t="s">
        <v>87</v>
      </c>
      <c r="G9" s="18" t="s">
        <v>88</v>
      </c>
      <c r="H9" s="18" t="s">
        <v>89</v>
      </c>
      <c r="I9" s="18" t="s">
        <v>90</v>
      </c>
      <c r="J9" s="18" t="s">
        <v>91</v>
      </c>
    </row>
    <row r="10" spans="1:10" s="7" customFormat="1" ht="15.75" customHeight="1">
      <c r="A10" s="56" t="s">
        <v>3</v>
      </c>
      <c r="B10" s="60" t="s">
        <v>2</v>
      </c>
      <c r="C10" s="60" t="s">
        <v>4</v>
      </c>
      <c r="D10" s="60" t="s">
        <v>5</v>
      </c>
      <c r="E10" s="51" t="s">
        <v>0</v>
      </c>
      <c r="F10" s="52"/>
      <c r="G10" s="52"/>
      <c r="H10" s="52"/>
      <c r="I10" s="52"/>
      <c r="J10" s="53"/>
    </row>
    <row r="11" spans="1:10" s="7" customFormat="1" ht="31.5" customHeight="1">
      <c r="A11" s="56"/>
      <c r="B11" s="60"/>
      <c r="C11" s="60"/>
      <c r="D11" s="60"/>
      <c r="E11" s="13" t="s">
        <v>6</v>
      </c>
      <c r="F11" s="13" t="s">
        <v>21</v>
      </c>
      <c r="G11" s="13" t="s">
        <v>22</v>
      </c>
      <c r="H11" s="13" t="s">
        <v>23</v>
      </c>
      <c r="I11" s="13" t="s">
        <v>24</v>
      </c>
      <c r="J11" s="13" t="s">
        <v>25</v>
      </c>
    </row>
    <row r="12" spans="1:10" s="7" customFormat="1" ht="39" customHeight="1">
      <c r="A12" s="56"/>
      <c r="B12" s="56" t="s">
        <v>26</v>
      </c>
      <c r="C12" s="8"/>
      <c r="D12" s="9" t="s">
        <v>7</v>
      </c>
      <c r="E12" s="14">
        <v>1421821.8201641599</v>
      </c>
      <c r="F12" s="14">
        <v>320079.23</v>
      </c>
      <c r="G12" s="14">
        <v>308674.12</v>
      </c>
      <c r="H12" s="14">
        <v>271469.63039999997</v>
      </c>
      <c r="I12" s="14">
        <v>258217.24740800002</v>
      </c>
      <c r="J12" s="14">
        <v>263381.59235616005</v>
      </c>
    </row>
    <row r="13" spans="1:10" s="7" customFormat="1" ht="68.25" customHeight="1">
      <c r="A13" s="56"/>
      <c r="B13" s="56"/>
      <c r="C13" s="13" t="s">
        <v>28</v>
      </c>
      <c r="D13" s="12" t="s">
        <v>53</v>
      </c>
      <c r="E13" s="14">
        <v>4775</v>
      </c>
      <c r="F13" s="10">
        <v>0</v>
      </c>
      <c r="G13" s="10">
        <v>4775</v>
      </c>
      <c r="H13" s="10">
        <v>0</v>
      </c>
      <c r="I13" s="10">
        <v>0</v>
      </c>
      <c r="J13" s="10">
        <v>0</v>
      </c>
    </row>
    <row r="14" spans="1:10" s="7" customFormat="1" ht="54" customHeight="1">
      <c r="A14" s="56"/>
      <c r="B14" s="56"/>
      <c r="D14" s="9" t="s">
        <v>1</v>
      </c>
      <c r="E14" s="14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0" s="7" customFormat="1" ht="47.25">
      <c r="A15" s="56"/>
      <c r="B15" s="56"/>
      <c r="C15" s="8"/>
      <c r="D15" s="9" t="s">
        <v>8</v>
      </c>
      <c r="E15" s="14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</row>
    <row r="16" spans="1:10" s="7" customFormat="1" ht="31.5">
      <c r="A16" s="56"/>
      <c r="B16" s="56"/>
      <c r="C16" s="8"/>
      <c r="D16" s="9" t="s">
        <v>9</v>
      </c>
      <c r="E16" s="14">
        <v>1417046.8201641599</v>
      </c>
      <c r="F16" s="6">
        <v>320079.23</v>
      </c>
      <c r="G16" s="6">
        <v>303899.12</v>
      </c>
      <c r="H16" s="6">
        <v>271469.63039999997</v>
      </c>
      <c r="I16" s="6">
        <v>258217.24740800002</v>
      </c>
      <c r="J16" s="6">
        <v>263381.59235616005</v>
      </c>
    </row>
    <row r="17" spans="1:10" s="7" customFormat="1" ht="15.75" customHeight="1">
      <c r="A17" s="51" t="s">
        <v>65</v>
      </c>
      <c r="B17" s="52"/>
      <c r="C17" s="52"/>
      <c r="D17" s="52"/>
      <c r="E17" s="17" t="s">
        <v>64</v>
      </c>
      <c r="F17" s="13" t="s">
        <v>21</v>
      </c>
      <c r="G17" s="13" t="s">
        <v>22</v>
      </c>
      <c r="H17" s="13" t="s">
        <v>23</v>
      </c>
      <c r="I17" s="13" t="s">
        <v>24</v>
      </c>
      <c r="J17" s="13" t="s">
        <v>25</v>
      </c>
    </row>
    <row r="18" spans="1:10" s="7" customFormat="1" ht="55.5" customHeight="1">
      <c r="A18" s="48" t="s">
        <v>66</v>
      </c>
      <c r="B18" s="49"/>
      <c r="C18" s="49"/>
      <c r="D18" s="50"/>
      <c r="E18" s="18">
        <v>82</v>
      </c>
      <c r="F18" s="18">
        <v>75</v>
      </c>
      <c r="G18" s="18">
        <v>70</v>
      </c>
      <c r="H18" s="18">
        <v>70</v>
      </c>
      <c r="I18" s="18">
        <v>70</v>
      </c>
      <c r="J18" s="18">
        <v>70</v>
      </c>
    </row>
    <row r="19" spans="1:10" s="7" customFormat="1" ht="48.75" customHeight="1">
      <c r="A19" s="48" t="s">
        <v>67</v>
      </c>
      <c r="B19" s="49"/>
      <c r="C19" s="49"/>
      <c r="D19" s="50"/>
      <c r="E19" s="18">
        <v>18</v>
      </c>
      <c r="F19" s="18">
        <v>25</v>
      </c>
      <c r="G19" s="18">
        <v>30</v>
      </c>
      <c r="H19" s="18">
        <v>30</v>
      </c>
      <c r="I19" s="18">
        <v>30</v>
      </c>
      <c r="J19" s="18">
        <v>30</v>
      </c>
    </row>
    <row r="20" spans="1:10" ht="38.25" customHeight="1">
      <c r="A20" s="48" t="s">
        <v>68</v>
      </c>
      <c r="B20" s="49"/>
      <c r="C20" s="49"/>
      <c r="D20" s="50"/>
      <c r="E20" s="19">
        <v>100</v>
      </c>
      <c r="F20" s="19">
        <v>100</v>
      </c>
      <c r="G20" s="19">
        <v>100</v>
      </c>
      <c r="H20" s="19">
        <v>100</v>
      </c>
      <c r="I20" s="19">
        <v>100</v>
      </c>
      <c r="J20" s="19">
        <v>100</v>
      </c>
    </row>
    <row r="21" spans="1:10" ht="36.75" customHeight="1">
      <c r="A21" s="48" t="s">
        <v>75</v>
      </c>
      <c r="B21" s="49"/>
      <c r="C21" s="49"/>
      <c r="D21" s="50"/>
      <c r="E21" s="20">
        <v>0</v>
      </c>
      <c r="F21" s="18">
        <v>100</v>
      </c>
      <c r="G21" s="18">
        <v>100</v>
      </c>
      <c r="H21" s="18">
        <v>100</v>
      </c>
      <c r="I21" s="18">
        <v>100</v>
      </c>
      <c r="J21" s="18">
        <v>100</v>
      </c>
    </row>
    <row r="22" spans="1:10" ht="15.75">
      <c r="A22" s="48" t="s">
        <v>70</v>
      </c>
      <c r="B22" s="49"/>
      <c r="C22" s="49"/>
      <c r="D22" s="50"/>
      <c r="E22" s="18">
        <v>150</v>
      </c>
      <c r="F22" s="18">
        <v>140</v>
      </c>
      <c r="G22" s="18">
        <v>130</v>
      </c>
      <c r="H22" s="18">
        <v>120</v>
      </c>
      <c r="I22" s="18">
        <v>110</v>
      </c>
      <c r="J22" s="18">
        <v>100</v>
      </c>
    </row>
    <row r="23" spans="1:10" ht="15.75">
      <c r="A23" s="48" t="s">
        <v>71</v>
      </c>
      <c r="B23" s="49"/>
      <c r="C23" s="49"/>
      <c r="D23" s="50"/>
      <c r="E23" s="18">
        <v>99</v>
      </c>
      <c r="F23" s="18">
        <v>99</v>
      </c>
      <c r="G23" s="18">
        <v>99</v>
      </c>
      <c r="H23" s="18">
        <v>89</v>
      </c>
      <c r="I23" s="18">
        <v>89</v>
      </c>
      <c r="J23" s="18">
        <v>89</v>
      </c>
    </row>
    <row r="24" spans="1:10" ht="15.75">
      <c r="A24" s="48" t="s">
        <v>72</v>
      </c>
      <c r="B24" s="49"/>
      <c r="C24" s="49"/>
      <c r="D24" s="50"/>
      <c r="E24" s="18">
        <v>5</v>
      </c>
      <c r="F24" s="18">
        <v>5</v>
      </c>
      <c r="G24" s="18">
        <v>5</v>
      </c>
      <c r="H24" s="18">
        <v>5</v>
      </c>
      <c r="I24" s="18">
        <v>4</v>
      </c>
      <c r="J24" s="18">
        <v>4</v>
      </c>
    </row>
    <row r="25" spans="1:10" ht="33" customHeight="1">
      <c r="A25" s="48" t="s">
        <v>69</v>
      </c>
      <c r="B25" s="49"/>
      <c r="C25" s="49"/>
      <c r="D25" s="50"/>
      <c r="E25" s="21">
        <v>26</v>
      </c>
      <c r="F25" s="21">
        <v>49</v>
      </c>
      <c r="G25" s="22">
        <v>75.29</v>
      </c>
      <c r="H25" s="22">
        <v>75.29</v>
      </c>
      <c r="I25" s="22">
        <v>75.29</v>
      </c>
      <c r="J25" s="22">
        <v>75.29</v>
      </c>
    </row>
    <row r="26" spans="1:10" ht="38.25" customHeight="1">
      <c r="A26" s="48" t="s">
        <v>73</v>
      </c>
      <c r="B26" s="49"/>
      <c r="C26" s="49"/>
      <c r="D26" s="50"/>
      <c r="E26" s="18">
        <v>80.84</v>
      </c>
      <c r="F26" s="18">
        <v>82</v>
      </c>
      <c r="G26" s="18">
        <v>100</v>
      </c>
      <c r="H26" s="18">
        <v>100</v>
      </c>
      <c r="I26" s="18">
        <v>100</v>
      </c>
      <c r="J26" s="18">
        <v>100</v>
      </c>
    </row>
    <row r="27" spans="1:10" ht="69.75" customHeight="1">
      <c r="A27" s="48" t="s">
        <v>74</v>
      </c>
      <c r="B27" s="49"/>
      <c r="C27" s="49"/>
      <c r="D27" s="50"/>
      <c r="E27" s="18">
        <v>100</v>
      </c>
      <c r="F27" s="18">
        <v>100</v>
      </c>
      <c r="G27" s="18">
        <v>100</v>
      </c>
      <c r="H27" s="18">
        <v>100</v>
      </c>
      <c r="I27" s="18">
        <v>100</v>
      </c>
      <c r="J27" s="18">
        <v>100</v>
      </c>
    </row>
    <row r="28" spans="1:10" ht="18.75" customHeight="1">
      <c r="A28" s="48" t="s">
        <v>76</v>
      </c>
      <c r="B28" s="49"/>
      <c r="C28" s="49"/>
      <c r="D28" s="50"/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</row>
    <row r="29" spans="1:10" ht="21.75" customHeight="1">
      <c r="A29" s="48" t="s">
        <v>77</v>
      </c>
      <c r="B29" s="49"/>
      <c r="C29" s="49"/>
      <c r="D29" s="50"/>
      <c r="E29" s="23">
        <v>150</v>
      </c>
      <c r="F29" s="23">
        <v>150</v>
      </c>
      <c r="G29" s="23">
        <v>140</v>
      </c>
      <c r="H29" s="23">
        <v>130</v>
      </c>
      <c r="I29" s="23">
        <v>120</v>
      </c>
      <c r="J29" s="23">
        <v>110</v>
      </c>
    </row>
    <row r="30" spans="1:10" ht="38.25" customHeight="1">
      <c r="A30" s="48" t="s">
        <v>78</v>
      </c>
      <c r="B30" s="49"/>
      <c r="C30" s="49"/>
      <c r="D30" s="50"/>
      <c r="E30" s="23">
        <v>12</v>
      </c>
      <c r="F30" s="23">
        <v>12</v>
      </c>
      <c r="G30" s="23">
        <v>11</v>
      </c>
      <c r="H30" s="23">
        <v>10</v>
      </c>
      <c r="I30" s="23">
        <v>9</v>
      </c>
      <c r="J30" s="23">
        <v>8</v>
      </c>
    </row>
    <row r="31" spans="1:10" ht="20.25" customHeight="1">
      <c r="A31" s="48" t="s">
        <v>79</v>
      </c>
      <c r="B31" s="49"/>
      <c r="C31" s="49"/>
      <c r="D31" s="50"/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</row>
    <row r="32" spans="1:10" ht="20.25" customHeight="1">
      <c r="A32" s="48" t="s">
        <v>80</v>
      </c>
      <c r="B32" s="49"/>
      <c r="C32" s="49"/>
      <c r="D32" s="50"/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</row>
    <row r="33" spans="1:10" ht="38.25" customHeight="1">
      <c r="A33" s="48" t="s">
        <v>81</v>
      </c>
      <c r="B33" s="49"/>
      <c r="C33" s="49"/>
      <c r="D33" s="50"/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</row>
    <row r="34" spans="1:10" ht="38.25" customHeight="1">
      <c r="A34" s="48" t="s">
        <v>82</v>
      </c>
      <c r="B34" s="49"/>
      <c r="C34" s="49"/>
      <c r="D34" s="50"/>
      <c r="E34" s="24">
        <v>100</v>
      </c>
      <c r="F34" s="24">
        <v>100</v>
      </c>
      <c r="G34" s="24">
        <v>100</v>
      </c>
      <c r="H34" s="24">
        <v>100</v>
      </c>
      <c r="I34" s="24">
        <v>100</v>
      </c>
      <c r="J34" s="24">
        <v>100</v>
      </c>
    </row>
  </sheetData>
  <sheetProtection/>
  <mergeCells count="38">
    <mergeCell ref="C7:E7"/>
    <mergeCell ref="A6:B6"/>
    <mergeCell ref="C6:J6"/>
    <mergeCell ref="A7:B7"/>
    <mergeCell ref="C10:C11"/>
    <mergeCell ref="D10:D11"/>
    <mergeCell ref="A8:B8"/>
    <mergeCell ref="C8:J8"/>
    <mergeCell ref="A18:D18"/>
    <mergeCell ref="A17:D17"/>
    <mergeCell ref="C9:E9"/>
    <mergeCell ref="A9:B9"/>
    <mergeCell ref="A22:D22"/>
    <mergeCell ref="B10:B11"/>
    <mergeCell ref="B12:B16"/>
    <mergeCell ref="A10:A16"/>
    <mergeCell ref="E10:J10"/>
    <mergeCell ref="C4:J4"/>
    <mergeCell ref="I1:J1"/>
    <mergeCell ref="A2:J2"/>
    <mergeCell ref="A4:B4"/>
    <mergeCell ref="A5:B5"/>
    <mergeCell ref="C5:E5"/>
    <mergeCell ref="A33:D33"/>
    <mergeCell ref="A34:D34"/>
    <mergeCell ref="A28:D28"/>
    <mergeCell ref="A29:D29"/>
    <mergeCell ref="A30:D30"/>
    <mergeCell ref="A31:D31"/>
    <mergeCell ref="A32:D32"/>
    <mergeCell ref="A24:D24"/>
    <mergeCell ref="A25:D25"/>
    <mergeCell ref="A26:D26"/>
    <mergeCell ref="A27:D27"/>
    <mergeCell ref="A19:D19"/>
    <mergeCell ref="A20:D20"/>
    <mergeCell ref="A21:D21"/>
    <mergeCell ref="A23:D23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112"/>
  <sheetViews>
    <sheetView view="pageBreakPreview" zoomScale="70" zoomScaleNormal="60" zoomScaleSheetLayoutView="70" zoomScalePageLayoutView="0" workbookViewId="0" topLeftCell="B1">
      <pane ySplit="5" topLeftCell="A6" activePane="bottomLeft" state="frozen"/>
      <selection pane="topLeft" activeCell="A1" sqref="A1"/>
      <selection pane="bottomLeft" activeCell="A1" sqref="A1:M1"/>
    </sheetView>
  </sheetViews>
  <sheetFormatPr defaultColWidth="9.140625" defaultRowHeight="15" outlineLevelRow="1"/>
  <cols>
    <col min="1" max="1" width="9.28125" style="42" customWidth="1"/>
    <col min="2" max="2" width="23.8515625" style="42" customWidth="1"/>
    <col min="3" max="3" width="16.28125" style="42" customWidth="1"/>
    <col min="4" max="4" width="19.421875" style="42" customWidth="1"/>
    <col min="5" max="5" width="16.421875" style="42" customWidth="1"/>
    <col min="6" max="6" width="17.28125" style="42" customWidth="1"/>
    <col min="7" max="7" width="14.28125" style="42" customWidth="1"/>
    <col min="8" max="8" width="15.140625" style="42" customWidth="1"/>
    <col min="9" max="9" width="14.57421875" style="42" customWidth="1"/>
    <col min="10" max="10" width="14.00390625" style="42" customWidth="1"/>
    <col min="11" max="11" width="14.57421875" style="42" customWidth="1"/>
    <col min="12" max="12" width="22.57421875" style="42" customWidth="1"/>
    <col min="13" max="13" width="30.00390625" style="42" customWidth="1"/>
    <col min="14" max="14" width="0.2890625" style="3" customWidth="1"/>
    <col min="15" max="17" width="9.140625" style="3" hidden="1" customWidth="1"/>
    <col min="18" max="16384" width="9.140625" style="3" customWidth="1"/>
  </cols>
  <sheetData>
    <row r="1" spans="1:13" ht="15.75">
      <c r="A1" s="85" t="s">
        <v>63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22.5" customHeight="1">
      <c r="A2" s="86" t="s">
        <v>26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">
      <c r="A3" s="89" t="s">
        <v>11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s="4" customFormat="1" ht="15" customHeight="1">
      <c r="A4" s="90" t="s">
        <v>10</v>
      </c>
      <c r="B4" s="87" t="s">
        <v>12</v>
      </c>
      <c r="C4" s="87" t="s">
        <v>57</v>
      </c>
      <c r="D4" s="87" t="s">
        <v>13</v>
      </c>
      <c r="E4" s="87" t="s">
        <v>14</v>
      </c>
      <c r="F4" s="87" t="s">
        <v>15</v>
      </c>
      <c r="G4" s="92" t="s">
        <v>16</v>
      </c>
      <c r="H4" s="93"/>
      <c r="I4" s="93"/>
      <c r="J4" s="93"/>
      <c r="K4" s="94"/>
      <c r="L4" s="87" t="s">
        <v>17</v>
      </c>
      <c r="M4" s="87" t="s">
        <v>18</v>
      </c>
    </row>
    <row r="5" spans="1:13" s="4" customFormat="1" ht="127.5" customHeight="1">
      <c r="A5" s="91"/>
      <c r="B5" s="88"/>
      <c r="C5" s="88"/>
      <c r="D5" s="88"/>
      <c r="E5" s="88"/>
      <c r="F5" s="88"/>
      <c r="G5" s="35" t="s">
        <v>21</v>
      </c>
      <c r="H5" s="36" t="s">
        <v>22</v>
      </c>
      <c r="I5" s="35" t="s">
        <v>23</v>
      </c>
      <c r="J5" s="35" t="s">
        <v>61</v>
      </c>
      <c r="K5" s="35" t="s">
        <v>25</v>
      </c>
      <c r="L5" s="88"/>
      <c r="M5" s="88"/>
    </row>
    <row r="6" spans="1:13" s="4" customFormat="1" ht="15.75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</row>
    <row r="7" spans="1:13" s="44" customFormat="1" ht="15.75">
      <c r="A7" s="80" t="s">
        <v>19</v>
      </c>
      <c r="B7" s="78" t="s">
        <v>105</v>
      </c>
      <c r="C7" s="78" t="s">
        <v>42</v>
      </c>
      <c r="D7" s="25" t="s">
        <v>6</v>
      </c>
      <c r="E7" s="26">
        <f>E12</f>
        <v>65982.35</v>
      </c>
      <c r="F7" s="26">
        <f aca="true" t="shared" si="0" ref="F7:K7">F12</f>
        <v>607288.36164448</v>
      </c>
      <c r="G7" s="26">
        <f t="shared" si="0"/>
        <v>115778</v>
      </c>
      <c r="H7" s="26">
        <f t="shared" si="0"/>
        <v>122868.56</v>
      </c>
      <c r="I7" s="26">
        <f t="shared" si="0"/>
        <v>120455.4312</v>
      </c>
      <c r="J7" s="26">
        <f t="shared" si="0"/>
        <v>122864.539824</v>
      </c>
      <c r="K7" s="26">
        <f t="shared" si="0"/>
        <v>125321.83062048</v>
      </c>
      <c r="L7" s="5"/>
      <c r="M7" s="5"/>
    </row>
    <row r="8" spans="1:13" s="44" customFormat="1" ht="103.5" customHeight="1">
      <c r="A8" s="81"/>
      <c r="B8" s="79"/>
      <c r="C8" s="79"/>
      <c r="D8" s="5" t="s">
        <v>53</v>
      </c>
      <c r="E8" s="26">
        <f>E13</f>
        <v>0</v>
      </c>
      <c r="F8" s="26">
        <f aca="true" t="shared" si="1" ref="F8:K8">F13</f>
        <v>4775</v>
      </c>
      <c r="G8" s="26">
        <f t="shared" si="1"/>
        <v>0</v>
      </c>
      <c r="H8" s="26">
        <f t="shared" si="1"/>
        <v>4775</v>
      </c>
      <c r="I8" s="26">
        <f t="shared" si="1"/>
        <v>0</v>
      </c>
      <c r="J8" s="26">
        <f t="shared" si="1"/>
        <v>0</v>
      </c>
      <c r="K8" s="26">
        <f t="shared" si="1"/>
        <v>0</v>
      </c>
      <c r="L8" s="5"/>
      <c r="M8" s="5"/>
    </row>
    <row r="9" spans="1:13" s="44" customFormat="1" ht="47.25">
      <c r="A9" s="81"/>
      <c r="B9" s="79"/>
      <c r="C9" s="79"/>
      <c r="D9" s="5" t="s">
        <v>1</v>
      </c>
      <c r="E9" s="26">
        <f>E14</f>
        <v>0</v>
      </c>
      <c r="F9" s="26">
        <f aca="true" t="shared" si="2" ref="F9:K9">F14</f>
        <v>0</v>
      </c>
      <c r="G9" s="26">
        <f t="shared" si="2"/>
        <v>0</v>
      </c>
      <c r="H9" s="26">
        <f t="shared" si="2"/>
        <v>0</v>
      </c>
      <c r="I9" s="26">
        <f t="shared" si="2"/>
        <v>0</v>
      </c>
      <c r="J9" s="26">
        <f t="shared" si="2"/>
        <v>0</v>
      </c>
      <c r="K9" s="26">
        <f t="shared" si="2"/>
        <v>0</v>
      </c>
      <c r="L9" s="5"/>
      <c r="M9" s="5"/>
    </row>
    <row r="10" spans="1:13" s="44" customFormat="1" ht="47.25">
      <c r="A10" s="81"/>
      <c r="B10" s="79"/>
      <c r="C10" s="79"/>
      <c r="D10" s="5" t="s">
        <v>8</v>
      </c>
      <c r="E10" s="26">
        <f>E15</f>
        <v>0</v>
      </c>
      <c r="F10" s="26">
        <f aca="true" t="shared" si="3" ref="F10:K10">F15</f>
        <v>0</v>
      </c>
      <c r="G10" s="26">
        <f t="shared" si="3"/>
        <v>0</v>
      </c>
      <c r="H10" s="26">
        <f t="shared" si="3"/>
        <v>0</v>
      </c>
      <c r="I10" s="26">
        <f t="shared" si="3"/>
        <v>0</v>
      </c>
      <c r="J10" s="26">
        <f t="shared" si="3"/>
        <v>0</v>
      </c>
      <c r="K10" s="26">
        <f t="shared" si="3"/>
        <v>0</v>
      </c>
      <c r="L10" s="5"/>
      <c r="M10" s="5"/>
    </row>
    <row r="11" spans="1:13" s="44" customFormat="1" ht="31.5">
      <c r="A11" s="82"/>
      <c r="B11" s="83"/>
      <c r="C11" s="83"/>
      <c r="D11" s="5" t="s">
        <v>9</v>
      </c>
      <c r="E11" s="26">
        <f>E16</f>
        <v>65982.35</v>
      </c>
      <c r="F11" s="26">
        <f aca="true" t="shared" si="4" ref="F11:K11">F16</f>
        <v>602513.36164448</v>
      </c>
      <c r="G11" s="26">
        <f t="shared" si="4"/>
        <v>115778</v>
      </c>
      <c r="H11" s="26">
        <f t="shared" si="4"/>
        <v>118093.56</v>
      </c>
      <c r="I11" s="26">
        <f t="shared" si="4"/>
        <v>120455.4312</v>
      </c>
      <c r="J11" s="26">
        <f t="shared" si="4"/>
        <v>122864.539824</v>
      </c>
      <c r="K11" s="26">
        <f t="shared" si="4"/>
        <v>125321.83062048</v>
      </c>
      <c r="L11" s="5"/>
      <c r="M11" s="5"/>
    </row>
    <row r="12" spans="1:13" s="44" customFormat="1" ht="15.75">
      <c r="A12" s="80" t="s">
        <v>20</v>
      </c>
      <c r="B12" s="78" t="s">
        <v>92</v>
      </c>
      <c r="C12" s="78" t="s">
        <v>42</v>
      </c>
      <c r="D12" s="25" t="s">
        <v>6</v>
      </c>
      <c r="E12" s="26">
        <f>E13+E14+E15+E16</f>
        <v>65982.35</v>
      </c>
      <c r="F12" s="26">
        <f aca="true" t="shared" si="5" ref="F12:K12">F13+F14+F15+F16</f>
        <v>607288.36164448</v>
      </c>
      <c r="G12" s="26">
        <f t="shared" si="5"/>
        <v>115778</v>
      </c>
      <c r="H12" s="26">
        <f t="shared" si="5"/>
        <v>122868.56</v>
      </c>
      <c r="I12" s="26">
        <f t="shared" si="5"/>
        <v>120455.4312</v>
      </c>
      <c r="J12" s="26">
        <f t="shared" si="5"/>
        <v>122864.539824</v>
      </c>
      <c r="K12" s="26">
        <f t="shared" si="5"/>
        <v>125321.83062048</v>
      </c>
      <c r="L12" s="5"/>
      <c r="M12" s="5"/>
    </row>
    <row r="13" spans="1:13" s="44" customFormat="1" ht="78.75">
      <c r="A13" s="81"/>
      <c r="B13" s="79"/>
      <c r="C13" s="79"/>
      <c r="D13" s="5" t="s">
        <v>53</v>
      </c>
      <c r="E13" s="26">
        <f>E18+E23</f>
        <v>0</v>
      </c>
      <c r="F13" s="26">
        <f aca="true" t="shared" si="6" ref="F13:K13">F18+F23</f>
        <v>4775</v>
      </c>
      <c r="G13" s="26">
        <f t="shared" si="6"/>
        <v>0</v>
      </c>
      <c r="H13" s="26">
        <f t="shared" si="6"/>
        <v>4775</v>
      </c>
      <c r="I13" s="26">
        <f t="shared" si="6"/>
        <v>0</v>
      </c>
      <c r="J13" s="26">
        <f t="shared" si="6"/>
        <v>0</v>
      </c>
      <c r="K13" s="26">
        <f t="shared" si="6"/>
        <v>0</v>
      </c>
      <c r="L13" s="5"/>
      <c r="M13" s="5"/>
    </row>
    <row r="14" spans="1:13" s="44" customFormat="1" ht="47.25">
      <c r="A14" s="81"/>
      <c r="B14" s="79"/>
      <c r="C14" s="79"/>
      <c r="D14" s="5" t="s">
        <v>1</v>
      </c>
      <c r="E14" s="26">
        <f>E19+E24</f>
        <v>0</v>
      </c>
      <c r="F14" s="26">
        <f aca="true" t="shared" si="7" ref="F14:K14">F19+F24</f>
        <v>0</v>
      </c>
      <c r="G14" s="26">
        <f t="shared" si="7"/>
        <v>0</v>
      </c>
      <c r="H14" s="26">
        <f t="shared" si="7"/>
        <v>0</v>
      </c>
      <c r="I14" s="26">
        <f t="shared" si="7"/>
        <v>0</v>
      </c>
      <c r="J14" s="26">
        <f t="shared" si="7"/>
        <v>0</v>
      </c>
      <c r="K14" s="26">
        <f t="shared" si="7"/>
        <v>0</v>
      </c>
      <c r="L14" s="5"/>
      <c r="M14" s="5"/>
    </row>
    <row r="15" spans="1:13" s="44" customFormat="1" ht="47.25">
      <c r="A15" s="81"/>
      <c r="B15" s="79"/>
      <c r="C15" s="79"/>
      <c r="D15" s="5" t="s">
        <v>8</v>
      </c>
      <c r="E15" s="26">
        <f>E20+E25</f>
        <v>0</v>
      </c>
      <c r="F15" s="26">
        <f aca="true" t="shared" si="8" ref="F15:K15">F20+F25</f>
        <v>0</v>
      </c>
      <c r="G15" s="26">
        <f t="shared" si="8"/>
        <v>0</v>
      </c>
      <c r="H15" s="26">
        <f t="shared" si="8"/>
        <v>0</v>
      </c>
      <c r="I15" s="26">
        <f t="shared" si="8"/>
        <v>0</v>
      </c>
      <c r="J15" s="26">
        <f t="shared" si="8"/>
        <v>0</v>
      </c>
      <c r="K15" s="26">
        <f t="shared" si="8"/>
        <v>0</v>
      </c>
      <c r="L15" s="5"/>
      <c r="M15" s="5"/>
    </row>
    <row r="16" spans="1:13" s="44" customFormat="1" ht="31.5">
      <c r="A16" s="82"/>
      <c r="B16" s="83"/>
      <c r="C16" s="83"/>
      <c r="D16" s="5" t="s">
        <v>9</v>
      </c>
      <c r="E16" s="26">
        <f>E21+E26</f>
        <v>65982.35</v>
      </c>
      <c r="F16" s="26">
        <f aca="true" t="shared" si="9" ref="F16:K16">F21+F26</f>
        <v>602513.36164448</v>
      </c>
      <c r="G16" s="26">
        <f t="shared" si="9"/>
        <v>115778</v>
      </c>
      <c r="H16" s="26">
        <f t="shared" si="9"/>
        <v>118093.56</v>
      </c>
      <c r="I16" s="26">
        <f t="shared" si="9"/>
        <v>120455.4312</v>
      </c>
      <c r="J16" s="26">
        <f t="shared" si="9"/>
        <v>122864.539824</v>
      </c>
      <c r="K16" s="26">
        <f t="shared" si="9"/>
        <v>125321.83062048</v>
      </c>
      <c r="L16" s="5"/>
      <c r="M16" s="5"/>
    </row>
    <row r="17" spans="1:13" s="44" customFormat="1" ht="15.75">
      <c r="A17" s="80" t="s">
        <v>58</v>
      </c>
      <c r="B17" s="78" t="s">
        <v>106</v>
      </c>
      <c r="C17" s="78" t="s">
        <v>42</v>
      </c>
      <c r="D17" s="5" t="s">
        <v>6</v>
      </c>
      <c r="E17" s="26">
        <f>E18+E19+E20+E21</f>
        <v>65982.35</v>
      </c>
      <c r="F17" s="26">
        <f aca="true" t="shared" si="10" ref="F17:K17">F18+F19+F20+F21</f>
        <v>602513.36164448</v>
      </c>
      <c r="G17" s="26">
        <f t="shared" si="10"/>
        <v>115778</v>
      </c>
      <c r="H17" s="26">
        <f t="shared" si="10"/>
        <v>118093.56</v>
      </c>
      <c r="I17" s="26">
        <f t="shared" si="10"/>
        <v>120455.4312</v>
      </c>
      <c r="J17" s="26">
        <f t="shared" si="10"/>
        <v>122864.539824</v>
      </c>
      <c r="K17" s="26">
        <f t="shared" si="10"/>
        <v>125321.83062048</v>
      </c>
      <c r="L17" s="5"/>
      <c r="M17" s="5"/>
    </row>
    <row r="18" spans="1:13" s="44" customFormat="1" ht="78.75">
      <c r="A18" s="81"/>
      <c r="B18" s="79"/>
      <c r="C18" s="79"/>
      <c r="D18" s="5" t="s">
        <v>50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5"/>
      <c r="M18" s="5"/>
    </row>
    <row r="19" spans="1:13" s="44" customFormat="1" ht="47.25">
      <c r="A19" s="81"/>
      <c r="B19" s="79"/>
      <c r="C19" s="79"/>
      <c r="D19" s="5" t="s">
        <v>1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5"/>
      <c r="M19" s="5"/>
    </row>
    <row r="20" spans="1:13" s="44" customFormat="1" ht="47.25">
      <c r="A20" s="81"/>
      <c r="B20" s="79"/>
      <c r="C20" s="79"/>
      <c r="D20" s="5" t="s">
        <v>8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5"/>
      <c r="M20" s="5"/>
    </row>
    <row r="21" spans="1:13" s="44" customFormat="1" ht="132" customHeight="1">
      <c r="A21" s="82"/>
      <c r="B21" s="83"/>
      <c r="C21" s="83"/>
      <c r="D21" s="5" t="s">
        <v>9</v>
      </c>
      <c r="E21" s="26">
        <v>65982.35</v>
      </c>
      <c r="F21" s="26">
        <v>602513.36164448</v>
      </c>
      <c r="G21" s="26">
        <v>115778</v>
      </c>
      <c r="H21" s="26">
        <v>118093.56</v>
      </c>
      <c r="I21" s="26">
        <v>120455.4312</v>
      </c>
      <c r="J21" s="26">
        <v>122864.539824</v>
      </c>
      <c r="K21" s="26">
        <v>125321.83062048</v>
      </c>
      <c r="L21" s="5" t="s">
        <v>35</v>
      </c>
      <c r="M21" s="5" t="s">
        <v>43</v>
      </c>
    </row>
    <row r="22" spans="1:13" s="44" customFormat="1" ht="15.75">
      <c r="A22" s="80" t="s">
        <v>60</v>
      </c>
      <c r="B22" s="78" t="s">
        <v>107</v>
      </c>
      <c r="C22" s="78" t="s">
        <v>22</v>
      </c>
      <c r="D22" s="25" t="s">
        <v>6</v>
      </c>
      <c r="E22" s="26">
        <f>E23+E24+E25+E26</f>
        <v>0</v>
      </c>
      <c r="F22" s="26">
        <f aca="true" t="shared" si="11" ref="F22:K22">F23+F24+F25+F26</f>
        <v>4775</v>
      </c>
      <c r="G22" s="26">
        <f t="shared" si="11"/>
        <v>0</v>
      </c>
      <c r="H22" s="26">
        <f t="shared" si="11"/>
        <v>4775</v>
      </c>
      <c r="I22" s="26">
        <f t="shared" si="11"/>
        <v>0</v>
      </c>
      <c r="J22" s="26">
        <f t="shared" si="11"/>
        <v>0</v>
      </c>
      <c r="K22" s="26">
        <f t="shared" si="11"/>
        <v>0</v>
      </c>
      <c r="L22" s="5"/>
      <c r="M22" s="5"/>
    </row>
    <row r="23" spans="1:13" s="44" customFormat="1" ht="78.75">
      <c r="A23" s="81"/>
      <c r="B23" s="79"/>
      <c r="C23" s="79"/>
      <c r="D23" s="5" t="s">
        <v>50</v>
      </c>
      <c r="E23" s="26">
        <v>0</v>
      </c>
      <c r="F23" s="26">
        <v>4775</v>
      </c>
      <c r="G23" s="26">
        <v>0</v>
      </c>
      <c r="H23" s="26">
        <v>4775</v>
      </c>
      <c r="I23" s="26">
        <v>0</v>
      </c>
      <c r="J23" s="26">
        <v>0</v>
      </c>
      <c r="K23" s="26">
        <v>0</v>
      </c>
      <c r="L23" s="5" t="s">
        <v>62</v>
      </c>
      <c r="M23" s="5" t="s">
        <v>43</v>
      </c>
    </row>
    <row r="24" spans="1:13" s="44" customFormat="1" ht="47.25">
      <c r="A24" s="81"/>
      <c r="B24" s="79"/>
      <c r="C24" s="79"/>
      <c r="D24" s="5" t="s">
        <v>1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5"/>
      <c r="M24" s="5"/>
    </row>
    <row r="25" spans="1:13" s="44" customFormat="1" ht="47.25">
      <c r="A25" s="81"/>
      <c r="B25" s="79"/>
      <c r="C25" s="79"/>
      <c r="D25" s="5" t="s">
        <v>8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5"/>
      <c r="M25" s="5"/>
    </row>
    <row r="26" spans="1:13" s="44" customFormat="1" ht="31.5">
      <c r="A26" s="82"/>
      <c r="B26" s="83"/>
      <c r="C26" s="83"/>
      <c r="D26" s="5" t="s">
        <v>9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5"/>
      <c r="M26" s="25"/>
    </row>
    <row r="27" spans="1:13" s="16" customFormat="1" ht="24.75" customHeight="1">
      <c r="A27" s="80" t="s">
        <v>93</v>
      </c>
      <c r="B27" s="78" t="s">
        <v>108</v>
      </c>
      <c r="C27" s="80" t="s">
        <v>42</v>
      </c>
      <c r="D27" s="25" t="s">
        <v>6</v>
      </c>
      <c r="E27" s="26">
        <v>154313.50000000003</v>
      </c>
      <c r="F27" s="26">
        <v>814533.4585196798</v>
      </c>
      <c r="G27" s="26">
        <v>204301.23</v>
      </c>
      <c r="H27" s="26">
        <v>185805.56</v>
      </c>
      <c r="I27" s="26">
        <v>151014.1992</v>
      </c>
      <c r="J27" s="26">
        <v>135352.70758400002</v>
      </c>
      <c r="K27" s="26">
        <v>138059.76173568002</v>
      </c>
      <c r="L27" s="5"/>
      <c r="M27" s="25"/>
    </row>
    <row r="28" spans="1:13" s="16" customFormat="1" ht="96" customHeight="1" hidden="1" outlineLevel="1">
      <c r="A28" s="81"/>
      <c r="B28" s="79"/>
      <c r="C28" s="81"/>
      <c r="D28" s="5" t="s">
        <v>50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5"/>
      <c r="M28" s="25"/>
    </row>
    <row r="29" spans="1:13" s="16" customFormat="1" ht="51.75" customHeight="1" hidden="1" outlineLevel="1">
      <c r="A29" s="81"/>
      <c r="B29" s="79"/>
      <c r="C29" s="81"/>
      <c r="D29" s="5" t="s">
        <v>1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5"/>
      <c r="M29" s="25"/>
    </row>
    <row r="30" spans="1:13" s="16" customFormat="1" ht="51.75" customHeight="1" hidden="1" outlineLevel="1">
      <c r="A30" s="81"/>
      <c r="B30" s="79"/>
      <c r="C30" s="81"/>
      <c r="D30" s="5" t="s">
        <v>8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25"/>
    </row>
    <row r="31" spans="1:13" s="16" customFormat="1" ht="40.5" customHeight="1" collapsed="1">
      <c r="A31" s="82"/>
      <c r="B31" s="83"/>
      <c r="C31" s="82"/>
      <c r="D31" s="5" t="s">
        <v>9</v>
      </c>
      <c r="E31" s="26">
        <v>154313.50000000003</v>
      </c>
      <c r="F31" s="26">
        <v>814533.4585196798</v>
      </c>
      <c r="G31" s="26">
        <v>204301.23</v>
      </c>
      <c r="H31" s="26">
        <v>185805.56</v>
      </c>
      <c r="I31" s="26">
        <v>151014.1992</v>
      </c>
      <c r="J31" s="26">
        <v>135352.70758400002</v>
      </c>
      <c r="K31" s="26">
        <v>138059.76173568002</v>
      </c>
      <c r="L31" s="5"/>
      <c r="M31" s="25"/>
    </row>
    <row r="32" spans="1:13" s="16" customFormat="1" ht="22.5" customHeight="1">
      <c r="A32" s="80" t="s">
        <v>94</v>
      </c>
      <c r="B32" s="78" t="s">
        <v>59</v>
      </c>
      <c r="C32" s="80" t="s">
        <v>42</v>
      </c>
      <c r="D32" s="25" t="s">
        <v>6</v>
      </c>
      <c r="E32" s="29">
        <f>E33+E34+E35+E36</f>
        <v>154313.50000000003</v>
      </c>
      <c r="F32" s="29">
        <f aca="true" t="shared" si="12" ref="F32:K32">F33+F34+F35+F36</f>
        <v>814533.4585196798</v>
      </c>
      <c r="G32" s="29">
        <f t="shared" si="12"/>
        <v>204301.23</v>
      </c>
      <c r="H32" s="29">
        <f t="shared" si="12"/>
        <v>185805.56</v>
      </c>
      <c r="I32" s="29">
        <f t="shared" si="12"/>
        <v>151014.1992</v>
      </c>
      <c r="J32" s="29">
        <f t="shared" si="12"/>
        <v>135352.70758400002</v>
      </c>
      <c r="K32" s="29">
        <f t="shared" si="12"/>
        <v>138059.76173568002</v>
      </c>
      <c r="L32" s="5"/>
      <c r="M32" s="25"/>
    </row>
    <row r="33" spans="1:26" s="16" customFormat="1" ht="80.25" customHeight="1" hidden="1" outlineLevel="1">
      <c r="A33" s="81"/>
      <c r="B33" s="79"/>
      <c r="C33" s="81"/>
      <c r="D33" s="5" t="s">
        <v>50</v>
      </c>
      <c r="E33" s="29">
        <f>E38+E43+E48+E53+E58+E63+E68+E73</f>
        <v>0</v>
      </c>
      <c r="F33" s="29">
        <f aca="true" t="shared" si="13" ref="F33:K33">F38+F43+F48+F53+F58+F63+F68+F73</f>
        <v>0</v>
      </c>
      <c r="G33" s="29">
        <f t="shared" si="13"/>
        <v>0</v>
      </c>
      <c r="H33" s="29">
        <f t="shared" si="13"/>
        <v>0</v>
      </c>
      <c r="I33" s="29">
        <f t="shared" si="13"/>
        <v>0</v>
      </c>
      <c r="J33" s="29">
        <f t="shared" si="13"/>
        <v>0</v>
      </c>
      <c r="K33" s="29">
        <f t="shared" si="13"/>
        <v>0</v>
      </c>
      <c r="L33" s="5"/>
      <c r="M33" s="25"/>
      <c r="Z33" s="16" t="s">
        <v>83</v>
      </c>
    </row>
    <row r="34" spans="1:13" s="16" customFormat="1" ht="50.25" customHeight="1" hidden="1" outlineLevel="1">
      <c r="A34" s="81"/>
      <c r="B34" s="79"/>
      <c r="C34" s="81"/>
      <c r="D34" s="5" t="s">
        <v>1</v>
      </c>
      <c r="E34" s="29">
        <f>E39+E44+E49+E54+E59+E64+E69+E74</f>
        <v>0</v>
      </c>
      <c r="F34" s="29">
        <f aca="true" t="shared" si="14" ref="F34:K34">F39+F44+F49+F54+F59+F64+F69+F74</f>
        <v>0</v>
      </c>
      <c r="G34" s="29">
        <f t="shared" si="14"/>
        <v>0</v>
      </c>
      <c r="H34" s="29">
        <f t="shared" si="14"/>
        <v>0</v>
      </c>
      <c r="I34" s="29">
        <f t="shared" si="14"/>
        <v>0</v>
      </c>
      <c r="J34" s="29">
        <f t="shared" si="14"/>
        <v>0</v>
      </c>
      <c r="K34" s="29">
        <f t="shared" si="14"/>
        <v>0</v>
      </c>
      <c r="L34" s="5"/>
      <c r="M34" s="25"/>
    </row>
    <row r="35" spans="1:13" s="16" customFormat="1" ht="52.5" customHeight="1" hidden="1" outlineLevel="1">
      <c r="A35" s="81"/>
      <c r="B35" s="79"/>
      <c r="C35" s="81"/>
      <c r="D35" s="5" t="s">
        <v>8</v>
      </c>
      <c r="E35" s="29">
        <f>E40+E45+E50+E55+E60+E65+E70+E75</f>
        <v>0</v>
      </c>
      <c r="F35" s="29">
        <f aca="true" t="shared" si="15" ref="F35:K35">F40+F45+F50+F55+F60+F65+F70+F75</f>
        <v>0</v>
      </c>
      <c r="G35" s="29">
        <f t="shared" si="15"/>
        <v>0</v>
      </c>
      <c r="H35" s="29">
        <f t="shared" si="15"/>
        <v>0</v>
      </c>
      <c r="I35" s="29">
        <f t="shared" si="15"/>
        <v>0</v>
      </c>
      <c r="J35" s="29">
        <f t="shared" si="15"/>
        <v>0</v>
      </c>
      <c r="K35" s="29">
        <f t="shared" si="15"/>
        <v>0</v>
      </c>
      <c r="L35" s="5"/>
      <c r="M35" s="25"/>
    </row>
    <row r="36" spans="1:13" s="16" customFormat="1" ht="44.25" customHeight="1" collapsed="1">
      <c r="A36" s="82"/>
      <c r="B36" s="83"/>
      <c r="C36" s="82"/>
      <c r="D36" s="5" t="s">
        <v>9</v>
      </c>
      <c r="E36" s="29">
        <f>E41+E46+E51+E56+E61+E66+E76</f>
        <v>154313.50000000003</v>
      </c>
      <c r="F36" s="29">
        <f aca="true" t="shared" si="16" ref="F36:K36">F41+F46+F51+F56+F61+F66+F76</f>
        <v>814533.4585196798</v>
      </c>
      <c r="G36" s="29">
        <f t="shared" si="16"/>
        <v>204301.23</v>
      </c>
      <c r="H36" s="29">
        <f t="shared" si="16"/>
        <v>185805.56</v>
      </c>
      <c r="I36" s="29">
        <f t="shared" si="16"/>
        <v>151014.1992</v>
      </c>
      <c r="J36" s="29">
        <f t="shared" si="16"/>
        <v>135352.70758400002</v>
      </c>
      <c r="K36" s="29">
        <f t="shared" si="16"/>
        <v>138059.76173568002</v>
      </c>
      <c r="L36" s="5"/>
      <c r="M36" s="25"/>
    </row>
    <row r="37" spans="1:13" s="16" customFormat="1" ht="36.75" customHeight="1">
      <c r="A37" s="95" t="s">
        <v>95</v>
      </c>
      <c r="B37" s="78" t="s">
        <v>109</v>
      </c>
      <c r="C37" s="80" t="s">
        <v>42</v>
      </c>
      <c r="D37" s="25" t="s">
        <v>6</v>
      </c>
      <c r="E37" s="26">
        <f aca="true" t="shared" si="17" ref="E37:J37">E41</f>
        <v>30077</v>
      </c>
      <c r="F37" s="26">
        <f t="shared" si="17"/>
        <v>123844.98999999999</v>
      </c>
      <c r="G37" s="26">
        <f t="shared" si="17"/>
        <v>23797.8</v>
      </c>
      <c r="H37" s="26">
        <f t="shared" si="17"/>
        <v>24273.8</v>
      </c>
      <c r="I37" s="26">
        <f t="shared" si="17"/>
        <v>24759.3</v>
      </c>
      <c r="J37" s="26">
        <f t="shared" si="17"/>
        <v>25254.5</v>
      </c>
      <c r="K37" s="26">
        <f>K41</f>
        <v>25759.59</v>
      </c>
      <c r="L37" s="5"/>
      <c r="M37" s="5"/>
    </row>
    <row r="38" spans="1:13" s="16" customFormat="1" ht="81" customHeight="1" hidden="1" outlineLevel="1">
      <c r="A38" s="96"/>
      <c r="B38" s="79"/>
      <c r="C38" s="81"/>
      <c r="D38" s="5" t="s">
        <v>50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5"/>
      <c r="M38" s="5"/>
    </row>
    <row r="39" spans="1:13" s="16" customFormat="1" ht="62.25" customHeight="1" hidden="1" outlineLevel="1">
      <c r="A39" s="96"/>
      <c r="B39" s="79"/>
      <c r="C39" s="81"/>
      <c r="D39" s="5" t="s">
        <v>1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5"/>
      <c r="M39" s="25"/>
    </row>
    <row r="40" spans="1:13" s="16" customFormat="1" ht="47.25" hidden="1" outlineLevel="1">
      <c r="A40" s="96"/>
      <c r="B40" s="79"/>
      <c r="C40" s="81"/>
      <c r="D40" s="5" t="s">
        <v>8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5"/>
      <c r="M40" s="25"/>
    </row>
    <row r="41" spans="1:13" s="16" customFormat="1" ht="184.5" customHeight="1" collapsed="1">
      <c r="A41" s="96"/>
      <c r="B41" s="79"/>
      <c r="C41" s="82"/>
      <c r="D41" s="37" t="s">
        <v>9</v>
      </c>
      <c r="E41" s="26">
        <v>30077</v>
      </c>
      <c r="F41" s="26">
        <f>SUM(G41:K41)</f>
        <v>123844.98999999999</v>
      </c>
      <c r="G41" s="26">
        <v>23797.8</v>
      </c>
      <c r="H41" s="26">
        <v>24273.8</v>
      </c>
      <c r="I41" s="26">
        <v>24759.3</v>
      </c>
      <c r="J41" s="26">
        <v>25254.5</v>
      </c>
      <c r="K41" s="26">
        <f>J41*1.02</f>
        <v>25759.59</v>
      </c>
      <c r="L41" s="5" t="s">
        <v>46</v>
      </c>
      <c r="M41" s="5" t="s">
        <v>30</v>
      </c>
    </row>
    <row r="42" spans="1:13" s="16" customFormat="1" ht="22.5" customHeight="1">
      <c r="A42" s="80" t="s">
        <v>96</v>
      </c>
      <c r="B42" s="78" t="s">
        <v>110</v>
      </c>
      <c r="C42" s="80" t="s">
        <v>42</v>
      </c>
      <c r="D42" s="25" t="s">
        <v>6</v>
      </c>
      <c r="E42" s="26">
        <f>E46</f>
        <v>40039.8</v>
      </c>
      <c r="F42" s="38">
        <f>F46</f>
        <v>80214.034218208</v>
      </c>
      <c r="G42" s="38">
        <f>G46</f>
        <v>15413.8</v>
      </c>
      <c r="H42" s="38">
        <f>H46</f>
        <v>15722.076</v>
      </c>
      <c r="I42" s="38">
        <f>I46</f>
        <v>16036.51752</v>
      </c>
      <c r="J42" s="38">
        <f>J46</f>
        <v>16357.2478704</v>
      </c>
      <c r="K42" s="38">
        <f>K46</f>
        <v>16684.392827808002</v>
      </c>
      <c r="L42" s="5"/>
      <c r="M42" s="5"/>
    </row>
    <row r="43" spans="1:13" s="16" customFormat="1" ht="99.75" customHeight="1" hidden="1" outlineLevel="1">
      <c r="A43" s="81"/>
      <c r="B43" s="79"/>
      <c r="C43" s="81"/>
      <c r="D43" s="5" t="s">
        <v>50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5"/>
      <c r="M43" s="5"/>
    </row>
    <row r="44" spans="1:13" s="16" customFormat="1" ht="48.75" customHeight="1" hidden="1" outlineLevel="1">
      <c r="A44" s="81"/>
      <c r="B44" s="79"/>
      <c r="C44" s="81"/>
      <c r="D44" s="5" t="s">
        <v>1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5"/>
      <c r="M44" s="25"/>
    </row>
    <row r="45" spans="1:13" s="16" customFormat="1" ht="47.25" hidden="1" outlineLevel="1">
      <c r="A45" s="81"/>
      <c r="B45" s="79"/>
      <c r="C45" s="81"/>
      <c r="D45" s="5" t="s">
        <v>8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5"/>
      <c r="M45" s="25"/>
    </row>
    <row r="46" spans="1:17" s="16" customFormat="1" ht="183" customHeight="1" collapsed="1">
      <c r="A46" s="81"/>
      <c r="B46" s="79"/>
      <c r="C46" s="82"/>
      <c r="D46" s="37" t="s">
        <v>9</v>
      </c>
      <c r="E46" s="26">
        <v>40039.8</v>
      </c>
      <c r="F46" s="26">
        <f>SUM(G46:K46)</f>
        <v>80214.034218208</v>
      </c>
      <c r="G46" s="26">
        <v>15413.8</v>
      </c>
      <c r="H46" s="26">
        <f>G46*1.02</f>
        <v>15722.076</v>
      </c>
      <c r="I46" s="26">
        <f>H46*1.02</f>
        <v>16036.51752</v>
      </c>
      <c r="J46" s="26">
        <f>I46*1.02</f>
        <v>16357.2478704</v>
      </c>
      <c r="K46" s="26">
        <f>J46*1.02</f>
        <v>16684.392827808002</v>
      </c>
      <c r="L46" s="5" t="s">
        <v>46</v>
      </c>
      <c r="M46" s="5" t="s">
        <v>31</v>
      </c>
      <c r="N46" s="11"/>
      <c r="O46" s="11"/>
      <c r="P46" s="11"/>
      <c r="Q46" s="11"/>
    </row>
    <row r="47" spans="1:13" s="16" customFormat="1" ht="26.25" customHeight="1">
      <c r="A47" s="80" t="s">
        <v>111</v>
      </c>
      <c r="B47" s="78" t="s">
        <v>112</v>
      </c>
      <c r="C47" s="80" t="s">
        <v>42</v>
      </c>
      <c r="D47" s="25" t="s">
        <v>6</v>
      </c>
      <c r="E47" s="26">
        <f>E51</f>
        <v>16333.8</v>
      </c>
      <c r="F47" s="26">
        <f aca="true" t="shared" si="18" ref="F47:K47">F51</f>
        <v>234181.80719999998</v>
      </c>
      <c r="G47" s="26">
        <f t="shared" si="18"/>
        <v>45000</v>
      </c>
      <c r="H47" s="26">
        <f t="shared" si="18"/>
        <v>45900</v>
      </c>
      <c r="I47" s="26">
        <f t="shared" si="18"/>
        <v>46818</v>
      </c>
      <c r="J47" s="26">
        <f t="shared" si="18"/>
        <v>47754.36</v>
      </c>
      <c r="K47" s="26">
        <f t="shared" si="18"/>
        <v>48709.4472</v>
      </c>
      <c r="L47" s="25"/>
      <c r="M47" s="25"/>
    </row>
    <row r="48" spans="1:13" s="16" customFormat="1" ht="99" customHeight="1" hidden="1" outlineLevel="1">
      <c r="A48" s="81"/>
      <c r="B48" s="79"/>
      <c r="C48" s="81"/>
      <c r="D48" s="37" t="s">
        <v>50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5"/>
      <c r="M48" s="25"/>
    </row>
    <row r="49" spans="1:17" s="16" customFormat="1" ht="54.75" customHeight="1" hidden="1" outlineLevel="1">
      <c r="A49" s="81"/>
      <c r="B49" s="79"/>
      <c r="C49" s="81"/>
      <c r="D49" s="5" t="s">
        <v>1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5"/>
      <c r="M49" s="25"/>
      <c r="N49" s="11"/>
      <c r="O49" s="11"/>
      <c r="P49" s="11"/>
      <c r="Q49" s="11"/>
    </row>
    <row r="50" spans="1:13" s="16" customFormat="1" ht="54" customHeight="1" hidden="1" outlineLevel="1">
      <c r="A50" s="81"/>
      <c r="B50" s="79"/>
      <c r="C50" s="81"/>
      <c r="D50" s="5" t="s">
        <v>8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5"/>
      <c r="M50" s="25"/>
    </row>
    <row r="51" spans="1:13" s="16" customFormat="1" ht="175.5" customHeight="1" collapsed="1">
      <c r="A51" s="81"/>
      <c r="B51" s="79"/>
      <c r="C51" s="82"/>
      <c r="D51" s="5" t="s">
        <v>9</v>
      </c>
      <c r="E51" s="26">
        <v>16333.8</v>
      </c>
      <c r="F51" s="26">
        <f>SUM(G51:K51)</f>
        <v>234181.80719999998</v>
      </c>
      <c r="G51" s="38">
        <v>45000</v>
      </c>
      <c r="H51" s="26">
        <f>G51*1.02</f>
        <v>45900</v>
      </c>
      <c r="I51" s="26">
        <f>H51*1.02</f>
        <v>46818</v>
      </c>
      <c r="J51" s="26">
        <f>I51*1.02</f>
        <v>47754.36</v>
      </c>
      <c r="K51" s="26">
        <f>J51*1.02</f>
        <v>48709.4472</v>
      </c>
      <c r="L51" s="5" t="s">
        <v>48</v>
      </c>
      <c r="M51" s="5" t="s">
        <v>31</v>
      </c>
    </row>
    <row r="52" spans="1:13" s="16" customFormat="1" ht="19.5" customHeight="1">
      <c r="A52" s="80" t="s">
        <v>113</v>
      </c>
      <c r="B52" s="78" t="s">
        <v>114</v>
      </c>
      <c r="C52" s="78" t="s">
        <v>42</v>
      </c>
      <c r="D52" s="25" t="s">
        <v>6</v>
      </c>
      <c r="E52" s="26">
        <f>E56</f>
        <v>24329.1</v>
      </c>
      <c r="F52" s="26">
        <f aca="true" t="shared" si="19" ref="F52:K52">F56</f>
        <v>123676.09601846401</v>
      </c>
      <c r="G52" s="26">
        <f t="shared" si="19"/>
        <v>23765.4</v>
      </c>
      <c r="H52" s="26">
        <f t="shared" si="19"/>
        <v>24240.708000000002</v>
      </c>
      <c r="I52" s="26">
        <f t="shared" si="19"/>
        <v>24725.522160000004</v>
      </c>
      <c r="J52" s="26">
        <f t="shared" si="19"/>
        <v>25220.032603200005</v>
      </c>
      <c r="K52" s="26">
        <f t="shared" si="19"/>
        <v>25724.433255264004</v>
      </c>
      <c r="L52" s="25"/>
      <c r="M52" s="25"/>
    </row>
    <row r="53" spans="1:13" s="16" customFormat="1" ht="105" customHeight="1">
      <c r="A53" s="81"/>
      <c r="B53" s="79"/>
      <c r="C53" s="79"/>
      <c r="D53" s="5" t="s">
        <v>53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5"/>
      <c r="M53" s="25"/>
    </row>
    <row r="54" spans="1:13" s="16" customFormat="1" ht="45.75" customHeight="1">
      <c r="A54" s="81"/>
      <c r="B54" s="79"/>
      <c r="C54" s="79"/>
      <c r="D54" s="5" t="s">
        <v>1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5"/>
      <c r="M54" s="25"/>
    </row>
    <row r="55" spans="1:13" s="16" customFormat="1" ht="51.75" customHeight="1">
      <c r="A55" s="81"/>
      <c r="B55" s="79"/>
      <c r="C55" s="79"/>
      <c r="D55" s="5" t="s">
        <v>8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5"/>
      <c r="M55" s="25"/>
    </row>
    <row r="56" spans="1:13" s="16" customFormat="1" ht="138" customHeight="1">
      <c r="A56" s="81"/>
      <c r="B56" s="79"/>
      <c r="C56" s="79"/>
      <c r="D56" s="37" t="s">
        <v>9</v>
      </c>
      <c r="E56" s="26">
        <v>24329.1</v>
      </c>
      <c r="F56" s="26">
        <f>SUM(G56:K56)</f>
        <v>123676.09601846401</v>
      </c>
      <c r="G56" s="26">
        <v>23765.4</v>
      </c>
      <c r="H56" s="26">
        <f>G56*1.02</f>
        <v>24240.708000000002</v>
      </c>
      <c r="I56" s="26">
        <f>H56*1.02</f>
        <v>24725.522160000004</v>
      </c>
      <c r="J56" s="26">
        <f>I56*1.02</f>
        <v>25220.032603200005</v>
      </c>
      <c r="K56" s="26">
        <f>J56*1.02</f>
        <v>25724.433255264004</v>
      </c>
      <c r="L56" s="5" t="s">
        <v>38</v>
      </c>
      <c r="M56" s="5" t="s">
        <v>37</v>
      </c>
    </row>
    <row r="57" spans="1:13" s="16" customFormat="1" ht="19.5" customHeight="1">
      <c r="A57" s="80" t="s">
        <v>115</v>
      </c>
      <c r="B57" s="78" t="s">
        <v>116</v>
      </c>
      <c r="C57" s="80" t="s">
        <v>42</v>
      </c>
      <c r="D57" s="25" t="s">
        <v>6</v>
      </c>
      <c r="E57" s="26">
        <f>E61</f>
        <v>12094.3</v>
      </c>
      <c r="F57" s="26">
        <f aca="true" t="shared" si="20" ref="F57:K57">F61</f>
        <v>65731.190452928</v>
      </c>
      <c r="G57" s="26">
        <f t="shared" si="20"/>
        <v>12630.8</v>
      </c>
      <c r="H57" s="26">
        <f t="shared" si="20"/>
        <v>12883.416</v>
      </c>
      <c r="I57" s="26">
        <f t="shared" si="20"/>
        <v>13141.08432</v>
      </c>
      <c r="J57" s="26">
        <f t="shared" si="20"/>
        <v>13403.9060064</v>
      </c>
      <c r="K57" s="26">
        <f t="shared" si="20"/>
        <v>13671.984126528001</v>
      </c>
      <c r="L57" s="25"/>
      <c r="M57" s="25"/>
    </row>
    <row r="58" spans="1:13" s="16" customFormat="1" ht="102.75" customHeight="1" hidden="1" outlineLevel="1">
      <c r="A58" s="81"/>
      <c r="B58" s="79"/>
      <c r="C58" s="81"/>
      <c r="D58" s="5" t="s">
        <v>50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5"/>
      <c r="M58" s="25"/>
    </row>
    <row r="59" spans="1:13" s="16" customFormat="1" ht="46.5" customHeight="1" hidden="1" outlineLevel="1">
      <c r="A59" s="81"/>
      <c r="B59" s="79"/>
      <c r="C59" s="81"/>
      <c r="D59" s="5" t="s">
        <v>1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5"/>
      <c r="M59" s="25"/>
    </row>
    <row r="60" spans="1:13" s="16" customFormat="1" ht="46.5" customHeight="1" hidden="1" outlineLevel="1">
      <c r="A60" s="81"/>
      <c r="B60" s="79"/>
      <c r="C60" s="81"/>
      <c r="D60" s="5" t="s">
        <v>8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5"/>
      <c r="M60" s="25"/>
    </row>
    <row r="61" spans="1:13" s="16" customFormat="1" ht="132" customHeight="1" collapsed="1">
      <c r="A61" s="81"/>
      <c r="B61" s="79"/>
      <c r="C61" s="81"/>
      <c r="D61" s="5" t="s">
        <v>9</v>
      </c>
      <c r="E61" s="26">
        <v>12094.3</v>
      </c>
      <c r="F61" s="26">
        <f>SUM(G61:K61)</f>
        <v>65731.190452928</v>
      </c>
      <c r="G61" s="26">
        <v>12630.8</v>
      </c>
      <c r="H61" s="26">
        <f>G61*1.02</f>
        <v>12883.416</v>
      </c>
      <c r="I61" s="26">
        <f>H61*1.02</f>
        <v>13141.08432</v>
      </c>
      <c r="J61" s="26">
        <f>I61*1.02</f>
        <v>13403.9060064</v>
      </c>
      <c r="K61" s="26">
        <f>J61*1.02</f>
        <v>13671.984126528001</v>
      </c>
      <c r="L61" s="5" t="s">
        <v>35</v>
      </c>
      <c r="M61" s="5" t="s">
        <v>39</v>
      </c>
    </row>
    <row r="62" spans="1:13" s="16" customFormat="1" ht="17.25" customHeight="1">
      <c r="A62" s="77" t="s">
        <v>117</v>
      </c>
      <c r="B62" s="84" t="s">
        <v>118</v>
      </c>
      <c r="C62" s="77" t="s">
        <v>42</v>
      </c>
      <c r="D62" s="25" t="s">
        <v>6</v>
      </c>
      <c r="E62" s="26">
        <f>E66</f>
        <v>2908.1</v>
      </c>
      <c r="F62" s="26">
        <f aca="true" t="shared" si="21" ref="F62:K62">F66</f>
        <v>36105.630630080006</v>
      </c>
      <c r="G62" s="26">
        <f t="shared" si="21"/>
        <v>6938</v>
      </c>
      <c r="H62" s="26">
        <f t="shared" si="21"/>
        <v>7076.76</v>
      </c>
      <c r="I62" s="26">
        <f t="shared" si="21"/>
        <v>7218.2952000000005</v>
      </c>
      <c r="J62" s="26">
        <f t="shared" si="21"/>
        <v>7362.661104000001</v>
      </c>
      <c r="K62" s="26">
        <f t="shared" si="21"/>
        <v>7509.914326080001</v>
      </c>
      <c r="L62" s="25"/>
      <c r="M62" s="25"/>
    </row>
    <row r="63" spans="1:13" s="16" customFormat="1" ht="101.25" customHeight="1" hidden="1" outlineLevel="1">
      <c r="A63" s="77"/>
      <c r="B63" s="84"/>
      <c r="C63" s="77"/>
      <c r="D63" s="5" t="s">
        <v>50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5"/>
      <c r="M63" s="25"/>
    </row>
    <row r="64" spans="1:13" s="16" customFormat="1" ht="62.25" customHeight="1" hidden="1" outlineLevel="1">
      <c r="A64" s="77"/>
      <c r="B64" s="84"/>
      <c r="C64" s="77"/>
      <c r="D64" s="5" t="s">
        <v>1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5"/>
      <c r="M64" s="25"/>
    </row>
    <row r="65" spans="1:13" s="16" customFormat="1" ht="53.25" customHeight="1" hidden="1" outlineLevel="1">
      <c r="A65" s="77"/>
      <c r="B65" s="84"/>
      <c r="C65" s="77"/>
      <c r="D65" s="5" t="s">
        <v>8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5"/>
      <c r="M65" s="25"/>
    </row>
    <row r="66" spans="1:13" s="16" customFormat="1" ht="110.25" collapsed="1">
      <c r="A66" s="77"/>
      <c r="B66" s="84"/>
      <c r="C66" s="77"/>
      <c r="D66" s="5" t="s">
        <v>9</v>
      </c>
      <c r="E66" s="26">
        <v>2908.1</v>
      </c>
      <c r="F66" s="26">
        <f>SUM(G66:K66)</f>
        <v>36105.630630080006</v>
      </c>
      <c r="G66" s="26">
        <v>6938</v>
      </c>
      <c r="H66" s="26">
        <f>G66*1.02</f>
        <v>7076.76</v>
      </c>
      <c r="I66" s="26">
        <f>H66*1.02</f>
        <v>7218.2952000000005</v>
      </c>
      <c r="J66" s="26">
        <f>I66*1.02</f>
        <v>7362.661104000001</v>
      </c>
      <c r="K66" s="26">
        <f>J66*1.02</f>
        <v>7509.914326080001</v>
      </c>
      <c r="L66" s="5" t="s">
        <v>47</v>
      </c>
      <c r="M66" s="5" t="s">
        <v>41</v>
      </c>
    </row>
    <row r="67" spans="1:13" s="16" customFormat="1" ht="15" customHeight="1">
      <c r="A67" s="80" t="s">
        <v>119</v>
      </c>
      <c r="B67" s="78" t="s">
        <v>120</v>
      </c>
      <c r="C67" s="78" t="s">
        <v>42</v>
      </c>
      <c r="D67" s="39" t="s">
        <v>6</v>
      </c>
      <c r="E67" s="74" t="s">
        <v>29</v>
      </c>
      <c r="F67" s="75"/>
      <c r="G67" s="75"/>
      <c r="H67" s="75"/>
      <c r="I67" s="75"/>
      <c r="J67" s="75"/>
      <c r="K67" s="76"/>
      <c r="L67" s="40"/>
      <c r="M67" s="40"/>
    </row>
    <row r="68" spans="1:13" s="16" customFormat="1" ht="102.75" customHeight="1" hidden="1" outlineLevel="1">
      <c r="A68" s="81"/>
      <c r="B68" s="79"/>
      <c r="C68" s="79"/>
      <c r="D68" s="37" t="s">
        <v>50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40"/>
      <c r="M68" s="40"/>
    </row>
    <row r="69" spans="1:13" s="16" customFormat="1" ht="54.75" customHeight="1" hidden="1" outlineLevel="1">
      <c r="A69" s="81"/>
      <c r="B69" s="79"/>
      <c r="C69" s="79"/>
      <c r="D69" s="5" t="s">
        <v>1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40"/>
      <c r="M69" s="40"/>
    </row>
    <row r="70" spans="1:13" s="16" customFormat="1" ht="47.25" hidden="1" outlineLevel="1">
      <c r="A70" s="81"/>
      <c r="B70" s="79"/>
      <c r="C70" s="79"/>
      <c r="D70" s="5" t="s">
        <v>8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5"/>
      <c r="M70" s="25"/>
    </row>
    <row r="71" spans="1:13" s="16" customFormat="1" ht="239.25" customHeight="1" collapsed="1">
      <c r="A71" s="81"/>
      <c r="B71" s="79"/>
      <c r="C71" s="83"/>
      <c r="D71" s="5" t="s">
        <v>9</v>
      </c>
      <c r="E71" s="61" t="s">
        <v>29</v>
      </c>
      <c r="F71" s="62"/>
      <c r="G71" s="62"/>
      <c r="H71" s="62"/>
      <c r="I71" s="62"/>
      <c r="J71" s="62"/>
      <c r="K71" s="63"/>
      <c r="L71" s="5" t="s">
        <v>32</v>
      </c>
      <c r="M71" s="5" t="s">
        <v>44</v>
      </c>
    </row>
    <row r="72" spans="1:13" s="16" customFormat="1" ht="21.75" customHeight="1">
      <c r="A72" s="80" t="s">
        <v>121</v>
      </c>
      <c r="B72" s="78" t="s">
        <v>122</v>
      </c>
      <c r="C72" s="78" t="s">
        <v>42</v>
      </c>
      <c r="D72" s="25" t="s">
        <v>6</v>
      </c>
      <c r="E72" s="26">
        <f>E76</f>
        <v>28531.4</v>
      </c>
      <c r="F72" s="26">
        <f aca="true" t="shared" si="22" ref="F72:K72">F76</f>
        <v>150779.71</v>
      </c>
      <c r="G72" s="26">
        <f t="shared" si="22"/>
        <v>76755.43000000001</v>
      </c>
      <c r="H72" s="26">
        <f t="shared" si="22"/>
        <v>55708.8</v>
      </c>
      <c r="I72" s="26">
        <v>18315.5</v>
      </c>
      <c r="J72" s="26">
        <f t="shared" si="22"/>
        <v>0</v>
      </c>
      <c r="K72" s="26">
        <f t="shared" si="22"/>
        <v>0</v>
      </c>
      <c r="L72" s="5"/>
      <c r="M72" s="5"/>
    </row>
    <row r="73" spans="1:13" s="16" customFormat="1" ht="84.75" customHeight="1" hidden="1" outlineLevel="1">
      <c r="A73" s="81"/>
      <c r="B73" s="79"/>
      <c r="C73" s="79"/>
      <c r="D73" s="5" t="s">
        <v>50</v>
      </c>
      <c r="E73" s="26">
        <f>E78+E83+E88+E93+E98</f>
        <v>0</v>
      </c>
      <c r="F73" s="26">
        <f aca="true" t="shared" si="23" ref="F73:K73">F78+F83+F88+F93+F98</f>
        <v>0</v>
      </c>
      <c r="G73" s="26">
        <f t="shared" si="23"/>
        <v>0</v>
      </c>
      <c r="H73" s="26">
        <f t="shared" si="23"/>
        <v>0</v>
      </c>
      <c r="I73" s="26">
        <f t="shared" si="23"/>
        <v>0</v>
      </c>
      <c r="J73" s="26">
        <f t="shared" si="23"/>
        <v>0</v>
      </c>
      <c r="K73" s="26">
        <f t="shared" si="23"/>
        <v>0</v>
      </c>
      <c r="L73" s="5"/>
      <c r="M73" s="5"/>
    </row>
    <row r="74" spans="1:13" s="16" customFormat="1" ht="52.5" customHeight="1" hidden="1" outlineLevel="1">
      <c r="A74" s="81"/>
      <c r="B74" s="79"/>
      <c r="C74" s="79"/>
      <c r="D74" s="5" t="s">
        <v>1</v>
      </c>
      <c r="E74" s="26">
        <f>E79+E84+E89+E94+E99</f>
        <v>0</v>
      </c>
      <c r="F74" s="26">
        <f aca="true" t="shared" si="24" ref="F74:K74">F79+F84+F89+F94+F99</f>
        <v>0</v>
      </c>
      <c r="G74" s="26">
        <f t="shared" si="24"/>
        <v>0</v>
      </c>
      <c r="H74" s="26">
        <f t="shared" si="24"/>
        <v>0</v>
      </c>
      <c r="I74" s="26">
        <f t="shared" si="24"/>
        <v>0</v>
      </c>
      <c r="J74" s="26">
        <f t="shared" si="24"/>
        <v>0</v>
      </c>
      <c r="K74" s="26">
        <f t="shared" si="24"/>
        <v>0</v>
      </c>
      <c r="L74" s="25"/>
      <c r="M74" s="25"/>
    </row>
    <row r="75" spans="1:13" s="16" customFormat="1" ht="47.25" hidden="1" outlineLevel="1">
      <c r="A75" s="81"/>
      <c r="B75" s="79"/>
      <c r="C75" s="79"/>
      <c r="D75" s="5" t="s">
        <v>8</v>
      </c>
      <c r="E75" s="26">
        <f>E80+E85+E90+E95+E100</f>
        <v>0</v>
      </c>
      <c r="F75" s="26">
        <f aca="true" t="shared" si="25" ref="F75:K75">F80+F85+F90+F95+F100</f>
        <v>0</v>
      </c>
      <c r="G75" s="26">
        <f t="shared" si="25"/>
        <v>0</v>
      </c>
      <c r="H75" s="26">
        <f t="shared" si="25"/>
        <v>0</v>
      </c>
      <c r="I75" s="26">
        <f t="shared" si="25"/>
        <v>0</v>
      </c>
      <c r="J75" s="26">
        <f t="shared" si="25"/>
        <v>0</v>
      </c>
      <c r="K75" s="26">
        <f t="shared" si="25"/>
        <v>0</v>
      </c>
      <c r="L75" s="25"/>
      <c r="M75" s="25"/>
    </row>
    <row r="76" spans="1:13" s="16" customFormat="1" ht="245.25" customHeight="1" collapsed="1">
      <c r="A76" s="82"/>
      <c r="B76" s="79"/>
      <c r="C76" s="83"/>
      <c r="D76" s="5" t="s">
        <v>9</v>
      </c>
      <c r="E76" s="26">
        <f>E81+E86+E91++E96+E101</f>
        <v>28531.4</v>
      </c>
      <c r="F76" s="26">
        <f aca="true" t="shared" si="26" ref="F76:K76">F81+F86+F91++F96+F101</f>
        <v>150779.71</v>
      </c>
      <c r="G76" s="26">
        <f t="shared" si="26"/>
        <v>76755.43000000001</v>
      </c>
      <c r="H76" s="26">
        <f t="shared" si="26"/>
        <v>55708.8</v>
      </c>
      <c r="I76" s="26">
        <f t="shared" si="26"/>
        <v>18315.48</v>
      </c>
      <c r="J76" s="26">
        <f t="shared" si="26"/>
        <v>0</v>
      </c>
      <c r="K76" s="26">
        <f t="shared" si="26"/>
        <v>0</v>
      </c>
      <c r="L76" s="5" t="s">
        <v>40</v>
      </c>
      <c r="M76" s="5" t="s">
        <v>101</v>
      </c>
    </row>
    <row r="77" spans="1:13" s="16" customFormat="1" ht="27" customHeight="1">
      <c r="A77" s="80" t="s">
        <v>123</v>
      </c>
      <c r="B77" s="78" t="s">
        <v>124</v>
      </c>
      <c r="C77" s="78" t="s">
        <v>42</v>
      </c>
      <c r="D77" s="25" t="s">
        <v>6</v>
      </c>
      <c r="E77" s="26">
        <f>E81</f>
        <v>19323</v>
      </c>
      <c r="F77" s="26">
        <f aca="true" t="shared" si="27" ref="F77:K77">F81</f>
        <v>9550</v>
      </c>
      <c r="G77" s="26">
        <f t="shared" si="27"/>
        <v>0</v>
      </c>
      <c r="H77" s="26">
        <f t="shared" si="27"/>
        <v>9550</v>
      </c>
      <c r="I77" s="26">
        <f t="shared" si="27"/>
        <v>0</v>
      </c>
      <c r="J77" s="26">
        <f t="shared" si="27"/>
        <v>0</v>
      </c>
      <c r="K77" s="26">
        <f t="shared" si="27"/>
        <v>0</v>
      </c>
      <c r="L77" s="5"/>
      <c r="M77" s="5"/>
    </row>
    <row r="78" spans="1:13" s="16" customFormat="1" ht="78.75" hidden="1" outlineLevel="1">
      <c r="A78" s="81"/>
      <c r="B78" s="79"/>
      <c r="C78" s="79"/>
      <c r="D78" s="5" t="s">
        <v>50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5"/>
      <c r="M78" s="5"/>
    </row>
    <row r="79" spans="1:13" s="16" customFormat="1" ht="47.25" customHeight="1" hidden="1" outlineLevel="1">
      <c r="A79" s="81"/>
      <c r="B79" s="79"/>
      <c r="C79" s="79"/>
      <c r="D79" s="5" t="s">
        <v>1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5"/>
      <c r="M79" s="25"/>
    </row>
    <row r="80" spans="1:13" s="16" customFormat="1" ht="47.25" hidden="1" outlineLevel="1">
      <c r="A80" s="81"/>
      <c r="B80" s="79"/>
      <c r="C80" s="79"/>
      <c r="D80" s="5" t="s">
        <v>8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5"/>
      <c r="M80" s="25"/>
    </row>
    <row r="81" spans="1:13" s="16" customFormat="1" ht="182.25" customHeight="1" collapsed="1">
      <c r="A81" s="82"/>
      <c r="B81" s="83"/>
      <c r="C81" s="83"/>
      <c r="D81" s="5" t="s">
        <v>9</v>
      </c>
      <c r="E81" s="26">
        <v>19323</v>
      </c>
      <c r="F81" s="26">
        <f>SUM(G81:K81)</f>
        <v>9550</v>
      </c>
      <c r="G81" s="26">
        <v>0</v>
      </c>
      <c r="H81" s="26">
        <v>9550</v>
      </c>
      <c r="I81" s="26">
        <v>0</v>
      </c>
      <c r="J81" s="26">
        <v>0</v>
      </c>
      <c r="K81" s="26">
        <v>0</v>
      </c>
      <c r="L81" s="5" t="s">
        <v>33</v>
      </c>
      <c r="M81" s="5" t="s">
        <v>102</v>
      </c>
    </row>
    <row r="82" spans="1:13" s="16" customFormat="1" ht="17.25" customHeight="1">
      <c r="A82" s="77" t="s">
        <v>125</v>
      </c>
      <c r="B82" s="78" t="s">
        <v>126</v>
      </c>
      <c r="C82" s="78" t="s">
        <v>42</v>
      </c>
      <c r="D82" s="25" t="s">
        <v>6</v>
      </c>
      <c r="E82" s="26">
        <f>E86</f>
        <v>322</v>
      </c>
      <c r="F82" s="26">
        <f>F86</f>
        <v>35000</v>
      </c>
      <c r="G82" s="26">
        <f>G86</f>
        <v>35000</v>
      </c>
      <c r="H82" s="26">
        <f>H80</f>
        <v>0</v>
      </c>
      <c r="I82" s="26">
        <f>I80</f>
        <v>0</v>
      </c>
      <c r="J82" s="26">
        <v>0</v>
      </c>
      <c r="K82" s="26">
        <v>0</v>
      </c>
      <c r="L82" s="5"/>
      <c r="M82" s="41"/>
    </row>
    <row r="83" spans="1:13" s="16" customFormat="1" ht="98.25" customHeight="1" hidden="1" outlineLevel="1">
      <c r="A83" s="77"/>
      <c r="B83" s="79"/>
      <c r="C83" s="79"/>
      <c r="D83" s="5" t="s">
        <v>50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5"/>
      <c r="M83" s="41"/>
    </row>
    <row r="84" spans="1:13" s="16" customFormat="1" ht="66.75" customHeight="1" hidden="1" outlineLevel="1">
      <c r="A84" s="77"/>
      <c r="B84" s="79"/>
      <c r="C84" s="79"/>
      <c r="D84" s="5" t="s">
        <v>1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5"/>
      <c r="M84" s="25"/>
    </row>
    <row r="85" spans="1:13" s="16" customFormat="1" ht="54.75" customHeight="1" hidden="1" outlineLevel="1">
      <c r="A85" s="77"/>
      <c r="B85" s="79"/>
      <c r="C85" s="79"/>
      <c r="D85" s="5" t="s">
        <v>8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5"/>
      <c r="M85" s="25"/>
    </row>
    <row r="86" spans="1:13" s="16" customFormat="1" ht="262.5" customHeight="1" collapsed="1">
      <c r="A86" s="77"/>
      <c r="B86" s="79"/>
      <c r="C86" s="83"/>
      <c r="D86" s="5" t="s">
        <v>9</v>
      </c>
      <c r="E86" s="26">
        <v>322</v>
      </c>
      <c r="F86" s="26">
        <f>SUM(G86:K86)</f>
        <v>35000</v>
      </c>
      <c r="G86" s="26">
        <v>35000</v>
      </c>
      <c r="H86" s="26">
        <f>H82</f>
        <v>0</v>
      </c>
      <c r="I86" s="26">
        <f>I82</f>
        <v>0</v>
      </c>
      <c r="J86" s="26">
        <v>0</v>
      </c>
      <c r="K86" s="26">
        <v>0</v>
      </c>
      <c r="L86" s="5" t="s">
        <v>33</v>
      </c>
      <c r="M86" s="37" t="s">
        <v>103</v>
      </c>
    </row>
    <row r="87" spans="1:13" s="16" customFormat="1" ht="27" customHeight="1">
      <c r="A87" s="77" t="s">
        <v>127</v>
      </c>
      <c r="B87" s="78" t="s">
        <v>128</v>
      </c>
      <c r="C87" s="78" t="s">
        <v>42</v>
      </c>
      <c r="D87" s="25" t="s">
        <v>6</v>
      </c>
      <c r="E87" s="26">
        <v>0</v>
      </c>
      <c r="F87" s="26">
        <f>F91</f>
        <v>26384.86</v>
      </c>
      <c r="G87" s="26">
        <f>G91</f>
        <v>20169.61</v>
      </c>
      <c r="H87" s="26">
        <f>H91</f>
        <v>6215.25</v>
      </c>
      <c r="I87" s="26">
        <f>I91</f>
        <v>0</v>
      </c>
      <c r="J87" s="26">
        <v>0</v>
      </c>
      <c r="K87" s="26">
        <v>0</v>
      </c>
      <c r="L87" s="5"/>
      <c r="M87" s="5"/>
    </row>
    <row r="88" spans="1:13" s="16" customFormat="1" ht="103.5" customHeight="1" hidden="1" outlineLevel="1">
      <c r="A88" s="77"/>
      <c r="B88" s="79"/>
      <c r="C88" s="79"/>
      <c r="D88" s="5" t="s">
        <v>50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5"/>
      <c r="M88" s="5"/>
    </row>
    <row r="89" spans="1:13" s="16" customFormat="1" ht="51.75" customHeight="1" hidden="1" outlineLevel="1">
      <c r="A89" s="77"/>
      <c r="B89" s="79"/>
      <c r="C89" s="79"/>
      <c r="D89" s="5" t="s">
        <v>1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5"/>
      <c r="M89" s="25"/>
    </row>
    <row r="90" spans="1:13" s="16" customFormat="1" ht="47.25" hidden="1" outlineLevel="1">
      <c r="A90" s="77"/>
      <c r="B90" s="79"/>
      <c r="C90" s="79"/>
      <c r="D90" s="5" t="s">
        <v>8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5"/>
      <c r="M90" s="25"/>
    </row>
    <row r="91" spans="1:13" s="16" customFormat="1" ht="228" customHeight="1" collapsed="1">
      <c r="A91" s="77"/>
      <c r="B91" s="79"/>
      <c r="C91" s="83"/>
      <c r="D91" s="5" t="s">
        <v>9</v>
      </c>
      <c r="E91" s="26">
        <f>E87</f>
        <v>0</v>
      </c>
      <c r="F91" s="26">
        <f>SUM(G91:K91)</f>
        <v>26384.86</v>
      </c>
      <c r="G91" s="26">
        <v>20169.61</v>
      </c>
      <c r="H91" s="26">
        <v>6215.25</v>
      </c>
      <c r="I91" s="26">
        <v>0</v>
      </c>
      <c r="J91" s="26">
        <v>0</v>
      </c>
      <c r="K91" s="26">
        <v>0</v>
      </c>
      <c r="L91" s="5" t="s">
        <v>33</v>
      </c>
      <c r="M91" s="5" t="s">
        <v>104</v>
      </c>
    </row>
    <row r="92" spans="1:13" s="16" customFormat="1" ht="30.75" customHeight="1">
      <c r="A92" s="77" t="s">
        <v>129</v>
      </c>
      <c r="B92" s="78" t="s">
        <v>130</v>
      </c>
      <c r="C92" s="78" t="s">
        <v>42</v>
      </c>
      <c r="D92" s="25" t="s">
        <v>6</v>
      </c>
      <c r="E92" s="26">
        <f>E96</f>
        <v>8886.4</v>
      </c>
      <c r="F92" s="26">
        <f>F96</f>
        <v>31619.04</v>
      </c>
      <c r="G92" s="26">
        <f>G96</f>
        <v>14700.35</v>
      </c>
      <c r="H92" s="26">
        <f>H96</f>
        <v>16918.69</v>
      </c>
      <c r="I92" s="26">
        <v>0</v>
      </c>
      <c r="J92" s="26">
        <v>0</v>
      </c>
      <c r="K92" s="26">
        <v>0</v>
      </c>
      <c r="L92" s="5"/>
      <c r="M92" s="5"/>
    </row>
    <row r="93" spans="1:13" s="16" customFormat="1" ht="110.25" customHeight="1" hidden="1" outlineLevel="1">
      <c r="A93" s="77"/>
      <c r="B93" s="79"/>
      <c r="C93" s="79"/>
      <c r="D93" s="5" t="s">
        <v>50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5"/>
      <c r="M93" s="5"/>
    </row>
    <row r="94" spans="1:13" s="16" customFormat="1" ht="47.25" customHeight="1" hidden="1" outlineLevel="1">
      <c r="A94" s="77"/>
      <c r="B94" s="79"/>
      <c r="C94" s="79"/>
      <c r="D94" s="5" t="s">
        <v>1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5"/>
      <c r="M94" s="25"/>
    </row>
    <row r="95" spans="1:13" s="16" customFormat="1" ht="47.25" hidden="1" outlineLevel="1">
      <c r="A95" s="77"/>
      <c r="B95" s="79"/>
      <c r="C95" s="79"/>
      <c r="D95" s="5" t="s">
        <v>8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5"/>
      <c r="M95" s="25"/>
    </row>
    <row r="96" spans="1:13" s="16" customFormat="1" ht="220.5" customHeight="1" collapsed="1">
      <c r="A96" s="77"/>
      <c r="B96" s="79"/>
      <c r="C96" s="83"/>
      <c r="D96" s="5" t="s">
        <v>9</v>
      </c>
      <c r="E96" s="26">
        <v>8886.4</v>
      </c>
      <c r="F96" s="26">
        <f>SUM(G96:K96)</f>
        <v>31619.04</v>
      </c>
      <c r="G96" s="26">
        <v>14700.35</v>
      </c>
      <c r="H96" s="26">
        <v>16918.69</v>
      </c>
      <c r="I96" s="26">
        <f>I92</f>
        <v>0</v>
      </c>
      <c r="J96" s="26">
        <v>0</v>
      </c>
      <c r="K96" s="26">
        <v>0</v>
      </c>
      <c r="L96" s="5" t="s">
        <v>34</v>
      </c>
      <c r="M96" s="5" t="s">
        <v>51</v>
      </c>
    </row>
    <row r="97" spans="1:13" s="16" customFormat="1" ht="22.5" customHeight="1">
      <c r="A97" s="80" t="s">
        <v>131</v>
      </c>
      <c r="B97" s="78" t="s">
        <v>132</v>
      </c>
      <c r="C97" s="78" t="s">
        <v>42</v>
      </c>
      <c r="D97" s="25" t="s">
        <v>6</v>
      </c>
      <c r="E97" s="26">
        <v>0</v>
      </c>
      <c r="F97" s="26">
        <f>SUM(G97:K97)</f>
        <v>48225.81</v>
      </c>
      <c r="G97" s="26">
        <f>G101</f>
        <v>6885.47</v>
      </c>
      <c r="H97" s="26">
        <f>H101</f>
        <v>23024.86</v>
      </c>
      <c r="I97" s="26">
        <f>I101</f>
        <v>18315.48</v>
      </c>
      <c r="J97" s="26">
        <v>0</v>
      </c>
      <c r="K97" s="26">
        <v>0</v>
      </c>
      <c r="L97" s="5"/>
      <c r="M97" s="5"/>
    </row>
    <row r="98" spans="1:13" s="16" customFormat="1" ht="78.75" hidden="1" outlineLevel="1">
      <c r="A98" s="81"/>
      <c r="B98" s="79"/>
      <c r="C98" s="79"/>
      <c r="D98" s="5" t="s">
        <v>53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5"/>
      <c r="M98" s="5"/>
    </row>
    <row r="99" spans="1:13" s="16" customFormat="1" ht="47.25" customHeight="1" hidden="1" outlineLevel="1">
      <c r="A99" s="81"/>
      <c r="B99" s="79"/>
      <c r="C99" s="79"/>
      <c r="D99" s="5" t="s">
        <v>1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5"/>
      <c r="M99" s="25"/>
    </row>
    <row r="100" spans="1:13" s="16" customFormat="1" ht="47.25" hidden="1" outlineLevel="1">
      <c r="A100" s="81"/>
      <c r="B100" s="79"/>
      <c r="C100" s="79"/>
      <c r="D100" s="5" t="s">
        <v>8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5"/>
      <c r="M100" s="25"/>
    </row>
    <row r="101" spans="1:13" s="16" customFormat="1" ht="234.75" customHeight="1" collapsed="1">
      <c r="A101" s="82"/>
      <c r="B101" s="83"/>
      <c r="C101" s="83"/>
      <c r="D101" s="5" t="s">
        <v>9</v>
      </c>
      <c r="E101" s="26">
        <f>E97</f>
        <v>0</v>
      </c>
      <c r="F101" s="26">
        <f>SUM(G101:K101)</f>
        <v>48225.81</v>
      </c>
      <c r="G101" s="26">
        <v>6885.47</v>
      </c>
      <c r="H101" s="26">
        <v>23024.86</v>
      </c>
      <c r="I101" s="26">
        <v>18315.48</v>
      </c>
      <c r="J101" s="26">
        <v>0</v>
      </c>
      <c r="K101" s="26">
        <v>0</v>
      </c>
      <c r="L101" s="5" t="s">
        <v>45</v>
      </c>
      <c r="M101" s="5" t="s">
        <v>52</v>
      </c>
    </row>
    <row r="102" spans="1:16" s="27" customFormat="1" ht="21" customHeight="1">
      <c r="A102" s="80"/>
      <c r="B102" s="98" t="s">
        <v>100</v>
      </c>
      <c r="C102" s="78" t="s">
        <v>42</v>
      </c>
      <c r="D102" s="5" t="s">
        <v>6</v>
      </c>
      <c r="E102" s="26">
        <f>E7+E27</f>
        <v>220295.85000000003</v>
      </c>
      <c r="F102" s="26">
        <f aca="true" t="shared" si="28" ref="F102:K102">F7+F27</f>
        <v>1421821.8201641599</v>
      </c>
      <c r="G102" s="26">
        <f t="shared" si="28"/>
        <v>320079.23</v>
      </c>
      <c r="H102" s="26">
        <f t="shared" si="28"/>
        <v>308674.12</v>
      </c>
      <c r="I102" s="26">
        <f t="shared" si="28"/>
        <v>271469.6304</v>
      </c>
      <c r="J102" s="26">
        <f t="shared" si="28"/>
        <v>258217.24740800002</v>
      </c>
      <c r="K102" s="26">
        <f t="shared" si="28"/>
        <v>263381.59235616005</v>
      </c>
      <c r="L102" s="25"/>
      <c r="M102" s="25"/>
      <c r="N102" s="28"/>
      <c r="O102" s="28"/>
      <c r="P102" s="28"/>
    </row>
    <row r="103" spans="1:16" s="27" customFormat="1" ht="50.25" customHeight="1">
      <c r="A103" s="81"/>
      <c r="B103" s="99"/>
      <c r="C103" s="79"/>
      <c r="D103" s="5" t="s">
        <v>50</v>
      </c>
      <c r="E103" s="26">
        <f aca="true" t="shared" si="29" ref="E103:K106">E8+E28</f>
        <v>0</v>
      </c>
      <c r="F103" s="26">
        <f t="shared" si="29"/>
        <v>4775</v>
      </c>
      <c r="G103" s="26">
        <f t="shared" si="29"/>
        <v>0</v>
      </c>
      <c r="H103" s="26">
        <f t="shared" si="29"/>
        <v>4775</v>
      </c>
      <c r="I103" s="26">
        <f t="shared" si="29"/>
        <v>0</v>
      </c>
      <c r="J103" s="26">
        <f t="shared" si="29"/>
        <v>0</v>
      </c>
      <c r="K103" s="26">
        <f t="shared" si="29"/>
        <v>0</v>
      </c>
      <c r="L103" s="25"/>
      <c r="M103" s="25"/>
      <c r="N103" s="28"/>
      <c r="O103" s="28"/>
      <c r="P103" s="28"/>
    </row>
    <row r="104" spans="1:16" s="27" customFormat="1" ht="54" customHeight="1" hidden="1" outlineLevel="1">
      <c r="A104" s="81"/>
      <c r="B104" s="99"/>
      <c r="C104" s="79"/>
      <c r="D104" s="5" t="s">
        <v>1</v>
      </c>
      <c r="E104" s="26">
        <f t="shared" si="29"/>
        <v>0</v>
      </c>
      <c r="F104" s="26">
        <f t="shared" si="29"/>
        <v>0</v>
      </c>
      <c r="G104" s="26">
        <f t="shared" si="29"/>
        <v>0</v>
      </c>
      <c r="H104" s="26">
        <f t="shared" si="29"/>
        <v>0</v>
      </c>
      <c r="I104" s="26">
        <f t="shared" si="29"/>
        <v>0</v>
      </c>
      <c r="J104" s="26">
        <f t="shared" si="29"/>
        <v>0</v>
      </c>
      <c r="K104" s="26">
        <f t="shared" si="29"/>
        <v>0</v>
      </c>
      <c r="L104" s="25"/>
      <c r="M104" s="25"/>
      <c r="N104" s="28"/>
      <c r="O104" s="28"/>
      <c r="P104" s="28"/>
    </row>
    <row r="105" spans="1:16" s="27" customFormat="1" ht="48.75" customHeight="1" hidden="1" outlineLevel="1">
      <c r="A105" s="81"/>
      <c r="B105" s="99"/>
      <c r="C105" s="79"/>
      <c r="D105" s="5" t="s">
        <v>8</v>
      </c>
      <c r="E105" s="26">
        <f t="shared" si="29"/>
        <v>0</v>
      </c>
      <c r="F105" s="26">
        <f t="shared" si="29"/>
        <v>0</v>
      </c>
      <c r="G105" s="26">
        <f t="shared" si="29"/>
        <v>0</v>
      </c>
      <c r="H105" s="26">
        <f t="shared" si="29"/>
        <v>0</v>
      </c>
      <c r="I105" s="26">
        <f t="shared" si="29"/>
        <v>0</v>
      </c>
      <c r="J105" s="26">
        <f t="shared" si="29"/>
        <v>0</v>
      </c>
      <c r="K105" s="26">
        <f t="shared" si="29"/>
        <v>0</v>
      </c>
      <c r="L105" s="25"/>
      <c r="M105" s="25"/>
      <c r="N105" s="28"/>
      <c r="O105" s="28"/>
      <c r="P105" s="28"/>
    </row>
    <row r="106" spans="1:16" s="27" customFormat="1" ht="39" customHeight="1" collapsed="1">
      <c r="A106" s="82"/>
      <c r="B106" s="100"/>
      <c r="C106" s="83"/>
      <c r="D106" s="5" t="s">
        <v>9</v>
      </c>
      <c r="E106" s="26">
        <f t="shared" si="29"/>
        <v>220295.85000000003</v>
      </c>
      <c r="F106" s="26">
        <f t="shared" si="29"/>
        <v>1417046.8201641599</v>
      </c>
      <c r="G106" s="26">
        <f t="shared" si="29"/>
        <v>320079.23</v>
      </c>
      <c r="H106" s="26">
        <f t="shared" si="29"/>
        <v>303899.12</v>
      </c>
      <c r="I106" s="26">
        <f t="shared" si="29"/>
        <v>271469.6304</v>
      </c>
      <c r="J106" s="26">
        <f t="shared" si="29"/>
        <v>258217.24740800002</v>
      </c>
      <c r="K106" s="26">
        <f t="shared" si="29"/>
        <v>263381.59235616005</v>
      </c>
      <c r="L106" s="25"/>
      <c r="M106" s="25"/>
      <c r="N106" s="28"/>
      <c r="O106" s="28"/>
      <c r="P106" s="28"/>
    </row>
    <row r="107" spans="1:16" s="27" customFormat="1" ht="17.25" customHeight="1">
      <c r="A107" s="30"/>
      <c r="B107" s="31"/>
      <c r="C107" s="31"/>
      <c r="D107" s="32"/>
      <c r="E107" s="33"/>
      <c r="F107" s="33"/>
      <c r="G107" s="33"/>
      <c r="H107" s="33"/>
      <c r="I107" s="33"/>
      <c r="J107" s="33"/>
      <c r="K107" s="33"/>
      <c r="L107" s="34"/>
      <c r="M107" s="34"/>
      <c r="N107" s="28"/>
      <c r="O107" s="28"/>
      <c r="P107" s="28"/>
    </row>
    <row r="108" spans="1:13" s="4" customFormat="1" ht="26.25" customHeight="1">
      <c r="A108" s="73" t="s">
        <v>36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</row>
    <row r="110" spans="3:6" ht="15.75">
      <c r="C110" s="45"/>
      <c r="D110" s="97"/>
      <c r="E110" s="97"/>
      <c r="F110" s="46"/>
    </row>
    <row r="111" spans="3:6" ht="15.75">
      <c r="C111" s="45"/>
      <c r="D111" s="97"/>
      <c r="E111" s="97"/>
      <c r="F111" s="46"/>
    </row>
    <row r="112" spans="3:6" ht="15.75">
      <c r="C112" s="47"/>
      <c r="D112"/>
      <c r="E112"/>
      <c r="F112"/>
    </row>
  </sheetData>
  <sheetProtection/>
  <mergeCells count="77">
    <mergeCell ref="D110:D111"/>
    <mergeCell ref="E110:E111"/>
    <mergeCell ref="A17:A21"/>
    <mergeCell ref="B17:B21"/>
    <mergeCell ref="C17:C21"/>
    <mergeCell ref="A22:A26"/>
    <mergeCell ref="B22:B26"/>
    <mergeCell ref="C22:C26"/>
    <mergeCell ref="A92:A96"/>
    <mergeCell ref="B92:B96"/>
    <mergeCell ref="C92:C96"/>
    <mergeCell ref="B102:B106"/>
    <mergeCell ref="A102:A106"/>
    <mergeCell ref="C102:C106"/>
    <mergeCell ref="C97:C101"/>
    <mergeCell ref="B97:B101"/>
    <mergeCell ref="A7:A11"/>
    <mergeCell ref="B7:B11"/>
    <mergeCell ref="C7:C11"/>
    <mergeCell ref="A12:A16"/>
    <mergeCell ref="B12:B16"/>
    <mergeCell ref="C12:C16"/>
    <mergeCell ref="B72:B76"/>
    <mergeCell ref="C72:C76"/>
    <mergeCell ref="C82:C86"/>
    <mergeCell ref="A87:A91"/>
    <mergeCell ref="B87:B91"/>
    <mergeCell ref="C87:C91"/>
    <mergeCell ref="A52:A56"/>
    <mergeCell ref="B52:B56"/>
    <mergeCell ref="C52:C56"/>
    <mergeCell ref="B57:B61"/>
    <mergeCell ref="C57:C61"/>
    <mergeCell ref="A57:A61"/>
    <mergeCell ref="A42:A46"/>
    <mergeCell ref="B42:B46"/>
    <mergeCell ref="C42:C46"/>
    <mergeCell ref="A47:A51"/>
    <mergeCell ref="B47:B51"/>
    <mergeCell ref="C47:C51"/>
    <mergeCell ref="C37:C41"/>
    <mergeCell ref="A27:A31"/>
    <mergeCell ref="B27:B31"/>
    <mergeCell ref="A32:A36"/>
    <mergeCell ref="B32:B36"/>
    <mergeCell ref="B37:B41"/>
    <mergeCell ref="A37:A41"/>
    <mergeCell ref="C27:C31"/>
    <mergeCell ref="C32:C36"/>
    <mergeCell ref="A1:M1"/>
    <mergeCell ref="A2:M2"/>
    <mergeCell ref="L4:L5"/>
    <mergeCell ref="M4:M5"/>
    <mergeCell ref="A3:M3"/>
    <mergeCell ref="A4:A5"/>
    <mergeCell ref="B4:B5"/>
    <mergeCell ref="D4:D5"/>
    <mergeCell ref="E4:E5"/>
    <mergeCell ref="F4:F5"/>
    <mergeCell ref="G4:K4"/>
    <mergeCell ref="C4:C5"/>
    <mergeCell ref="A108:M108"/>
    <mergeCell ref="E71:K71"/>
    <mergeCell ref="E67:K67"/>
    <mergeCell ref="A62:A66"/>
    <mergeCell ref="A82:A86"/>
    <mergeCell ref="B82:B86"/>
    <mergeCell ref="A97:A101"/>
    <mergeCell ref="A77:A81"/>
    <mergeCell ref="B77:B81"/>
    <mergeCell ref="C77:C81"/>
    <mergeCell ref="B62:B66"/>
    <mergeCell ref="C62:C66"/>
    <mergeCell ref="B67:B71"/>
    <mergeCell ref="C67:C71"/>
    <mergeCell ref="A72:A76"/>
    <mergeCell ref="A67:A71"/>
  </mergeCells>
  <printOptions/>
  <pageMargins left="0.1968503937007874" right="0.1968503937007874" top="0.3937007874015748" bottom="0.3937007874015748" header="0.1968503937007874" footer="0.1968503937007874"/>
  <pageSetup fitToHeight="18" horizontalDpi="600" verticalDpi="600" orientation="landscape" paperSize="9" scale="63" r:id="rId1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Немцев Вячеслав Леонидович</dc:creator>
  <cp:keywords/>
  <dc:description/>
  <cp:lastModifiedBy>Татьяна A. Побежимова</cp:lastModifiedBy>
  <cp:lastPrinted>2016-01-26T13:00:49Z</cp:lastPrinted>
  <dcterms:created xsi:type="dcterms:W3CDTF">2014-09-12T06:18:21Z</dcterms:created>
  <dcterms:modified xsi:type="dcterms:W3CDTF">2016-02-26T13:31:40Z</dcterms:modified>
  <cp:category/>
  <cp:version/>
  <cp:contentType/>
  <cp:contentStatus/>
</cp:coreProperties>
</file>