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50" windowHeight="10890" activeTab="0"/>
  </bookViews>
  <sheets>
    <sheet name="Общая" sheetId="1" r:id="rId1"/>
  </sheets>
  <definedNames>
    <definedName name="_xlnm._FilterDatabase" localSheetId="0" hidden="1">'Общая'!$A$10:$U$86</definedName>
    <definedName name="_xlnm.Print_Titles" localSheetId="0">'Общая'!$10:$10</definedName>
    <definedName name="_xlnm.Print_Area" localSheetId="0">'Общая'!$A$1:$T$105</definedName>
  </definedNames>
  <calcPr fullCalcOnLoad="1"/>
</workbook>
</file>

<file path=xl/sharedStrings.xml><?xml version="1.0" encoding="utf-8"?>
<sst xmlns="http://schemas.openxmlformats.org/spreadsheetml/2006/main" count="184" uniqueCount="109">
  <si>
    <t>№ п/п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</si>
  <si>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</si>
  <si>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</si>
  <si>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</si>
  <si>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</si>
  <si>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</si>
  <si>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</si>
  <si>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</si>
  <si>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</si>
  <si>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</si>
  <si>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</si>
  <si>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</si>
  <si>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</si>
  <si>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</si>
  <si>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</si>
  <si>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</si>
  <si>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</si>
  <si>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</si>
  <si>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</si>
  <si>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Государственной корпорации</t>
  </si>
  <si>
    <t>за счет средств
Московской области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</si>
  <si>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</si>
  <si>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</si>
  <si>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</si>
  <si>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</si>
  <si>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</si>
  <si>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</si>
  <si>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городской округ Электросталь</t>
  </si>
  <si>
    <t>ИТОГО:</t>
  </si>
  <si>
    <t>г. Электросталь, ул. Советская, д. 17</t>
  </si>
  <si>
    <t>г. Электросталь, пр.  Ленина, д. 24</t>
  </si>
  <si>
    <t>г. Электросталь, ул. Расковой, д. 5</t>
  </si>
  <si>
    <t>г. Электросталь, ул. Расковой, д. 9</t>
  </si>
  <si>
    <t>г. Электросталь, ул. Чернышевского, д. 10</t>
  </si>
  <si>
    <t>г. Электросталь, ул. Чернышевского, д. 10а</t>
  </si>
  <si>
    <t>г. Электросталь, ул. Чернышевского, д. 11а</t>
  </si>
  <si>
    <t>г. Электросталь, ул. Чернышевского, д. 8</t>
  </si>
  <si>
    <t>г. Электросталь, ул. Расковой, д. 7</t>
  </si>
  <si>
    <t>г. Электросталь, ул. Чернышевского, д. 11</t>
  </si>
  <si>
    <t>г. Электросталь, ул. Чернышевского, д. 12</t>
  </si>
  <si>
    <t>г. Электросталь, ул. Чернышевского, д. 13</t>
  </si>
  <si>
    <t>г. Электросталь, ул. Чернышевского, д. 14</t>
  </si>
  <si>
    <t>г. Электросталь, ул. Чернышевского, д. 3</t>
  </si>
  <si>
    <t>г. Электросталь, ул. Чернышевского, д.  4</t>
  </si>
  <si>
    <t>г. Электросталь, ул. Чернышевского, д. 5</t>
  </si>
  <si>
    <t>г. Электросталь, ул. Чернышевского, д. 7</t>
  </si>
  <si>
    <t>г. Электросталь, ул. Чернышевского, д. 9</t>
  </si>
  <si>
    <t>г. Электросталь, пр. Ленина, д. 16</t>
  </si>
  <si>
    <t>г. Электросталь, ул. Расковой, д. 3</t>
  </si>
  <si>
    <t>г. Электросталь, ул. Советская, д. 10/2</t>
  </si>
  <si>
    <t>г. Электросталь, ул. Советская, д.  4/1</t>
  </si>
  <si>
    <t>г. Электросталь, ул. Расковой, д.  11</t>
  </si>
  <si>
    <t>г. Электросталь, ул. Расковой, д. 15</t>
  </si>
  <si>
    <t>г. Электросталь, ул. Расковой, д. 17</t>
  </si>
  <si>
    <t>г. Электросталь, ул. Чернышевского, д. 12а</t>
  </si>
  <si>
    <t>г. Электросталь, ул. Октябрьская, д. 18а</t>
  </si>
  <si>
    <t>г. Электросталь, ул. Парковая, д. 17</t>
  </si>
  <si>
    <t>г. Электросталь, ул. Парковая, д. 19</t>
  </si>
  <si>
    <t>г.  Электросталь, ул. Расковой, д. 21</t>
  </si>
  <si>
    <t>г.  Электросталь, ул. Чернышевского, д. 15</t>
  </si>
  <si>
    <t>г. Электросталь, ул. Чернышевского, д. 17</t>
  </si>
  <si>
    <t>г. Электросталь, ул. Чернышевского, д. 19</t>
  </si>
  <si>
    <t>г. Электросталь, ул. Чернышевского, д. 24</t>
  </si>
  <si>
    <t>г. Электросталь, ул. Чернышевского, д. 9а</t>
  </si>
  <si>
    <t>г. Электросталь, Фрязевское шоссе, д. 118</t>
  </si>
  <si>
    <t>г. Электросталь, ул. Николаева, д. 10</t>
  </si>
  <si>
    <t>г. Электросталь, ул. Николаева, д. 12</t>
  </si>
  <si>
    <t>г. Электросталь, ул. Николаева, д. 22</t>
  </si>
  <si>
    <t>г. Электросталь, ул. Николаева, д. 6</t>
  </si>
  <si>
    <t>г. Электросталь, ул. Николаева, д. 8</t>
  </si>
  <si>
    <t>г. Электросталь, ул. Парковая, д. 15</t>
  </si>
  <si>
    <t>г. Электросталь, ул. Парковая, д. 21</t>
  </si>
  <si>
    <t>г. Электросталь, ул. Расковой, д. 13</t>
  </si>
  <si>
    <t>г. Электросталь,ул.Советская, д. 6/2</t>
  </si>
  <si>
    <t>г. Электростадь, ул. Чернышевского, д. 20</t>
  </si>
  <si>
    <t>г. Электростадь, ул. Чернышевского, д. 21</t>
  </si>
  <si>
    <t>г. Электростадь, ул. Чернышевского, д. 23</t>
  </si>
  <si>
    <t>г. Электростадь, ул. Чернышевского, д. 25</t>
  </si>
  <si>
    <t>г. Электросталь, Фрязевское шоссе, д. 100</t>
  </si>
  <si>
    <t>г. Электросталь, пр-д Расковой, д. 18</t>
  </si>
  <si>
    <t>г. Электросталь, пр-д Расковой, д. 22</t>
  </si>
  <si>
    <t>г. Электросталь, пр-д Расковой, д. 32</t>
  </si>
  <si>
    <t>г. Электросталь, пр-д Расковой, д. 34</t>
  </si>
  <si>
    <t>г. Электросталь, пр. Ленина д. 18</t>
  </si>
  <si>
    <t>г. Электросталь, пр. Ленина д. 20</t>
  </si>
  <si>
    <t>г. Электросталь, пр. Ленина, д. 22</t>
  </si>
  <si>
    <t>г. Электросталь, пр. Ленина, д. 22а</t>
  </si>
  <si>
    <t>г. Электросталь, ул. Николаева, д. 14</t>
  </si>
  <si>
    <t>г. Электросталь, ул. Николаева, д. 16</t>
  </si>
  <si>
    <t>г. Электросталь, ул. Николаева, д. 18</t>
  </si>
  <si>
    <t>г. Электросталь, ул. Николаева, д. 20</t>
  </si>
  <si>
    <t>г. Электросталь, ул. Николаева, д. 4</t>
  </si>
  <si>
    <t>шлакоблочный</t>
  </si>
  <si>
    <t>кирпич/шлакоб.</t>
  </si>
  <si>
    <t>Кирпичные</t>
  </si>
  <si>
    <t>г. Электросталь, ул. Жулябина, д.18</t>
  </si>
  <si>
    <t>г. Электросталь, Ногинское ш., д. 18</t>
  </si>
  <si>
    <t>г. Электросталь, ул.Тевосяна, д.40а</t>
  </si>
  <si>
    <t>панельные</t>
  </si>
  <si>
    <t>кирпичные</t>
  </si>
  <si>
    <t>ж/бетон</t>
  </si>
  <si>
    <t>9,474,10</t>
  </si>
  <si>
    <t>г. Электросталь, ул. Жулябина, д.22</t>
  </si>
  <si>
    <t>г. Электросталь,  ул. Юбилейная,  д. 5а</t>
  </si>
  <si>
    <t>г. Электросталь,  ул. Юбилейная,  д. 3</t>
  </si>
  <si>
    <t>5,7,9</t>
  </si>
  <si>
    <t>г. Электросталь, ул.Восточная, д.4б</t>
  </si>
  <si>
    <t>Приложение №1                                                                                          к  краткосрочному плану                                              реализации региональной программы Московской области                                                                                           от 08.04.2015 № 255/5</t>
  </si>
  <si>
    <t>Перечень многоквартирных домов, включённых в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в 2014-2038 годы" на территории городского округа Электросталь Московской области в 2016 году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</si>
</sst>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name val="Times New Roman"/>
      <family val="1"/>
    </font>
    <font>
      <sz val="26"/>
      <color indexed="8"/>
      <name val="Times New Roman"/>
      <family val="1"/>
    </font>
    <font>
      <sz val="24"/>
      <color indexed="62"/>
      <name val="Times New Roman"/>
      <family val="1"/>
    </font>
    <font>
      <sz val="24"/>
      <color indexed="10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" fillId="33" borderId="0" xfId="52" applyFont="1" applyFill="1" applyAlignment="1" applyProtection="1">
      <alignment horizontal="center" vertical="center"/>
      <protection/>
    </xf>
    <xf numFmtId="0" fontId="2" fillId="33" borderId="0" xfId="52" applyFont="1" applyFill="1" applyAlignment="1" applyProtection="1">
      <alignment vertical="center"/>
      <protection/>
    </xf>
    <xf numFmtId="3" fontId="3" fillId="33" borderId="0" xfId="52" applyNumberFormat="1" applyFont="1" applyFill="1" applyAlignment="1" applyProtection="1">
      <alignment horizontal="center" vertical="center"/>
      <protection/>
    </xf>
    <xf numFmtId="0" fontId="3" fillId="33" borderId="0" xfId="52" applyFont="1" applyFill="1" applyAlignment="1" applyProtection="1">
      <alignment horizontal="center" vertical="center"/>
      <protection/>
    </xf>
    <xf numFmtId="1" fontId="3" fillId="33" borderId="0" xfId="52" applyNumberFormat="1" applyFont="1" applyFill="1" applyAlignment="1" applyProtection="1">
      <alignment horizontal="center" vertical="center"/>
      <protection/>
    </xf>
    <xf numFmtId="3" fontId="4" fillId="33" borderId="0" xfId="52" applyNumberFormat="1" applyFont="1" applyFill="1" applyAlignment="1" applyProtection="1">
      <alignment horizontal="center" vertical="center"/>
      <protection/>
    </xf>
    <xf numFmtId="4" fontId="4" fillId="33" borderId="0" xfId="52" applyNumberFormat="1" applyFont="1" applyFill="1" applyAlignment="1" applyProtection="1">
      <alignment horizontal="center" vertical="center"/>
      <protection/>
    </xf>
    <xf numFmtId="0" fontId="1" fillId="0" borderId="0" xfId="52" applyFill="1" applyProtection="1">
      <alignment/>
      <protection/>
    </xf>
    <xf numFmtId="0" fontId="5" fillId="33" borderId="0" xfId="52" applyFont="1" applyFill="1" applyAlignment="1" applyProtection="1">
      <alignment horizontal="center" vertical="center"/>
      <protection/>
    </xf>
    <xf numFmtId="0" fontId="7" fillId="0" borderId="0" xfId="52" applyFont="1" applyFill="1" applyProtection="1">
      <alignment/>
      <protection/>
    </xf>
    <xf numFmtId="3" fontId="5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5" fillId="33" borderId="12" xfId="52" applyFont="1" applyFill="1" applyBorder="1" applyAlignment="1" applyProtection="1">
      <alignment horizontal="center" vertical="center"/>
      <protection/>
    </xf>
    <xf numFmtId="0" fontId="6" fillId="33" borderId="13" xfId="52" applyFont="1" applyFill="1" applyBorder="1" applyAlignment="1" applyProtection="1">
      <alignment horizontal="left" vertical="center"/>
      <protection/>
    </xf>
    <xf numFmtId="0" fontId="6" fillId="33" borderId="14" xfId="52" applyFont="1" applyFill="1" applyBorder="1" applyAlignment="1" applyProtection="1">
      <alignment horizontal="left" vertical="center"/>
      <protection/>
    </xf>
    <xf numFmtId="3" fontId="6" fillId="33" borderId="14" xfId="52" applyNumberFormat="1" applyFont="1" applyFill="1" applyBorder="1" applyAlignment="1" applyProtection="1">
      <alignment horizontal="left" vertical="center"/>
      <protection/>
    </xf>
    <xf numFmtId="1" fontId="6" fillId="33" borderId="14" xfId="52" applyNumberFormat="1" applyFont="1" applyFill="1" applyBorder="1" applyAlignment="1" applyProtection="1">
      <alignment horizontal="left" vertical="center"/>
      <protection/>
    </xf>
    <xf numFmtId="4" fontId="6" fillId="33" borderId="14" xfId="52" applyNumberFormat="1" applyFont="1" applyFill="1" applyBorder="1" applyAlignment="1" applyProtection="1">
      <alignment horizontal="left" vertical="center"/>
      <protection/>
    </xf>
    <xf numFmtId="14" fontId="5" fillId="33" borderId="15" xfId="52" applyNumberFormat="1" applyFont="1" applyFill="1" applyBorder="1" applyAlignment="1" applyProtection="1">
      <alignment horizontal="left" vertical="center"/>
      <protection/>
    </xf>
    <xf numFmtId="1" fontId="5" fillId="33" borderId="11" xfId="54" applyNumberFormat="1" applyFont="1" applyFill="1" applyBorder="1" applyAlignment="1" applyProtection="1">
      <alignment horizontal="center" vertical="center" wrapText="1" shrinkToFit="1"/>
      <protection/>
    </xf>
    <xf numFmtId="0" fontId="5" fillId="33" borderId="11" xfId="52" applyFont="1" applyFill="1" applyBorder="1" applyAlignment="1" applyProtection="1">
      <alignment horizontal="center" vertical="center" wrapText="1" shrinkToFit="1"/>
      <protection/>
    </xf>
    <xf numFmtId="3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164" fontId="5" fillId="33" borderId="11" xfId="52" applyNumberFormat="1" applyFont="1" applyFill="1" applyBorder="1" applyAlignment="1" applyProtection="1">
      <alignment horizontal="center" vertical="center" wrapText="1"/>
      <protection/>
    </xf>
    <xf numFmtId="4" fontId="5" fillId="33" borderId="11" xfId="52" applyNumberFormat="1" applyFont="1" applyFill="1" applyBorder="1" applyAlignment="1" applyProtection="1">
      <alignment horizontal="center" vertical="center" wrapText="1"/>
      <protection/>
    </xf>
    <xf numFmtId="14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Protection="1">
      <alignment/>
      <protection/>
    </xf>
    <xf numFmtId="0" fontId="7" fillId="0" borderId="12" xfId="52" applyFont="1" applyFill="1" applyBorder="1" applyProtection="1">
      <alignment/>
      <protection/>
    </xf>
    <xf numFmtId="0" fontId="7" fillId="0" borderId="11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1" xfId="52" applyFont="1" applyFill="1" applyBorder="1" applyProtection="1">
      <alignment/>
      <protection/>
    </xf>
    <xf numFmtId="4" fontId="5" fillId="33" borderId="16" xfId="52" applyNumberFormat="1" applyFont="1" applyFill="1" applyBorder="1" applyAlignment="1" applyProtection="1">
      <alignment horizontal="center" vertical="center" wrapText="1"/>
      <protection/>
    </xf>
    <xf numFmtId="164" fontId="5" fillId="33" borderId="17" xfId="52" applyNumberFormat="1" applyFont="1" applyFill="1" applyBorder="1" applyAlignment="1" applyProtection="1">
      <alignment horizontal="center" vertical="center" wrapText="1"/>
      <protection/>
    </xf>
    <xf numFmtId="4" fontId="5" fillId="33" borderId="17" xfId="52" applyNumberFormat="1" applyFont="1" applyFill="1" applyBorder="1" applyAlignment="1" applyProtection="1">
      <alignment horizontal="center" vertical="center" wrapText="1"/>
      <protection/>
    </xf>
    <xf numFmtId="4" fontId="5" fillId="0" borderId="11" xfId="52" applyNumberFormat="1" applyFont="1" applyFill="1" applyBorder="1" applyAlignment="1" applyProtection="1">
      <alignment horizontal="center" vertical="center"/>
      <protection/>
    </xf>
    <xf numFmtId="1" fontId="5" fillId="33" borderId="11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33" borderId="0" xfId="52" applyFont="1" applyFill="1" applyAlignment="1" applyProtection="1">
      <alignment horizontal="left" vertical="center"/>
      <protection/>
    </xf>
    <xf numFmtId="0" fontId="9" fillId="33" borderId="0" xfId="52" applyFont="1" applyFill="1" applyAlignment="1" applyProtection="1">
      <alignment vertical="center"/>
      <protection/>
    </xf>
    <xf numFmtId="3" fontId="9" fillId="33" borderId="0" xfId="52" applyNumberFormat="1" applyFont="1" applyFill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vertical="center" wrapText="1"/>
      <protection/>
    </xf>
    <xf numFmtId="1" fontId="9" fillId="33" borderId="0" xfId="52" applyNumberFormat="1" applyFont="1" applyFill="1" applyAlignment="1" applyProtection="1">
      <alignment horizontal="center" vertical="center"/>
      <protection/>
    </xf>
    <xf numFmtId="4" fontId="9" fillId="33" borderId="0" xfId="52" applyNumberFormat="1" applyFont="1" applyFill="1" applyAlignment="1" applyProtection="1">
      <alignment horizontal="center" vertical="center"/>
      <protection/>
    </xf>
    <xf numFmtId="0" fontId="9" fillId="33" borderId="0" xfId="52" applyFont="1" applyFill="1" applyAlignment="1" applyProtection="1">
      <alignment horizontal="center" vertical="center"/>
      <protection/>
    </xf>
    <xf numFmtId="0" fontId="8" fillId="34" borderId="10" xfId="54" applyFont="1" applyFill="1" applyBorder="1" applyAlignment="1" applyProtection="1">
      <alignment vertical="center" wrapText="1" shrinkToFit="1"/>
      <protection/>
    </xf>
    <xf numFmtId="4" fontId="5" fillId="33" borderId="19" xfId="52" applyNumberFormat="1" applyFont="1" applyFill="1" applyBorder="1" applyAlignment="1" applyProtection="1">
      <alignment horizontal="center" vertical="center" wrapText="1"/>
      <protection/>
    </xf>
    <xf numFmtId="0" fontId="8" fillId="34" borderId="20" xfId="54" applyFont="1" applyFill="1" applyBorder="1" applyAlignment="1" applyProtection="1">
      <alignment vertical="center" wrapText="1" shrinkToFit="1"/>
      <protection/>
    </xf>
    <xf numFmtId="0" fontId="8" fillId="34" borderId="11" xfId="54" applyFont="1" applyFill="1" applyBorder="1" applyAlignment="1" applyProtection="1">
      <alignment vertical="center" wrapText="1" shrinkToFit="1"/>
      <protection/>
    </xf>
    <xf numFmtId="1" fontId="8" fillId="33" borderId="11" xfId="52" applyNumberFormat="1" applyFont="1" applyFill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center" vertical="center"/>
      <protection/>
    </xf>
    <xf numFmtId="1" fontId="10" fillId="33" borderId="11" xfId="52" applyNumberFormat="1" applyFont="1" applyFill="1" applyBorder="1" applyAlignment="1" applyProtection="1">
      <alignment horizontal="center" vertical="center"/>
      <protection/>
    </xf>
    <xf numFmtId="1" fontId="8" fillId="33" borderId="17" xfId="52" applyNumberFormat="1" applyFont="1" applyFill="1" applyBorder="1" applyAlignment="1" applyProtection="1">
      <alignment horizontal="center" vertical="center"/>
      <protection/>
    </xf>
    <xf numFmtId="0" fontId="8" fillId="33" borderId="17" xfId="52" applyFont="1" applyFill="1" applyBorder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center" wrapText="1"/>
      <protection locked="0"/>
    </xf>
    <xf numFmtId="4" fontId="8" fillId="33" borderId="11" xfId="52" applyNumberFormat="1" applyFont="1" applyFill="1" applyBorder="1" applyAlignment="1" applyProtection="1">
      <alignment horizontal="center" vertical="center"/>
      <protection/>
    </xf>
    <xf numFmtId="3" fontId="8" fillId="33" borderId="11" xfId="52" applyNumberFormat="1" applyFont="1" applyFill="1" applyBorder="1" applyAlignment="1" applyProtection="1">
      <alignment horizontal="center" vertical="center"/>
      <protection/>
    </xf>
    <xf numFmtId="3" fontId="11" fillId="33" borderId="11" xfId="52" applyNumberFormat="1" applyFont="1" applyFill="1" applyBorder="1" applyAlignment="1" applyProtection="1">
      <alignment horizontal="center" vertical="center"/>
      <protection/>
    </xf>
    <xf numFmtId="3" fontId="8" fillId="0" borderId="11" xfId="52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Fill="1" applyBorder="1" applyAlignment="1" applyProtection="1">
      <alignment horizontal="center" wrapText="1"/>
      <protection locked="0"/>
    </xf>
    <xf numFmtId="4" fontId="10" fillId="0" borderId="11" xfId="52" applyNumberFormat="1" applyFont="1" applyFill="1" applyBorder="1" applyAlignment="1" applyProtection="1">
      <alignment horizontal="center" vertical="center"/>
      <protection/>
    </xf>
    <xf numFmtId="1" fontId="11" fillId="33" borderId="11" xfId="52" applyNumberFormat="1" applyFont="1" applyFill="1" applyBorder="1" applyAlignment="1" applyProtection="1">
      <alignment horizontal="center" vertical="center"/>
      <protection/>
    </xf>
    <xf numFmtId="3" fontId="8" fillId="33" borderId="17" xfId="52" applyNumberFormat="1" applyFont="1" applyFill="1" applyBorder="1" applyAlignment="1" applyProtection="1">
      <alignment horizontal="center" vertical="center"/>
      <protection/>
    </xf>
    <xf numFmtId="3" fontId="11" fillId="33" borderId="17" xfId="52" applyNumberFormat="1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Fill="1" applyBorder="1" applyAlignment="1" applyProtection="1">
      <alignment horizontal="center" wrapText="1"/>
      <protection locked="0"/>
    </xf>
    <xf numFmtId="4" fontId="8" fillId="33" borderId="17" xfId="52" applyNumberFormat="1" applyFont="1" applyFill="1" applyBorder="1" applyAlignment="1" applyProtection="1">
      <alignment horizontal="center" vertical="center"/>
      <protection/>
    </xf>
    <xf numFmtId="4" fontId="5" fillId="33" borderId="10" xfId="54" applyNumberFormat="1" applyFont="1" applyFill="1" applyBorder="1" applyAlignment="1" applyProtection="1">
      <alignment horizontal="center" vertical="center" wrapText="1"/>
      <protection/>
    </xf>
    <xf numFmtId="4" fontId="5" fillId="33" borderId="17" xfId="52" applyNumberFormat="1" applyFont="1" applyFill="1" applyBorder="1" applyAlignment="1" applyProtection="1">
      <alignment horizontal="center" vertical="center"/>
      <protection/>
    </xf>
    <xf numFmtId="4" fontId="5" fillId="33" borderId="20" xfId="52" applyNumberFormat="1" applyFont="1" applyFill="1" applyBorder="1" applyAlignment="1" applyProtection="1">
      <alignment horizontal="center" vertical="center" textRotation="90" wrapText="1"/>
      <protection/>
    </xf>
    <xf numFmtId="0" fontId="46" fillId="35" borderId="11" xfId="0" applyFont="1" applyFill="1" applyBorder="1" applyAlignment="1">
      <alignment horizontal="center"/>
    </xf>
    <xf numFmtId="0" fontId="5" fillId="34" borderId="11" xfId="52" applyFont="1" applyFill="1" applyBorder="1" applyAlignment="1" applyProtection="1">
      <alignment horizontal="center" vertical="center" wrapText="1" shrinkToFit="1"/>
      <protection/>
    </xf>
    <xf numFmtId="0" fontId="46" fillId="35" borderId="11" xfId="0" applyFont="1" applyFill="1" applyBorder="1" applyAlignment="1">
      <alignment horizontal="center" vertical="center"/>
    </xf>
    <xf numFmtId="0" fontId="5" fillId="33" borderId="11" xfId="54" applyFont="1" applyFill="1" applyBorder="1" applyAlignment="1" applyProtection="1">
      <alignment horizontal="left" vertical="center" wrapText="1" shrinkToFit="1"/>
      <protection/>
    </xf>
    <xf numFmtId="3" fontId="5" fillId="33" borderId="16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6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10" xfId="52" applyFont="1" applyFill="1" applyBorder="1" applyAlignment="1" applyProtection="1">
      <alignment horizontal="center" vertical="center" wrapText="1" shrinkToFit="1"/>
      <protection/>
    </xf>
    <xf numFmtId="3" fontId="5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33" borderId="11" xfId="52" applyFont="1" applyFill="1" applyBorder="1" applyAlignment="1" applyProtection="1">
      <alignment vertical="center"/>
      <protection/>
    </xf>
    <xf numFmtId="0" fontId="8" fillId="33" borderId="17" xfId="52" applyFont="1" applyFill="1" applyBorder="1" applyAlignment="1" applyProtection="1">
      <alignment vertical="center"/>
      <protection/>
    </xf>
    <xf numFmtId="0" fontId="5" fillId="33" borderId="11" xfId="52" applyFont="1" applyFill="1" applyBorder="1" applyAlignment="1" applyProtection="1">
      <alignment vertical="center" wrapText="1" shrinkToFit="1"/>
      <protection/>
    </xf>
    <xf numFmtId="0" fontId="5" fillId="33" borderId="10" xfId="52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>
      <alignment vertical="center"/>
    </xf>
    <xf numFmtId="3" fontId="5" fillId="33" borderId="21" xfId="52" applyNumberFormat="1" applyFont="1" applyFill="1" applyBorder="1" applyAlignment="1" applyProtection="1">
      <alignment horizontal="center" vertical="center"/>
      <protection/>
    </xf>
    <xf numFmtId="4" fontId="5" fillId="33" borderId="21" xfId="52" applyNumberFormat="1" applyFont="1" applyFill="1" applyBorder="1" applyAlignment="1" applyProtection="1">
      <alignment horizontal="center" vertical="center" wrapText="1"/>
      <protection/>
    </xf>
    <xf numFmtId="3" fontId="5" fillId="33" borderId="21" xfId="52" applyNumberFormat="1" applyFont="1" applyFill="1" applyBorder="1" applyAlignment="1" applyProtection="1">
      <alignment horizontal="center" vertical="center" wrapText="1"/>
      <protection/>
    </xf>
    <xf numFmtId="4" fontId="12" fillId="33" borderId="10" xfId="54" applyNumberFormat="1" applyFont="1" applyFill="1" applyBorder="1" applyAlignment="1" applyProtection="1">
      <alignment horizontal="center" vertical="center" wrapText="1"/>
      <protection/>
    </xf>
    <xf numFmtId="4" fontId="5" fillId="33" borderId="20" xfId="54" applyNumberFormat="1" applyFont="1" applyFill="1" applyBorder="1" applyAlignment="1" applyProtection="1">
      <alignment horizontal="center" vertical="center" wrapText="1"/>
      <protection/>
    </xf>
    <xf numFmtId="14" fontId="5" fillId="33" borderId="17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18" xfId="52" applyFont="1" applyFill="1" applyBorder="1" applyAlignment="1" applyProtection="1">
      <alignment horizontal="center" vertical="center" wrapText="1" shrinkToFit="1"/>
      <protection/>
    </xf>
    <xf numFmtId="164" fontId="5" fillId="33" borderId="18" xfId="52" applyNumberFormat="1" applyFont="1" applyFill="1" applyBorder="1" applyAlignment="1" applyProtection="1">
      <alignment horizontal="center" vertical="center" wrapText="1"/>
      <protection/>
    </xf>
    <xf numFmtId="4" fontId="5" fillId="33" borderId="22" xfId="52" applyNumberFormat="1" applyFont="1" applyFill="1" applyBorder="1" applyAlignment="1" applyProtection="1">
      <alignment horizontal="center" vertical="center"/>
      <protection/>
    </xf>
    <xf numFmtId="4" fontId="5" fillId="33" borderId="11" xfId="54" applyNumberFormat="1" applyFont="1" applyFill="1" applyBorder="1" applyAlignment="1" applyProtection="1">
      <alignment horizontal="center" vertical="center" wrapText="1"/>
      <protection/>
    </xf>
    <xf numFmtId="0" fontId="5" fillId="33" borderId="10" xfId="52" applyFont="1" applyFill="1" applyBorder="1" applyAlignment="1" applyProtection="1">
      <alignment horizontal="left" vertical="center" wrapText="1" shrinkToFit="1"/>
      <protection/>
    </xf>
    <xf numFmtId="0" fontId="46" fillId="35" borderId="11" xfId="0" applyFont="1" applyFill="1" applyBorder="1" applyAlignment="1">
      <alignment horizontal="left"/>
    </xf>
    <xf numFmtId="4" fontId="5" fillId="33" borderId="11" xfId="52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center" vertical="center" wrapText="1"/>
    </xf>
    <xf numFmtId="0" fontId="5" fillId="33" borderId="19" xfId="52" applyFont="1" applyFill="1" applyBorder="1" applyAlignment="1" applyProtection="1">
      <alignment vertical="center" wrapText="1" shrinkToFit="1"/>
      <protection/>
    </xf>
    <xf numFmtId="0" fontId="5" fillId="33" borderId="19" xfId="52" applyFont="1" applyFill="1" applyBorder="1" applyAlignment="1" applyProtection="1">
      <alignment horizontal="center" vertical="center" wrapText="1" shrinkToFit="1"/>
      <protection/>
    </xf>
    <xf numFmtId="3" fontId="5" fillId="33" borderId="19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9" xfId="52" applyNumberFormat="1" applyFont="1" applyFill="1" applyBorder="1" applyAlignment="1" applyProtection="1">
      <alignment horizontal="center" vertical="center" wrapText="1" shrinkToFit="1"/>
      <protection/>
    </xf>
    <xf numFmtId="3" fontId="5" fillId="33" borderId="18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52" applyNumberFormat="1" applyFont="1" applyFill="1" applyBorder="1" applyAlignment="1" applyProtection="1">
      <alignment horizontal="center" vertical="center" wrapText="1" shrinkToFit="1"/>
      <protection/>
    </xf>
    <xf numFmtId="0" fontId="5" fillId="33" borderId="23" xfId="52" applyFont="1" applyFill="1" applyBorder="1" applyAlignment="1" applyProtection="1">
      <alignment horizontal="center" vertical="center" wrapText="1" shrinkToFit="1"/>
      <protection/>
    </xf>
    <xf numFmtId="0" fontId="5" fillId="33" borderId="12" xfId="52" applyFont="1" applyFill="1" applyBorder="1" applyAlignment="1" applyProtection="1">
      <alignment horizontal="center" vertical="center" wrapText="1" shrinkToFit="1"/>
      <protection/>
    </xf>
    <xf numFmtId="0" fontId="5" fillId="33" borderId="20" xfId="54" applyFont="1" applyFill="1" applyBorder="1" applyAlignment="1" applyProtection="1">
      <alignment horizontal="left" vertical="center" wrapText="1" shrinkToFit="1"/>
      <protection/>
    </xf>
    <xf numFmtId="0" fontId="8" fillId="0" borderId="11" xfId="0" applyFont="1" applyFill="1" applyBorder="1" applyAlignment="1">
      <alignment horizontal="left" vertical="center"/>
    </xf>
    <xf numFmtId="3" fontId="5" fillId="33" borderId="24" xfId="52" applyNumberFormat="1" applyFont="1" applyFill="1" applyBorder="1" applyAlignment="1" applyProtection="1">
      <alignment horizontal="center" vertical="center" wrapText="1" shrinkToFit="1"/>
      <protection/>
    </xf>
    <xf numFmtId="3" fontId="5" fillId="33" borderId="25" xfId="52" applyNumberFormat="1" applyFont="1" applyFill="1" applyBorder="1" applyAlignment="1" applyProtection="1">
      <alignment horizontal="center" vertical="center" wrapText="1" shrinkToFit="1"/>
      <protection/>
    </xf>
    <xf numFmtId="4" fontId="5" fillId="33" borderId="20" xfId="52" applyNumberFormat="1" applyFont="1" applyFill="1" applyBorder="1" applyAlignment="1" applyProtection="1">
      <alignment horizontal="center" vertical="center" wrapText="1"/>
      <protection/>
    </xf>
    <xf numFmtId="0" fontId="6" fillId="33" borderId="0" xfId="52" applyFont="1" applyFill="1" applyBorder="1" applyAlignment="1" applyProtection="1">
      <alignment horizontal="center" vertical="center" wrapText="1"/>
      <protection/>
    </xf>
    <xf numFmtId="0" fontId="5" fillId="33" borderId="26" xfId="52" applyFont="1" applyFill="1" applyBorder="1" applyAlignment="1" applyProtection="1">
      <alignment horizontal="center" vertical="center" wrapText="1"/>
      <protection/>
    </xf>
    <xf numFmtId="0" fontId="5" fillId="33" borderId="19" xfId="52" applyFont="1" applyFill="1" applyBorder="1" applyAlignment="1" applyProtection="1">
      <alignment horizontal="center" vertical="center" wrapText="1"/>
      <protection/>
    </xf>
    <xf numFmtId="0" fontId="5" fillId="33" borderId="27" xfId="52" applyFont="1" applyFill="1" applyBorder="1" applyAlignment="1" applyProtection="1">
      <alignment horizontal="center" vertical="center" wrapText="1"/>
      <protection/>
    </xf>
    <xf numFmtId="4" fontId="5" fillId="33" borderId="20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6" xfId="52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Border="1" applyAlignment="1">
      <alignment horizontal="left" vertical="center" wrapText="1"/>
    </xf>
    <xf numFmtId="3" fontId="5" fillId="33" borderId="26" xfId="52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9" xfId="52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7" xfId="52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6" xfId="52" applyFont="1" applyFill="1" applyBorder="1" applyAlignment="1" applyProtection="1">
      <alignment horizontal="center" vertical="center" textRotation="90"/>
      <protection/>
    </xf>
    <xf numFmtId="0" fontId="5" fillId="33" borderId="19" xfId="52" applyFont="1" applyFill="1" applyBorder="1" applyAlignment="1" applyProtection="1">
      <alignment horizontal="center" vertical="center" textRotation="90"/>
      <protection/>
    </xf>
    <xf numFmtId="0" fontId="5" fillId="33" borderId="27" xfId="52" applyFont="1" applyFill="1" applyBorder="1" applyAlignment="1" applyProtection="1">
      <alignment horizontal="center" vertical="center" textRotation="90"/>
      <protection/>
    </xf>
    <xf numFmtId="1" fontId="5" fillId="33" borderId="26" xfId="52" applyNumberFormat="1" applyFont="1" applyFill="1" applyBorder="1" applyAlignment="1" applyProtection="1">
      <alignment horizontal="center" vertical="center" textRotation="90"/>
      <protection/>
    </xf>
    <xf numFmtId="1" fontId="5" fillId="33" borderId="19" xfId="52" applyNumberFormat="1" applyFont="1" applyFill="1" applyBorder="1" applyAlignment="1" applyProtection="1">
      <alignment horizontal="center" vertical="center" textRotation="90"/>
      <protection/>
    </xf>
    <xf numFmtId="1" fontId="5" fillId="33" borderId="27" xfId="52" applyNumberFormat="1" applyFont="1" applyFill="1" applyBorder="1" applyAlignment="1" applyProtection="1">
      <alignment horizontal="center" vertical="center" textRotation="90"/>
      <protection/>
    </xf>
    <xf numFmtId="1" fontId="5" fillId="33" borderId="28" xfId="52" applyNumberFormat="1" applyFont="1" applyFill="1" applyBorder="1" applyAlignment="1" applyProtection="1">
      <alignment horizontal="center" vertical="center"/>
      <protection/>
    </xf>
    <xf numFmtId="0" fontId="5" fillId="0" borderId="18" xfId="52" applyFont="1" applyFill="1" applyBorder="1" applyAlignment="1" applyProtection="1">
      <alignment horizontal="center" vertical="center" wrapText="1" shrinkToFi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1" fontId="9" fillId="33" borderId="0" xfId="52" applyNumberFormat="1" applyFont="1" applyFill="1" applyAlignment="1" applyProtection="1">
      <alignment horizontal="center" vertical="center"/>
      <protection/>
    </xf>
    <xf numFmtId="4" fontId="9" fillId="33" borderId="0" xfId="52" applyNumberFormat="1" applyFont="1" applyFill="1" applyAlignment="1" applyProtection="1">
      <alignment horizontal="center" vertical="center"/>
      <protection/>
    </xf>
    <xf numFmtId="0" fontId="9" fillId="33" borderId="0" xfId="52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4" fontId="5" fillId="33" borderId="29" xfId="52" applyNumberFormat="1" applyFont="1" applyFill="1" applyBorder="1" applyAlignment="1" applyProtection="1">
      <alignment horizontal="center" vertical="center" wrapText="1"/>
      <protection/>
    </xf>
    <xf numFmtId="4" fontId="5" fillId="33" borderId="14" xfId="52" applyNumberFormat="1" applyFont="1" applyFill="1" applyBorder="1" applyAlignment="1" applyProtection="1">
      <alignment horizontal="center" vertical="center" wrapText="1"/>
      <protection/>
    </xf>
    <xf numFmtId="4" fontId="5" fillId="33" borderId="30" xfId="52" applyNumberFormat="1" applyFont="1" applyFill="1" applyBorder="1" applyAlignment="1" applyProtection="1">
      <alignment horizontal="center" vertical="center" wrapText="1"/>
      <protection/>
    </xf>
    <xf numFmtId="3" fontId="5" fillId="33" borderId="16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31" xfId="52" applyNumberFormat="1" applyFont="1" applyFill="1" applyBorder="1" applyAlignment="1" applyProtection="1">
      <alignment horizontal="center" vertical="center" wrapText="1"/>
      <protection/>
    </xf>
    <xf numFmtId="4" fontId="5" fillId="33" borderId="32" xfId="52" applyNumberFormat="1" applyFont="1" applyFill="1" applyBorder="1" applyAlignment="1" applyProtection="1">
      <alignment horizontal="center" vertical="center" wrapText="1"/>
      <protection/>
    </xf>
    <xf numFmtId="4" fontId="5" fillId="33" borderId="33" xfId="52" applyNumberFormat="1" applyFont="1" applyFill="1" applyBorder="1" applyAlignment="1" applyProtection="1">
      <alignment horizontal="center" vertical="center" wrapText="1"/>
      <protection/>
    </xf>
    <xf numFmtId="0" fontId="5" fillId="33" borderId="26" xfId="52" applyFont="1" applyFill="1" applyBorder="1" applyAlignment="1" applyProtection="1">
      <alignment horizontal="center" vertical="center" textRotation="90" wrapText="1"/>
      <protection/>
    </xf>
    <xf numFmtId="0" fontId="5" fillId="33" borderId="19" xfId="52" applyFont="1" applyFill="1" applyBorder="1" applyAlignment="1" applyProtection="1">
      <alignment horizontal="center" vertical="center" textRotation="90" wrapText="1"/>
      <protection/>
    </xf>
    <xf numFmtId="0" fontId="5" fillId="33" borderId="27" xfId="52" applyFont="1" applyFill="1" applyBorder="1" applyAlignment="1" applyProtection="1">
      <alignment horizontal="center" vertical="center" textRotation="90" wrapText="1"/>
      <protection/>
    </xf>
    <xf numFmtId="3" fontId="5" fillId="33" borderId="20" xfId="52" applyNumberFormat="1" applyFont="1" applyFill="1" applyBorder="1" applyAlignment="1" applyProtection="1">
      <alignment horizontal="center" vertical="center" textRotation="90"/>
      <protection/>
    </xf>
    <xf numFmtId="3" fontId="5" fillId="33" borderId="16" xfId="52" applyNumberFormat="1" applyFont="1" applyFill="1" applyBorder="1" applyAlignment="1" applyProtection="1">
      <alignment horizontal="center" vertical="center" textRotation="90"/>
      <protection/>
    </xf>
    <xf numFmtId="1" fontId="5" fillId="33" borderId="34" xfId="52" applyNumberFormat="1" applyFont="1" applyFill="1" applyBorder="1" applyAlignment="1" applyProtection="1">
      <alignment horizontal="center" vertical="center"/>
      <protection/>
    </xf>
    <xf numFmtId="1" fontId="5" fillId="33" borderId="35" xfId="52" applyNumberFormat="1" applyFont="1" applyFill="1" applyBorder="1" applyAlignment="1" applyProtection="1">
      <alignment horizontal="center" vertical="center"/>
      <protection/>
    </xf>
    <xf numFmtId="1" fontId="5" fillId="33" borderId="36" xfId="52" applyNumberFormat="1" applyFont="1" applyFill="1" applyBorder="1" applyAlignment="1" applyProtection="1">
      <alignment horizontal="center" vertical="center"/>
      <protection/>
    </xf>
    <xf numFmtId="4" fontId="5" fillId="33" borderId="26" xfId="52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9" xfId="52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98"/>
  <sheetViews>
    <sheetView tabSelected="1" zoomScale="40" zoomScaleNormal="40" zoomScaleSheetLayoutView="55" zoomScalePageLayoutView="85" workbookViewId="0" topLeftCell="A1">
      <selection activeCell="Q1" sqref="Q1:T1"/>
    </sheetView>
  </sheetViews>
  <sheetFormatPr defaultColWidth="8.8515625" defaultRowHeight="12.75" customHeight="1"/>
  <cols>
    <col min="1" max="1" width="8.8515625" style="1" customWidth="1"/>
    <col min="2" max="2" width="95.8515625" style="2" customWidth="1"/>
    <col min="3" max="3" width="15.421875" style="3" customWidth="1"/>
    <col min="4" max="4" width="33.140625" style="4" customWidth="1"/>
    <col min="5" max="5" width="11.421875" style="5" customWidth="1"/>
    <col min="6" max="6" width="9.28125" style="5" customWidth="1"/>
    <col min="7" max="7" width="16.421875" style="6" customWidth="1"/>
    <col min="8" max="8" width="13.28125" style="6" customWidth="1"/>
    <col min="9" max="9" width="11.8515625" style="6" customWidth="1"/>
    <col min="10" max="10" width="9.28125" style="6" customWidth="1"/>
    <col min="11" max="12" width="21.00390625" style="7" customWidth="1"/>
    <col min="13" max="13" width="23.57421875" style="7" customWidth="1"/>
    <col min="14" max="14" width="18.57421875" style="6" customWidth="1"/>
    <col min="15" max="15" width="32.140625" style="7" customWidth="1"/>
    <col min="16" max="16" width="18.7109375" style="7" customWidth="1"/>
    <col min="17" max="17" width="21.8515625" style="7" customWidth="1"/>
    <col min="18" max="18" width="27.8515625" style="7" customWidth="1"/>
    <col min="19" max="19" width="28.7109375" style="7" customWidth="1"/>
    <col min="20" max="20" width="22.7109375" style="1" customWidth="1"/>
    <col min="21" max="21" width="15.421875" style="1" customWidth="1"/>
    <col min="22" max="254" width="9.140625" style="8" customWidth="1"/>
    <col min="255" max="16384" width="8.8515625" style="8" customWidth="1"/>
  </cols>
  <sheetData>
    <row r="1" spans="1:21" s="10" customFormat="1" ht="184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39" t="s">
        <v>107</v>
      </c>
      <c r="R1" s="139"/>
      <c r="S1" s="139"/>
      <c r="T1" s="139"/>
      <c r="U1" s="9"/>
    </row>
    <row r="2" spans="1:21" s="29" customFormat="1" ht="26.25" customHeight="1" hidden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28"/>
    </row>
    <row r="3" spans="1:21" s="29" customFormat="1" ht="46.5" customHeight="1">
      <c r="A3" s="121" t="s">
        <v>108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28"/>
    </row>
    <row r="4" spans="1:21" s="29" customFormat="1" ht="12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8"/>
    </row>
    <row r="5" spans="1:20" s="32" customFormat="1" ht="76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1" s="10" customFormat="1" ht="59.25" customHeight="1">
      <c r="A6" s="122" t="s">
        <v>0</v>
      </c>
      <c r="B6" s="122" t="s">
        <v>1</v>
      </c>
      <c r="C6" s="128" t="s">
        <v>2</v>
      </c>
      <c r="D6" s="131" t="s">
        <v>3</v>
      </c>
      <c r="E6" s="134" t="s">
        <v>4</v>
      </c>
      <c r="F6" s="134" t="s">
        <v>5</v>
      </c>
      <c r="G6" s="137" t="s">
        <v>6</v>
      </c>
      <c r="H6" s="137"/>
      <c r="I6" s="137"/>
      <c r="J6" s="137"/>
      <c r="K6" s="159" t="s">
        <v>7</v>
      </c>
      <c r="L6" s="148" t="s">
        <v>8</v>
      </c>
      <c r="M6" s="150"/>
      <c r="N6" s="128" t="s">
        <v>9</v>
      </c>
      <c r="O6" s="148" t="s">
        <v>10</v>
      </c>
      <c r="P6" s="149"/>
      <c r="Q6" s="149"/>
      <c r="R6" s="149"/>
      <c r="S6" s="150"/>
      <c r="T6" s="151" t="s">
        <v>11</v>
      </c>
      <c r="U6" s="9"/>
    </row>
    <row r="7" spans="1:21" s="10" customFormat="1" ht="31.5">
      <c r="A7" s="123"/>
      <c r="B7" s="123"/>
      <c r="C7" s="129"/>
      <c r="D7" s="132"/>
      <c r="E7" s="135"/>
      <c r="F7" s="135"/>
      <c r="G7" s="154" t="s">
        <v>12</v>
      </c>
      <c r="H7" s="156" t="s">
        <v>13</v>
      </c>
      <c r="I7" s="157"/>
      <c r="J7" s="158"/>
      <c r="K7" s="160"/>
      <c r="L7" s="125" t="s">
        <v>14</v>
      </c>
      <c r="M7" s="125" t="s">
        <v>15</v>
      </c>
      <c r="N7" s="129"/>
      <c r="O7" s="125" t="s">
        <v>14</v>
      </c>
      <c r="P7" s="144" t="s">
        <v>13</v>
      </c>
      <c r="Q7" s="145"/>
      <c r="R7" s="145"/>
      <c r="S7" s="146"/>
      <c r="T7" s="152"/>
      <c r="U7" s="9"/>
    </row>
    <row r="8" spans="1:21" s="10" customFormat="1" ht="345.75" customHeight="1">
      <c r="A8" s="123"/>
      <c r="B8" s="123"/>
      <c r="C8" s="129"/>
      <c r="D8" s="132"/>
      <c r="E8" s="135"/>
      <c r="F8" s="135"/>
      <c r="G8" s="155"/>
      <c r="H8" s="11" t="s">
        <v>16</v>
      </c>
      <c r="I8" s="11" t="s">
        <v>17</v>
      </c>
      <c r="J8" s="11" t="s">
        <v>18</v>
      </c>
      <c r="K8" s="126"/>
      <c r="L8" s="126"/>
      <c r="M8" s="126"/>
      <c r="N8" s="147"/>
      <c r="O8" s="126"/>
      <c r="P8" s="12" t="s">
        <v>19</v>
      </c>
      <c r="Q8" s="12" t="s">
        <v>20</v>
      </c>
      <c r="R8" s="76" t="s">
        <v>21</v>
      </c>
      <c r="S8" s="76" t="s">
        <v>22</v>
      </c>
      <c r="T8" s="152"/>
      <c r="U8" s="9"/>
    </row>
    <row r="9" spans="1:21" s="10" customFormat="1" ht="39" customHeight="1">
      <c r="A9" s="124"/>
      <c r="B9" s="124"/>
      <c r="C9" s="130"/>
      <c r="D9" s="133"/>
      <c r="E9" s="136"/>
      <c r="F9" s="136"/>
      <c r="G9" s="93" t="s">
        <v>23</v>
      </c>
      <c r="H9" s="93" t="s">
        <v>23</v>
      </c>
      <c r="I9" s="93" t="s">
        <v>23</v>
      </c>
      <c r="J9" s="93" t="s">
        <v>23</v>
      </c>
      <c r="K9" s="94" t="s">
        <v>24</v>
      </c>
      <c r="L9" s="94" t="s">
        <v>24</v>
      </c>
      <c r="M9" s="94" t="s">
        <v>24</v>
      </c>
      <c r="N9" s="95" t="s">
        <v>25</v>
      </c>
      <c r="O9" s="94" t="s">
        <v>26</v>
      </c>
      <c r="P9" s="94" t="s">
        <v>26</v>
      </c>
      <c r="Q9" s="94" t="s">
        <v>26</v>
      </c>
      <c r="R9" s="94" t="s">
        <v>26</v>
      </c>
      <c r="S9" s="94" t="s">
        <v>26</v>
      </c>
      <c r="T9" s="153"/>
      <c r="U9" s="9"/>
    </row>
    <row r="10" spans="1:21" s="10" customFormat="1" ht="31.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4">
        <v>20</v>
      </c>
      <c r="U10" s="9"/>
    </row>
    <row r="11" spans="1:21" s="10" customFormat="1" ht="31.5">
      <c r="A11" s="15" t="s">
        <v>27</v>
      </c>
      <c r="B11" s="16"/>
      <c r="C11" s="17"/>
      <c r="D11" s="16"/>
      <c r="E11" s="18"/>
      <c r="F11" s="18"/>
      <c r="G11" s="17"/>
      <c r="H11" s="17"/>
      <c r="I11" s="17"/>
      <c r="J11" s="17"/>
      <c r="K11" s="19"/>
      <c r="L11" s="19"/>
      <c r="M11" s="19"/>
      <c r="N11" s="17"/>
      <c r="O11" s="19"/>
      <c r="P11" s="19"/>
      <c r="Q11" s="19"/>
      <c r="R11" s="19"/>
      <c r="S11" s="19"/>
      <c r="T11" s="20"/>
      <c r="U11" s="9"/>
    </row>
    <row r="12" spans="1:186" s="31" customFormat="1" ht="67.5" customHeight="1">
      <c r="A12" s="21">
        <v>1</v>
      </c>
      <c r="B12" s="53" t="s">
        <v>29</v>
      </c>
      <c r="C12" s="57">
        <v>1940</v>
      </c>
      <c r="D12" s="87" t="s">
        <v>99</v>
      </c>
      <c r="E12" s="58">
        <v>5</v>
      </c>
      <c r="F12" s="58">
        <v>7</v>
      </c>
      <c r="G12" s="58">
        <v>105</v>
      </c>
      <c r="H12" s="58">
        <v>14</v>
      </c>
      <c r="I12" s="58">
        <f>G12-H12</f>
        <v>91</v>
      </c>
      <c r="J12" s="58"/>
      <c r="K12" s="62">
        <f>5759.5</f>
        <v>5759.5</v>
      </c>
      <c r="L12" s="63">
        <v>5759.5</v>
      </c>
      <c r="M12" s="63">
        <v>5247.6</v>
      </c>
      <c r="N12" s="58">
        <v>214</v>
      </c>
      <c r="O12" s="74">
        <v>16325513.62</v>
      </c>
      <c r="P12" s="25"/>
      <c r="Q12" s="26"/>
      <c r="R12" s="26"/>
      <c r="S12" s="74">
        <v>16325513.62</v>
      </c>
      <c r="T12" s="27">
        <v>42735</v>
      </c>
      <c r="U12" s="28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30"/>
    </row>
    <row r="13" spans="1:186" s="31" customFormat="1" ht="39" customHeight="1">
      <c r="A13" s="21">
        <v>2</v>
      </c>
      <c r="B13" s="53" t="s">
        <v>30</v>
      </c>
      <c r="C13" s="57">
        <v>1942</v>
      </c>
      <c r="D13" s="87" t="s">
        <v>99</v>
      </c>
      <c r="E13" s="58">
        <v>4</v>
      </c>
      <c r="F13" s="58">
        <v>3</v>
      </c>
      <c r="G13" s="58">
        <v>46</v>
      </c>
      <c r="H13" s="58">
        <v>13</v>
      </c>
      <c r="I13" s="58">
        <f aca="true" t="shared" si="0" ref="I13:I74">G13-H13</f>
        <v>33</v>
      </c>
      <c r="J13" s="58"/>
      <c r="K13" s="62">
        <f>624.3+L13</f>
        <v>3593.5</v>
      </c>
      <c r="L13" s="63">
        <v>2969.2</v>
      </c>
      <c r="M13" s="63">
        <v>2676.6</v>
      </c>
      <c r="N13" s="58">
        <v>155</v>
      </c>
      <c r="O13" s="96">
        <v>11952582.06</v>
      </c>
      <c r="P13" s="25"/>
      <c r="Q13" s="26"/>
      <c r="R13" s="26"/>
      <c r="S13" s="96">
        <v>11952582.06</v>
      </c>
      <c r="T13" s="27">
        <v>42735</v>
      </c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30"/>
    </row>
    <row r="14" spans="1:186" s="34" customFormat="1" ht="52.5" customHeight="1">
      <c r="A14" s="21">
        <v>3</v>
      </c>
      <c r="B14" s="53" t="s">
        <v>31</v>
      </c>
      <c r="C14" s="57">
        <v>1945</v>
      </c>
      <c r="D14" s="88" t="s">
        <v>92</v>
      </c>
      <c r="E14" s="57">
        <v>2</v>
      </c>
      <c r="F14" s="57">
        <v>1</v>
      </c>
      <c r="G14" s="58">
        <v>8</v>
      </c>
      <c r="H14" s="64">
        <v>4</v>
      </c>
      <c r="I14" s="58">
        <f t="shared" si="0"/>
        <v>4</v>
      </c>
      <c r="J14" s="64"/>
      <c r="K14" s="62">
        <f>L14</f>
        <v>441.61</v>
      </c>
      <c r="L14" s="63">
        <v>441.61</v>
      </c>
      <c r="M14" s="63">
        <v>309.21</v>
      </c>
      <c r="N14" s="64">
        <v>19</v>
      </c>
      <c r="O14" s="74">
        <v>2639941.36</v>
      </c>
      <c r="P14" s="25"/>
      <c r="Q14" s="26"/>
      <c r="R14" s="26"/>
      <c r="S14" s="74">
        <v>2639941.36</v>
      </c>
      <c r="T14" s="27">
        <v>42735</v>
      </c>
      <c r="U14" s="28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3"/>
    </row>
    <row r="15" spans="1:186" s="34" customFormat="1" ht="35.25" customHeight="1">
      <c r="A15" s="21">
        <v>4</v>
      </c>
      <c r="B15" s="53" t="s">
        <v>32</v>
      </c>
      <c r="C15" s="57">
        <v>1945</v>
      </c>
      <c r="D15" s="88" t="s">
        <v>92</v>
      </c>
      <c r="E15" s="57">
        <v>2</v>
      </c>
      <c r="F15" s="57">
        <v>2</v>
      </c>
      <c r="G15" s="58">
        <v>16</v>
      </c>
      <c r="H15" s="64">
        <v>6</v>
      </c>
      <c r="I15" s="58">
        <f t="shared" si="0"/>
        <v>10</v>
      </c>
      <c r="J15" s="65"/>
      <c r="K15" s="62">
        <v>832.3</v>
      </c>
      <c r="L15" s="63">
        <v>832.3</v>
      </c>
      <c r="M15" s="63">
        <v>604.4</v>
      </c>
      <c r="N15" s="64">
        <v>42</v>
      </c>
      <c r="O15" s="74">
        <v>4828118.3</v>
      </c>
      <c r="P15" s="25"/>
      <c r="Q15" s="26"/>
      <c r="R15" s="26"/>
      <c r="S15" s="74">
        <v>4828118.3</v>
      </c>
      <c r="T15" s="27">
        <v>42735</v>
      </c>
      <c r="U15" s="28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3"/>
    </row>
    <row r="16" spans="1:186" s="34" customFormat="1" ht="33.75" customHeight="1">
      <c r="A16" s="21">
        <v>5</v>
      </c>
      <c r="B16" s="53" t="s">
        <v>33</v>
      </c>
      <c r="C16" s="57">
        <v>1945</v>
      </c>
      <c r="D16" s="88" t="s">
        <v>92</v>
      </c>
      <c r="E16" s="57">
        <v>2</v>
      </c>
      <c r="F16" s="57">
        <v>1</v>
      </c>
      <c r="G16" s="58">
        <v>10</v>
      </c>
      <c r="H16" s="64">
        <v>6</v>
      </c>
      <c r="I16" s="58">
        <f t="shared" si="0"/>
        <v>4</v>
      </c>
      <c r="J16" s="65"/>
      <c r="K16" s="62">
        <f>L16</f>
        <v>507.8</v>
      </c>
      <c r="L16" s="63">
        <v>507.8</v>
      </c>
      <c r="M16" s="63">
        <v>358</v>
      </c>
      <c r="N16" s="64">
        <v>32</v>
      </c>
      <c r="O16" s="74">
        <v>3024152.62</v>
      </c>
      <c r="P16" s="25"/>
      <c r="Q16" s="26"/>
      <c r="R16" s="26"/>
      <c r="S16" s="74">
        <v>3024152.62</v>
      </c>
      <c r="T16" s="27">
        <v>42735</v>
      </c>
      <c r="U16" s="28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3"/>
    </row>
    <row r="17" spans="1:186" s="34" customFormat="1" ht="41.25" customHeight="1">
      <c r="A17" s="21">
        <v>6</v>
      </c>
      <c r="B17" s="53" t="s">
        <v>34</v>
      </c>
      <c r="C17" s="57">
        <v>1945</v>
      </c>
      <c r="D17" s="88" t="s">
        <v>92</v>
      </c>
      <c r="E17" s="57">
        <v>2</v>
      </c>
      <c r="F17" s="59">
        <v>1</v>
      </c>
      <c r="G17" s="58">
        <v>10</v>
      </c>
      <c r="H17" s="64">
        <v>2</v>
      </c>
      <c r="I17" s="58">
        <f t="shared" si="0"/>
        <v>8</v>
      </c>
      <c r="J17" s="65"/>
      <c r="K17" s="62">
        <f aca="true" t="shared" si="1" ref="K17:K28">L17</f>
        <v>500.9</v>
      </c>
      <c r="L17" s="63">
        <v>500.9</v>
      </c>
      <c r="M17" s="63">
        <v>426.6</v>
      </c>
      <c r="N17" s="64">
        <v>28</v>
      </c>
      <c r="O17" s="74">
        <v>2971091.54</v>
      </c>
      <c r="P17" s="25"/>
      <c r="Q17" s="26"/>
      <c r="R17" s="26"/>
      <c r="S17" s="74">
        <v>2971091.54</v>
      </c>
      <c r="T17" s="27">
        <v>42735</v>
      </c>
      <c r="U17" s="28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3"/>
    </row>
    <row r="18" spans="1:186" s="34" customFormat="1" ht="41.25" customHeight="1">
      <c r="A18" s="21">
        <v>7</v>
      </c>
      <c r="B18" s="53" t="s">
        <v>35</v>
      </c>
      <c r="C18" s="57">
        <v>1946</v>
      </c>
      <c r="D18" s="88" t="s">
        <v>92</v>
      </c>
      <c r="E18" s="57">
        <v>2</v>
      </c>
      <c r="F18" s="57">
        <v>1</v>
      </c>
      <c r="G18" s="58">
        <v>8</v>
      </c>
      <c r="H18" s="64">
        <v>2</v>
      </c>
      <c r="I18" s="58">
        <f t="shared" si="0"/>
        <v>6</v>
      </c>
      <c r="J18" s="65"/>
      <c r="K18" s="62">
        <f t="shared" si="1"/>
        <v>365.7</v>
      </c>
      <c r="L18" s="63">
        <v>365.7</v>
      </c>
      <c r="M18" s="63">
        <v>290.1</v>
      </c>
      <c r="N18" s="64">
        <v>18</v>
      </c>
      <c r="O18" s="74">
        <v>2114413.28</v>
      </c>
      <c r="P18" s="25"/>
      <c r="Q18" s="26"/>
      <c r="R18" s="26"/>
      <c r="S18" s="74">
        <v>2114413.28</v>
      </c>
      <c r="T18" s="27">
        <v>42735</v>
      </c>
      <c r="U18" s="28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3"/>
    </row>
    <row r="19" spans="1:186" s="34" customFormat="1" ht="39" customHeight="1">
      <c r="A19" s="21">
        <v>8</v>
      </c>
      <c r="B19" s="53" t="s">
        <v>36</v>
      </c>
      <c r="C19" s="57">
        <v>1945</v>
      </c>
      <c r="D19" s="88" t="s">
        <v>92</v>
      </c>
      <c r="E19" s="57">
        <v>2</v>
      </c>
      <c r="F19" s="57">
        <v>1</v>
      </c>
      <c r="G19" s="58">
        <v>10</v>
      </c>
      <c r="H19" s="64">
        <v>1</v>
      </c>
      <c r="I19" s="58">
        <f t="shared" si="0"/>
        <v>9</v>
      </c>
      <c r="J19" s="65"/>
      <c r="K19" s="62">
        <f t="shared" si="1"/>
        <v>503.5</v>
      </c>
      <c r="L19" s="63">
        <v>503.5</v>
      </c>
      <c r="M19" s="63">
        <v>503.5</v>
      </c>
      <c r="N19" s="64">
        <v>23</v>
      </c>
      <c r="O19" s="74">
        <v>2795370.14</v>
      </c>
      <c r="P19" s="25"/>
      <c r="Q19" s="26"/>
      <c r="R19" s="26"/>
      <c r="S19" s="74">
        <v>2795370.14</v>
      </c>
      <c r="T19" s="27">
        <v>42735</v>
      </c>
      <c r="U19" s="28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3"/>
    </row>
    <row r="20" spans="1:186" s="34" customFormat="1" ht="37.5" customHeight="1">
      <c r="A20" s="21">
        <v>9</v>
      </c>
      <c r="B20" s="53" t="s">
        <v>37</v>
      </c>
      <c r="C20" s="57">
        <v>1946</v>
      </c>
      <c r="D20" s="88" t="s">
        <v>92</v>
      </c>
      <c r="E20" s="57">
        <v>2</v>
      </c>
      <c r="F20" s="57">
        <v>1</v>
      </c>
      <c r="G20" s="58">
        <v>8</v>
      </c>
      <c r="H20" s="64">
        <v>3</v>
      </c>
      <c r="I20" s="58">
        <f t="shared" si="0"/>
        <v>5</v>
      </c>
      <c r="J20" s="65"/>
      <c r="K20" s="62">
        <f t="shared" si="1"/>
        <v>440.1</v>
      </c>
      <c r="L20" s="63">
        <v>440.1</v>
      </c>
      <c r="M20" s="63">
        <v>386.2</v>
      </c>
      <c r="N20" s="64">
        <v>18</v>
      </c>
      <c r="O20" s="74">
        <v>2632471.2</v>
      </c>
      <c r="P20" s="25"/>
      <c r="Q20" s="26"/>
      <c r="R20" s="26"/>
      <c r="S20" s="74">
        <v>2632471.2</v>
      </c>
      <c r="T20" s="27">
        <v>42735</v>
      </c>
      <c r="U20" s="28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3"/>
    </row>
    <row r="21" spans="1:186" s="34" customFormat="1" ht="40.5" customHeight="1">
      <c r="A21" s="21">
        <v>10</v>
      </c>
      <c r="B21" s="53" t="s">
        <v>38</v>
      </c>
      <c r="C21" s="57">
        <v>1946</v>
      </c>
      <c r="D21" s="88" t="s">
        <v>92</v>
      </c>
      <c r="E21" s="57">
        <v>2</v>
      </c>
      <c r="F21" s="57">
        <v>2</v>
      </c>
      <c r="G21" s="58">
        <v>18</v>
      </c>
      <c r="H21" s="64">
        <v>7</v>
      </c>
      <c r="I21" s="58">
        <f t="shared" si="0"/>
        <v>11</v>
      </c>
      <c r="J21" s="65"/>
      <c r="K21" s="62">
        <f t="shared" si="1"/>
        <v>866.57</v>
      </c>
      <c r="L21" s="63">
        <v>866.57</v>
      </c>
      <c r="M21" s="63">
        <v>631.87</v>
      </c>
      <c r="N21" s="64">
        <v>59</v>
      </c>
      <c r="O21" s="74">
        <v>4895306.06</v>
      </c>
      <c r="P21" s="25"/>
      <c r="Q21" s="26"/>
      <c r="R21" s="26"/>
      <c r="S21" s="74">
        <v>4895306.06</v>
      </c>
      <c r="T21" s="27">
        <v>42735</v>
      </c>
      <c r="U21" s="28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3"/>
    </row>
    <row r="22" spans="1:186" s="34" customFormat="1" ht="39" customHeight="1">
      <c r="A22" s="21">
        <v>11</v>
      </c>
      <c r="B22" s="53" t="s">
        <v>39</v>
      </c>
      <c r="C22" s="57">
        <v>1946</v>
      </c>
      <c r="D22" s="88" t="s">
        <v>92</v>
      </c>
      <c r="E22" s="57">
        <v>2</v>
      </c>
      <c r="F22" s="57">
        <v>1</v>
      </c>
      <c r="G22" s="58">
        <v>8</v>
      </c>
      <c r="H22" s="64">
        <v>4</v>
      </c>
      <c r="I22" s="58">
        <f t="shared" si="0"/>
        <v>4</v>
      </c>
      <c r="J22" s="65"/>
      <c r="K22" s="62">
        <f t="shared" si="1"/>
        <v>369.9</v>
      </c>
      <c r="L22" s="63">
        <v>369.9</v>
      </c>
      <c r="M22" s="63">
        <v>228.2</v>
      </c>
      <c r="N22" s="64">
        <v>20</v>
      </c>
      <c r="O22" s="74">
        <v>2414612.06</v>
      </c>
      <c r="P22" s="25"/>
      <c r="Q22" s="26"/>
      <c r="R22" s="26"/>
      <c r="S22" s="74">
        <v>2414612.06</v>
      </c>
      <c r="T22" s="27">
        <v>42735</v>
      </c>
      <c r="U22" s="28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3"/>
    </row>
    <row r="23" spans="1:186" s="34" customFormat="1" ht="48.75" customHeight="1">
      <c r="A23" s="21">
        <v>12</v>
      </c>
      <c r="B23" s="53" t="s">
        <v>40</v>
      </c>
      <c r="C23" s="57">
        <v>1946</v>
      </c>
      <c r="D23" s="88" t="s">
        <v>92</v>
      </c>
      <c r="E23" s="57">
        <v>2</v>
      </c>
      <c r="F23" s="57">
        <v>1</v>
      </c>
      <c r="G23" s="58">
        <v>8</v>
      </c>
      <c r="H23" s="64">
        <v>3</v>
      </c>
      <c r="I23" s="58">
        <f t="shared" si="0"/>
        <v>5</v>
      </c>
      <c r="J23" s="65"/>
      <c r="K23" s="62">
        <f t="shared" si="1"/>
        <v>368.8</v>
      </c>
      <c r="L23" s="63">
        <v>368.8</v>
      </c>
      <c r="M23" s="63">
        <v>283.2</v>
      </c>
      <c r="N23" s="64">
        <v>15</v>
      </c>
      <c r="O23" s="74">
        <v>2404650.36</v>
      </c>
      <c r="P23" s="25"/>
      <c r="Q23" s="26"/>
      <c r="R23" s="26"/>
      <c r="S23" s="74">
        <v>2404650.36</v>
      </c>
      <c r="T23" s="27">
        <v>42735</v>
      </c>
      <c r="U23" s="28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3"/>
    </row>
    <row r="24" spans="1:186" s="34" customFormat="1" ht="52.5" customHeight="1">
      <c r="A24" s="21">
        <v>13</v>
      </c>
      <c r="B24" s="53" t="s">
        <v>41</v>
      </c>
      <c r="C24" s="57">
        <v>1946</v>
      </c>
      <c r="D24" s="88" t="s">
        <v>92</v>
      </c>
      <c r="E24" s="57">
        <v>2</v>
      </c>
      <c r="F24" s="57">
        <v>1</v>
      </c>
      <c r="G24" s="58">
        <v>8</v>
      </c>
      <c r="H24" s="64">
        <v>5</v>
      </c>
      <c r="I24" s="58">
        <f t="shared" si="0"/>
        <v>3</v>
      </c>
      <c r="J24" s="65"/>
      <c r="K24" s="62">
        <f t="shared" si="1"/>
        <v>370.9</v>
      </c>
      <c r="L24" s="63">
        <v>370.9</v>
      </c>
      <c r="M24" s="63">
        <v>199.3</v>
      </c>
      <c r="N24" s="64">
        <v>20</v>
      </c>
      <c r="O24" s="74">
        <v>2120362.88</v>
      </c>
      <c r="P24" s="25"/>
      <c r="Q24" s="26"/>
      <c r="R24" s="26"/>
      <c r="S24" s="74">
        <v>2120362.88</v>
      </c>
      <c r="T24" s="27">
        <v>42735</v>
      </c>
      <c r="U24" s="28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3"/>
    </row>
    <row r="25" spans="1:21" s="32" customFormat="1" ht="42.75" customHeight="1">
      <c r="A25" s="21">
        <v>14</v>
      </c>
      <c r="B25" s="53" t="s">
        <v>42</v>
      </c>
      <c r="C25" s="57">
        <v>1946</v>
      </c>
      <c r="D25" s="88" t="s">
        <v>92</v>
      </c>
      <c r="E25" s="57">
        <v>2</v>
      </c>
      <c r="F25" s="57">
        <v>1</v>
      </c>
      <c r="G25" s="58">
        <v>8</v>
      </c>
      <c r="H25" s="64">
        <v>2</v>
      </c>
      <c r="I25" s="58">
        <f t="shared" si="0"/>
        <v>6</v>
      </c>
      <c r="J25" s="65"/>
      <c r="K25" s="62">
        <f t="shared" si="1"/>
        <v>371.8</v>
      </c>
      <c r="L25" s="63">
        <v>371.8</v>
      </c>
      <c r="M25" s="63">
        <v>328.5</v>
      </c>
      <c r="N25" s="64">
        <v>22</v>
      </c>
      <c r="O25" s="74">
        <v>2382395.34</v>
      </c>
      <c r="P25" s="25"/>
      <c r="Q25" s="26"/>
      <c r="R25" s="26"/>
      <c r="S25" s="74">
        <v>2382395.34</v>
      </c>
      <c r="T25" s="27">
        <v>42735</v>
      </c>
      <c r="U25" s="28"/>
    </row>
    <row r="26" spans="1:185" s="10" customFormat="1" ht="37.5" customHeight="1">
      <c r="A26" s="21">
        <v>15</v>
      </c>
      <c r="B26" s="53" t="s">
        <v>43</v>
      </c>
      <c r="C26" s="57">
        <v>1946</v>
      </c>
      <c r="D26" s="88" t="s">
        <v>92</v>
      </c>
      <c r="E26" s="57">
        <v>2</v>
      </c>
      <c r="F26" s="57">
        <v>1</v>
      </c>
      <c r="G26" s="58">
        <v>8</v>
      </c>
      <c r="H26" s="64">
        <v>4</v>
      </c>
      <c r="I26" s="58">
        <f t="shared" si="0"/>
        <v>4</v>
      </c>
      <c r="J26" s="65"/>
      <c r="K26" s="62">
        <f t="shared" si="1"/>
        <v>370</v>
      </c>
      <c r="L26" s="63">
        <v>370</v>
      </c>
      <c r="M26" s="63">
        <v>312</v>
      </c>
      <c r="N26" s="64">
        <v>27</v>
      </c>
      <c r="O26" s="74">
        <v>2534896.34</v>
      </c>
      <c r="P26" s="25"/>
      <c r="Q26" s="26"/>
      <c r="R26" s="26"/>
      <c r="S26" s="74">
        <v>2534896.34</v>
      </c>
      <c r="T26" s="27">
        <v>42735</v>
      </c>
      <c r="U26" s="28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</row>
    <row r="27" spans="1:185" s="10" customFormat="1" ht="39" customHeight="1">
      <c r="A27" s="21">
        <v>16</v>
      </c>
      <c r="B27" s="53" t="s">
        <v>44</v>
      </c>
      <c r="C27" s="57">
        <v>1946</v>
      </c>
      <c r="D27" s="88" t="s">
        <v>92</v>
      </c>
      <c r="E27" s="57">
        <v>2</v>
      </c>
      <c r="F27" s="57">
        <v>1</v>
      </c>
      <c r="G27" s="58">
        <v>8</v>
      </c>
      <c r="H27" s="64">
        <v>4</v>
      </c>
      <c r="I27" s="58">
        <f t="shared" si="0"/>
        <v>4</v>
      </c>
      <c r="J27" s="65"/>
      <c r="K27" s="62">
        <f t="shared" si="1"/>
        <v>371.5</v>
      </c>
      <c r="L27" s="63">
        <v>371.5</v>
      </c>
      <c r="M27" s="63">
        <v>343.31</v>
      </c>
      <c r="N27" s="64">
        <v>23</v>
      </c>
      <c r="O27" s="74">
        <v>2540901.51</v>
      </c>
      <c r="P27" s="25"/>
      <c r="Q27" s="26"/>
      <c r="R27" s="26"/>
      <c r="S27" s="74">
        <v>2540901.51</v>
      </c>
      <c r="T27" s="27">
        <v>42735</v>
      </c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</row>
    <row r="28" spans="1:185" s="10" customFormat="1" ht="37.5" customHeight="1">
      <c r="A28" s="21">
        <v>17</v>
      </c>
      <c r="B28" s="53" t="s">
        <v>45</v>
      </c>
      <c r="C28" s="57">
        <v>1946</v>
      </c>
      <c r="D28" s="88" t="s">
        <v>92</v>
      </c>
      <c r="E28" s="57">
        <v>2</v>
      </c>
      <c r="F28" s="57">
        <v>1</v>
      </c>
      <c r="G28" s="58">
        <v>7</v>
      </c>
      <c r="H28" s="64">
        <v>2</v>
      </c>
      <c r="I28" s="58">
        <f t="shared" si="0"/>
        <v>5</v>
      </c>
      <c r="J28" s="65"/>
      <c r="K28" s="62">
        <f t="shared" si="1"/>
        <v>447.9</v>
      </c>
      <c r="L28" s="63">
        <v>447.9</v>
      </c>
      <c r="M28" s="63">
        <v>397.7</v>
      </c>
      <c r="N28" s="64">
        <v>22</v>
      </c>
      <c r="O28" s="74">
        <v>2761614.71</v>
      </c>
      <c r="P28" s="25"/>
      <c r="Q28" s="26"/>
      <c r="R28" s="26"/>
      <c r="S28" s="74">
        <v>2761614.71</v>
      </c>
      <c r="T28" s="27">
        <v>42735</v>
      </c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</row>
    <row r="29" spans="1:185" s="10" customFormat="1" ht="42.75" customHeight="1">
      <c r="A29" s="21">
        <v>18</v>
      </c>
      <c r="B29" s="53" t="s">
        <v>46</v>
      </c>
      <c r="C29" s="57">
        <v>1946</v>
      </c>
      <c r="D29" s="88" t="s">
        <v>92</v>
      </c>
      <c r="E29" s="57">
        <v>2</v>
      </c>
      <c r="F29" s="57">
        <v>1</v>
      </c>
      <c r="G29" s="58">
        <v>8</v>
      </c>
      <c r="H29" s="64">
        <v>5</v>
      </c>
      <c r="I29" s="58">
        <f t="shared" si="0"/>
        <v>3</v>
      </c>
      <c r="J29" s="65"/>
      <c r="K29" s="62">
        <f>50.1+L29</f>
        <v>440.5</v>
      </c>
      <c r="L29" s="63">
        <v>390.4</v>
      </c>
      <c r="M29" s="63">
        <v>141.95</v>
      </c>
      <c r="N29" s="64">
        <v>28</v>
      </c>
      <c r="O29" s="74">
        <v>2732393.34</v>
      </c>
      <c r="P29" s="25"/>
      <c r="Q29" s="26"/>
      <c r="R29" s="26"/>
      <c r="S29" s="74">
        <v>2732393.34</v>
      </c>
      <c r="T29" s="27">
        <v>42735</v>
      </c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</row>
    <row r="30" spans="1:185" s="10" customFormat="1" ht="46.5" customHeight="1">
      <c r="A30" s="21">
        <v>19</v>
      </c>
      <c r="B30" s="53" t="s">
        <v>47</v>
      </c>
      <c r="C30" s="57">
        <v>1948</v>
      </c>
      <c r="D30" s="88" t="s">
        <v>93</v>
      </c>
      <c r="E30" s="57">
        <v>4</v>
      </c>
      <c r="F30" s="57">
        <v>3</v>
      </c>
      <c r="G30" s="58">
        <v>46</v>
      </c>
      <c r="H30" s="64">
        <v>11</v>
      </c>
      <c r="I30" s="58">
        <f t="shared" si="0"/>
        <v>35</v>
      </c>
      <c r="J30" s="65"/>
      <c r="K30" s="62">
        <f>576.9+L30</f>
        <v>3467.52</v>
      </c>
      <c r="L30" s="63">
        <v>2890.62</v>
      </c>
      <c r="M30" s="63">
        <v>2519.92</v>
      </c>
      <c r="N30" s="64">
        <v>130</v>
      </c>
      <c r="O30" s="74">
        <v>6784680.58</v>
      </c>
      <c r="P30" s="25"/>
      <c r="Q30" s="26"/>
      <c r="R30" s="26"/>
      <c r="S30" s="74">
        <v>6784680.58</v>
      </c>
      <c r="T30" s="27">
        <v>42735</v>
      </c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</row>
    <row r="31" spans="1:185" s="10" customFormat="1" ht="45" customHeight="1">
      <c r="A31" s="21">
        <v>20</v>
      </c>
      <c r="B31" s="53" t="s">
        <v>48</v>
      </c>
      <c r="C31" s="59">
        <v>1948</v>
      </c>
      <c r="D31" s="88" t="s">
        <v>92</v>
      </c>
      <c r="E31" s="59">
        <v>2</v>
      </c>
      <c r="F31" s="59">
        <v>2</v>
      </c>
      <c r="G31" s="58">
        <v>16</v>
      </c>
      <c r="H31" s="64">
        <v>4</v>
      </c>
      <c r="I31" s="58">
        <f t="shared" si="0"/>
        <v>12</v>
      </c>
      <c r="J31" s="65"/>
      <c r="K31" s="62">
        <f>L31</f>
        <v>677.01</v>
      </c>
      <c r="L31" s="63">
        <v>677.01</v>
      </c>
      <c r="M31" s="63">
        <v>628.51</v>
      </c>
      <c r="N31" s="64">
        <v>35</v>
      </c>
      <c r="O31" s="74">
        <v>4201106.76</v>
      </c>
      <c r="P31" s="25"/>
      <c r="Q31" s="26"/>
      <c r="R31" s="26"/>
      <c r="S31" s="74">
        <v>4201106.76</v>
      </c>
      <c r="T31" s="27">
        <v>42735</v>
      </c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</row>
    <row r="32" spans="1:185" s="10" customFormat="1" ht="31.5">
      <c r="A32" s="21">
        <v>21</v>
      </c>
      <c r="B32" s="53" t="s">
        <v>49</v>
      </c>
      <c r="C32" s="57">
        <v>1948</v>
      </c>
      <c r="D32" s="88" t="s">
        <v>92</v>
      </c>
      <c r="E32" s="57">
        <v>3</v>
      </c>
      <c r="F32" s="57">
        <v>2</v>
      </c>
      <c r="G32" s="58">
        <v>18</v>
      </c>
      <c r="H32" s="64">
        <v>5</v>
      </c>
      <c r="I32" s="58">
        <f t="shared" si="0"/>
        <v>13</v>
      </c>
      <c r="J32" s="65"/>
      <c r="K32" s="62">
        <f>71.7+L32</f>
        <v>885.9000000000001</v>
      </c>
      <c r="L32" s="63">
        <v>814.2</v>
      </c>
      <c r="M32" s="63">
        <v>730.4</v>
      </c>
      <c r="N32" s="64">
        <v>35</v>
      </c>
      <c r="O32" s="74">
        <v>6293830.92</v>
      </c>
      <c r="P32" s="25"/>
      <c r="Q32" s="26"/>
      <c r="R32" s="26"/>
      <c r="S32" s="74">
        <v>6293830.92</v>
      </c>
      <c r="T32" s="27">
        <v>42735</v>
      </c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</row>
    <row r="33" spans="1:185" s="10" customFormat="1" ht="42.75" customHeight="1">
      <c r="A33" s="21">
        <v>22</v>
      </c>
      <c r="B33" s="53" t="s">
        <v>50</v>
      </c>
      <c r="C33" s="59">
        <v>1948</v>
      </c>
      <c r="D33" s="88" t="s">
        <v>92</v>
      </c>
      <c r="E33" s="59">
        <v>3</v>
      </c>
      <c r="F33" s="59">
        <v>2</v>
      </c>
      <c r="G33" s="58">
        <v>18</v>
      </c>
      <c r="H33" s="64">
        <v>4</v>
      </c>
      <c r="I33" s="58">
        <f t="shared" si="0"/>
        <v>14</v>
      </c>
      <c r="J33" s="65"/>
      <c r="K33" s="62">
        <f>L33</f>
        <v>900.5</v>
      </c>
      <c r="L33" s="63">
        <v>900.5</v>
      </c>
      <c r="M33" s="63">
        <v>736.4</v>
      </c>
      <c r="N33" s="64">
        <v>46</v>
      </c>
      <c r="O33" s="74">
        <v>5562919.2</v>
      </c>
      <c r="P33" s="25"/>
      <c r="Q33" s="26"/>
      <c r="R33" s="26"/>
      <c r="S33" s="74">
        <v>5562919.2</v>
      </c>
      <c r="T33" s="27">
        <v>42735</v>
      </c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</row>
    <row r="34" spans="1:185" s="10" customFormat="1" ht="37.5" customHeight="1">
      <c r="A34" s="21">
        <v>23</v>
      </c>
      <c r="B34" s="53" t="s">
        <v>51</v>
      </c>
      <c r="C34" s="59">
        <v>1949</v>
      </c>
      <c r="D34" s="88" t="s">
        <v>92</v>
      </c>
      <c r="E34" s="57">
        <v>3</v>
      </c>
      <c r="F34" s="59">
        <v>2</v>
      </c>
      <c r="G34" s="58">
        <v>18</v>
      </c>
      <c r="H34" s="64">
        <v>8</v>
      </c>
      <c r="I34" s="58">
        <f t="shared" si="0"/>
        <v>10</v>
      </c>
      <c r="J34" s="65"/>
      <c r="K34" s="62">
        <f aca="true" t="shared" si="2" ref="K34:K41">L34</f>
        <v>893.09</v>
      </c>
      <c r="L34" s="63">
        <v>893.09</v>
      </c>
      <c r="M34" s="63">
        <v>552.59</v>
      </c>
      <c r="N34" s="64">
        <v>53</v>
      </c>
      <c r="O34" s="74">
        <v>5363678.04</v>
      </c>
      <c r="P34" s="25"/>
      <c r="Q34" s="26"/>
      <c r="R34" s="26"/>
      <c r="S34" s="74">
        <v>5363678.04</v>
      </c>
      <c r="T34" s="27">
        <v>42735</v>
      </c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</row>
    <row r="35" spans="1:186" s="34" customFormat="1" ht="42.75" customHeight="1">
      <c r="A35" s="21">
        <v>24</v>
      </c>
      <c r="B35" s="53" t="s">
        <v>52</v>
      </c>
      <c r="C35" s="59">
        <v>1951</v>
      </c>
      <c r="D35" s="88" t="s">
        <v>92</v>
      </c>
      <c r="E35" s="57">
        <v>2</v>
      </c>
      <c r="F35" s="57">
        <v>2</v>
      </c>
      <c r="G35" s="58">
        <v>12</v>
      </c>
      <c r="H35" s="64">
        <v>7</v>
      </c>
      <c r="I35" s="58">
        <f t="shared" si="0"/>
        <v>5</v>
      </c>
      <c r="J35" s="65"/>
      <c r="K35" s="62">
        <f t="shared" si="2"/>
        <v>613.07</v>
      </c>
      <c r="L35" s="63">
        <v>613.07</v>
      </c>
      <c r="M35" s="63">
        <v>469.27</v>
      </c>
      <c r="N35" s="64">
        <v>39</v>
      </c>
      <c r="O35" s="74">
        <v>3767150.02</v>
      </c>
      <c r="P35" s="25"/>
      <c r="Q35" s="26"/>
      <c r="R35" s="26"/>
      <c r="S35" s="74">
        <v>3767150.02</v>
      </c>
      <c r="T35" s="27">
        <v>42735</v>
      </c>
      <c r="U35" s="28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3"/>
    </row>
    <row r="36" spans="1:186" s="34" customFormat="1" ht="52.5" customHeight="1">
      <c r="A36" s="21">
        <v>25</v>
      </c>
      <c r="B36" s="53" t="s">
        <v>53</v>
      </c>
      <c r="C36" s="59">
        <v>1951</v>
      </c>
      <c r="D36" s="88" t="s">
        <v>92</v>
      </c>
      <c r="E36" s="57">
        <v>2</v>
      </c>
      <c r="F36" s="57">
        <v>1</v>
      </c>
      <c r="G36" s="58">
        <v>8</v>
      </c>
      <c r="H36" s="64">
        <v>6</v>
      </c>
      <c r="I36" s="58">
        <f t="shared" si="0"/>
        <v>2</v>
      </c>
      <c r="J36" s="65"/>
      <c r="K36" s="62">
        <f t="shared" si="2"/>
        <v>415.6</v>
      </c>
      <c r="L36" s="63">
        <v>415.6</v>
      </c>
      <c r="M36" s="63">
        <v>256.33</v>
      </c>
      <c r="N36" s="64">
        <v>27</v>
      </c>
      <c r="O36" s="74">
        <v>2602046.7</v>
      </c>
      <c r="P36" s="36"/>
      <c r="Q36" s="37"/>
      <c r="R36" s="37"/>
      <c r="S36" s="74">
        <v>2602046.7</v>
      </c>
      <c r="T36" s="27">
        <v>42735</v>
      </c>
      <c r="U36" s="28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3"/>
    </row>
    <row r="37" spans="1:186" s="34" customFormat="1" ht="52.5" customHeight="1">
      <c r="A37" s="21">
        <v>26</v>
      </c>
      <c r="B37" s="53" t="s">
        <v>54</v>
      </c>
      <c r="C37" s="57">
        <v>1949</v>
      </c>
      <c r="D37" s="88" t="s">
        <v>92</v>
      </c>
      <c r="E37" s="57">
        <v>2</v>
      </c>
      <c r="F37" s="57">
        <v>1</v>
      </c>
      <c r="G37" s="58">
        <v>8</v>
      </c>
      <c r="H37" s="64">
        <v>5</v>
      </c>
      <c r="I37" s="58">
        <f t="shared" si="0"/>
        <v>3</v>
      </c>
      <c r="J37" s="65"/>
      <c r="K37" s="62">
        <f t="shared" si="2"/>
        <v>383.04</v>
      </c>
      <c r="L37" s="63">
        <v>383.04</v>
      </c>
      <c r="M37" s="63">
        <v>318.34</v>
      </c>
      <c r="N37" s="64">
        <v>16</v>
      </c>
      <c r="O37" s="74">
        <v>2444621.89</v>
      </c>
      <c r="P37" s="25"/>
      <c r="Q37" s="26"/>
      <c r="R37" s="26"/>
      <c r="S37" s="74">
        <v>2444621.89</v>
      </c>
      <c r="T37" s="27">
        <v>42735</v>
      </c>
      <c r="U37" s="28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3"/>
    </row>
    <row r="38" spans="1:186" s="34" customFormat="1" ht="52.5" customHeight="1">
      <c r="A38" s="21">
        <v>27</v>
      </c>
      <c r="B38" s="53" t="s">
        <v>55</v>
      </c>
      <c r="C38" s="57">
        <v>1950</v>
      </c>
      <c r="D38" s="92" t="s">
        <v>99</v>
      </c>
      <c r="E38" s="57">
        <v>3</v>
      </c>
      <c r="F38" s="57">
        <v>2</v>
      </c>
      <c r="G38" s="58">
        <v>8</v>
      </c>
      <c r="H38" s="64">
        <v>0</v>
      </c>
      <c r="I38" s="58">
        <v>8</v>
      </c>
      <c r="J38" s="65"/>
      <c r="K38" s="62">
        <v>1475.2</v>
      </c>
      <c r="L38" s="63">
        <v>1475.2</v>
      </c>
      <c r="M38" s="63">
        <v>813.5</v>
      </c>
      <c r="N38" s="64">
        <v>26</v>
      </c>
      <c r="O38" s="74">
        <v>2666361.5</v>
      </c>
      <c r="P38" s="25"/>
      <c r="Q38" s="26"/>
      <c r="R38" s="26"/>
      <c r="S38" s="74">
        <v>2666361.5</v>
      </c>
      <c r="T38" s="27">
        <v>42735</v>
      </c>
      <c r="U38" s="28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3"/>
    </row>
    <row r="39" spans="1:186" s="34" customFormat="1" ht="52.5" customHeight="1">
      <c r="A39" s="21">
        <v>28</v>
      </c>
      <c r="B39" s="53" t="s">
        <v>56</v>
      </c>
      <c r="C39" s="57">
        <v>1953</v>
      </c>
      <c r="D39" s="88" t="s">
        <v>92</v>
      </c>
      <c r="E39" s="57">
        <v>2</v>
      </c>
      <c r="F39" s="57">
        <v>2</v>
      </c>
      <c r="G39" s="58">
        <v>12</v>
      </c>
      <c r="H39" s="64">
        <v>4</v>
      </c>
      <c r="I39" s="58">
        <f t="shared" si="0"/>
        <v>8</v>
      </c>
      <c r="J39" s="65"/>
      <c r="K39" s="62">
        <f t="shared" si="2"/>
        <v>606</v>
      </c>
      <c r="L39" s="63">
        <v>606</v>
      </c>
      <c r="M39" s="63">
        <v>520.3</v>
      </c>
      <c r="N39" s="64">
        <v>33</v>
      </c>
      <c r="O39" s="74">
        <v>3638944.8</v>
      </c>
      <c r="P39" s="25"/>
      <c r="Q39" s="26"/>
      <c r="R39" s="35"/>
      <c r="S39" s="74">
        <v>3638944.8</v>
      </c>
      <c r="T39" s="27">
        <v>42735</v>
      </c>
      <c r="U39" s="28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3"/>
    </row>
    <row r="40" spans="1:186" s="34" customFormat="1" ht="52.5" customHeight="1">
      <c r="A40" s="21">
        <v>29</v>
      </c>
      <c r="B40" s="53" t="s">
        <v>57</v>
      </c>
      <c r="C40" s="57">
        <v>1950</v>
      </c>
      <c r="D40" s="88" t="s">
        <v>92</v>
      </c>
      <c r="E40" s="57">
        <v>2</v>
      </c>
      <c r="F40" s="57">
        <v>1</v>
      </c>
      <c r="G40" s="58">
        <v>8</v>
      </c>
      <c r="H40" s="64">
        <v>5</v>
      </c>
      <c r="I40" s="58">
        <f t="shared" si="0"/>
        <v>3</v>
      </c>
      <c r="J40" s="65"/>
      <c r="K40" s="62">
        <f t="shared" si="2"/>
        <v>421.92</v>
      </c>
      <c r="L40" s="63">
        <v>421.92</v>
      </c>
      <c r="M40" s="63">
        <v>325.02</v>
      </c>
      <c r="N40" s="64">
        <v>21</v>
      </c>
      <c r="O40" s="74">
        <v>2541622.92</v>
      </c>
      <c r="P40" s="25"/>
      <c r="Q40" s="26"/>
      <c r="R40" s="35"/>
      <c r="S40" s="74">
        <v>2541622.92</v>
      </c>
      <c r="T40" s="27">
        <v>42735</v>
      </c>
      <c r="U40" s="28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3"/>
    </row>
    <row r="41" spans="1:186" s="34" customFormat="1" ht="52.5" customHeight="1">
      <c r="A41" s="21">
        <v>30</v>
      </c>
      <c r="B41" s="53" t="s">
        <v>58</v>
      </c>
      <c r="C41" s="59">
        <v>1950</v>
      </c>
      <c r="D41" s="88" t="s">
        <v>92</v>
      </c>
      <c r="E41" s="59">
        <v>2</v>
      </c>
      <c r="F41" s="59">
        <v>1</v>
      </c>
      <c r="G41" s="58">
        <v>8</v>
      </c>
      <c r="H41" s="66">
        <v>0</v>
      </c>
      <c r="I41" s="58">
        <f t="shared" si="0"/>
        <v>8</v>
      </c>
      <c r="J41" s="65"/>
      <c r="K41" s="62">
        <f t="shared" si="2"/>
        <v>608.5</v>
      </c>
      <c r="L41" s="63">
        <v>608.5</v>
      </c>
      <c r="M41" s="63">
        <v>411.6</v>
      </c>
      <c r="N41" s="64">
        <v>36</v>
      </c>
      <c r="O41" s="74">
        <v>2438225.8</v>
      </c>
      <c r="P41" s="25"/>
      <c r="Q41" s="26"/>
      <c r="R41" s="35"/>
      <c r="S41" s="74">
        <v>2438225.8</v>
      </c>
      <c r="T41" s="27">
        <v>42735</v>
      </c>
      <c r="U41" s="28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3"/>
    </row>
    <row r="42" spans="1:186" s="34" customFormat="1" ht="52.5" customHeight="1">
      <c r="A42" s="21">
        <v>31</v>
      </c>
      <c r="B42" s="53" t="s">
        <v>59</v>
      </c>
      <c r="C42" s="57">
        <v>1950</v>
      </c>
      <c r="D42" s="88" t="s">
        <v>92</v>
      </c>
      <c r="E42" s="57">
        <v>3</v>
      </c>
      <c r="F42" s="57">
        <v>2</v>
      </c>
      <c r="G42" s="58">
        <v>10</v>
      </c>
      <c r="H42" s="64">
        <v>8</v>
      </c>
      <c r="I42" s="58">
        <f t="shared" si="0"/>
        <v>2</v>
      </c>
      <c r="J42" s="65"/>
      <c r="K42" s="62">
        <f>279.1+L42</f>
        <v>859.7</v>
      </c>
      <c r="L42" s="63">
        <v>580.6</v>
      </c>
      <c r="M42" s="63">
        <v>209.6</v>
      </c>
      <c r="N42" s="64">
        <v>32</v>
      </c>
      <c r="O42" s="74">
        <v>4468490.87</v>
      </c>
      <c r="P42" s="25"/>
      <c r="Q42" s="26"/>
      <c r="R42" s="35"/>
      <c r="S42" s="74">
        <v>4468490.87</v>
      </c>
      <c r="T42" s="27">
        <v>42735</v>
      </c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3"/>
    </row>
    <row r="43" spans="1:186" s="34" customFormat="1" ht="52.5" customHeight="1">
      <c r="A43" s="21">
        <v>32</v>
      </c>
      <c r="B43" s="53" t="s">
        <v>60</v>
      </c>
      <c r="C43" s="57">
        <v>1950</v>
      </c>
      <c r="D43" s="88" t="s">
        <v>92</v>
      </c>
      <c r="E43" s="57">
        <v>2</v>
      </c>
      <c r="F43" s="57">
        <v>2</v>
      </c>
      <c r="G43" s="58">
        <v>12</v>
      </c>
      <c r="H43" s="64">
        <v>7</v>
      </c>
      <c r="I43" s="58">
        <f t="shared" si="0"/>
        <v>5</v>
      </c>
      <c r="J43" s="65"/>
      <c r="K43" s="62">
        <f>L43</f>
        <v>760.7</v>
      </c>
      <c r="L43" s="63">
        <v>760.7</v>
      </c>
      <c r="M43" s="63">
        <v>629.8</v>
      </c>
      <c r="N43" s="64">
        <v>40</v>
      </c>
      <c r="O43" s="74">
        <v>4243232.23</v>
      </c>
      <c r="P43" s="25"/>
      <c r="Q43" s="26"/>
      <c r="R43" s="35"/>
      <c r="S43" s="74">
        <v>4243232.23</v>
      </c>
      <c r="T43" s="27">
        <v>42735</v>
      </c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3"/>
    </row>
    <row r="44" spans="1:186" s="34" customFormat="1" ht="52.5" customHeight="1">
      <c r="A44" s="21">
        <v>33</v>
      </c>
      <c r="B44" s="53" t="s">
        <v>61</v>
      </c>
      <c r="C44" s="57">
        <v>1950</v>
      </c>
      <c r="D44" s="88" t="s">
        <v>92</v>
      </c>
      <c r="E44" s="57">
        <v>2</v>
      </c>
      <c r="F44" s="57">
        <v>2</v>
      </c>
      <c r="G44" s="58">
        <v>12</v>
      </c>
      <c r="H44" s="64">
        <v>8</v>
      </c>
      <c r="I44" s="58">
        <f t="shared" si="0"/>
        <v>4</v>
      </c>
      <c r="J44" s="65"/>
      <c r="K44" s="62">
        <f aca="true" t="shared" si="3" ref="K44:K55">L44</f>
        <v>761.4</v>
      </c>
      <c r="L44" s="63">
        <v>761.4</v>
      </c>
      <c r="M44" s="63">
        <v>536.6</v>
      </c>
      <c r="N44" s="64">
        <v>43</v>
      </c>
      <c r="O44" s="74">
        <v>4282171.88</v>
      </c>
      <c r="P44" s="25"/>
      <c r="Q44" s="26"/>
      <c r="R44" s="26"/>
      <c r="S44" s="74">
        <v>4282171.88</v>
      </c>
      <c r="T44" s="27">
        <v>42735</v>
      </c>
      <c r="U44" s="28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3"/>
    </row>
    <row r="45" spans="1:186" s="34" customFormat="1" ht="52.5" customHeight="1">
      <c r="A45" s="21">
        <v>34</v>
      </c>
      <c r="B45" s="53" t="s">
        <v>62</v>
      </c>
      <c r="C45" s="57">
        <v>1950</v>
      </c>
      <c r="D45" s="88" t="s">
        <v>92</v>
      </c>
      <c r="E45" s="57">
        <v>2</v>
      </c>
      <c r="F45" s="57">
        <v>2</v>
      </c>
      <c r="G45" s="58">
        <v>12</v>
      </c>
      <c r="H45" s="64">
        <v>5</v>
      </c>
      <c r="I45" s="58">
        <f t="shared" si="0"/>
        <v>7</v>
      </c>
      <c r="J45" s="65"/>
      <c r="K45" s="67">
        <v>612.8</v>
      </c>
      <c r="L45" s="68">
        <v>612.8</v>
      </c>
      <c r="M45" s="63">
        <v>385.3</v>
      </c>
      <c r="N45" s="64">
        <v>31</v>
      </c>
      <c r="O45" s="74">
        <v>4098696.78</v>
      </c>
      <c r="P45" s="25"/>
      <c r="Q45" s="26"/>
      <c r="R45" s="38"/>
      <c r="S45" s="74">
        <v>4098696.78</v>
      </c>
      <c r="T45" s="27">
        <v>42735</v>
      </c>
      <c r="U45" s="28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3"/>
    </row>
    <row r="46" spans="1:186" s="34" customFormat="1" ht="52.5" customHeight="1">
      <c r="A46" s="21">
        <v>35</v>
      </c>
      <c r="B46" s="53" t="s">
        <v>63</v>
      </c>
      <c r="C46" s="59">
        <v>1950</v>
      </c>
      <c r="D46" s="88" t="s">
        <v>92</v>
      </c>
      <c r="E46" s="69">
        <v>2</v>
      </c>
      <c r="F46" s="69">
        <v>1</v>
      </c>
      <c r="G46" s="58">
        <v>8</v>
      </c>
      <c r="H46" s="64">
        <v>4</v>
      </c>
      <c r="I46" s="58">
        <f t="shared" si="0"/>
        <v>4</v>
      </c>
      <c r="J46" s="65"/>
      <c r="K46" s="62">
        <f t="shared" si="3"/>
        <v>383.7</v>
      </c>
      <c r="L46" s="63">
        <v>383.7</v>
      </c>
      <c r="M46" s="63">
        <v>268.4</v>
      </c>
      <c r="N46" s="64">
        <v>22</v>
      </c>
      <c r="O46" s="74">
        <v>2501259.7</v>
      </c>
      <c r="P46" s="25"/>
      <c r="Q46" s="26"/>
      <c r="R46" s="38"/>
      <c r="S46" s="74">
        <v>2501259.7</v>
      </c>
      <c r="T46" s="27">
        <v>42735</v>
      </c>
      <c r="U46" s="28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3"/>
    </row>
    <row r="47" spans="1:186" s="34" customFormat="1" ht="52.5" customHeight="1">
      <c r="A47" s="21">
        <v>36</v>
      </c>
      <c r="B47" s="53" t="s">
        <v>64</v>
      </c>
      <c r="C47" s="57">
        <v>1950</v>
      </c>
      <c r="D47" s="87" t="s">
        <v>99</v>
      </c>
      <c r="E47" s="57">
        <v>2</v>
      </c>
      <c r="F47" s="57">
        <v>2</v>
      </c>
      <c r="G47" s="58">
        <v>12</v>
      </c>
      <c r="H47" s="64">
        <v>5</v>
      </c>
      <c r="I47" s="58">
        <f t="shared" si="0"/>
        <v>7</v>
      </c>
      <c r="J47" s="65"/>
      <c r="K47" s="62">
        <f t="shared" si="3"/>
        <v>659.1</v>
      </c>
      <c r="L47" s="63">
        <v>659.1</v>
      </c>
      <c r="M47" s="63">
        <v>556.9</v>
      </c>
      <c r="N47" s="64">
        <v>41</v>
      </c>
      <c r="O47" s="74">
        <v>3231345.6</v>
      </c>
      <c r="P47" s="25"/>
      <c r="Q47" s="26"/>
      <c r="R47" s="35"/>
      <c r="S47" s="74">
        <v>3231345.6</v>
      </c>
      <c r="T47" s="27">
        <v>42735</v>
      </c>
      <c r="U47" s="28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3"/>
    </row>
    <row r="48" spans="1:186" s="34" customFormat="1" ht="52.5" customHeight="1">
      <c r="A48" s="21">
        <v>37</v>
      </c>
      <c r="B48" s="53" t="s">
        <v>65</v>
      </c>
      <c r="C48" s="57">
        <v>1951</v>
      </c>
      <c r="D48" s="88" t="s">
        <v>92</v>
      </c>
      <c r="E48" s="57">
        <v>3</v>
      </c>
      <c r="F48" s="57">
        <v>2</v>
      </c>
      <c r="G48" s="58">
        <v>18</v>
      </c>
      <c r="H48" s="64">
        <v>7</v>
      </c>
      <c r="I48" s="58">
        <f t="shared" si="0"/>
        <v>11</v>
      </c>
      <c r="J48" s="65"/>
      <c r="K48" s="62">
        <f t="shared" si="3"/>
        <v>908.4</v>
      </c>
      <c r="L48" s="63">
        <v>908.4</v>
      </c>
      <c r="M48" s="63">
        <v>624.5</v>
      </c>
      <c r="N48" s="64">
        <v>49</v>
      </c>
      <c r="O48" s="74">
        <v>5105887</v>
      </c>
      <c r="P48" s="36"/>
      <c r="Q48" s="37"/>
      <c r="R48" s="54"/>
      <c r="S48" s="74">
        <v>5105887</v>
      </c>
      <c r="T48" s="27">
        <v>42735</v>
      </c>
      <c r="U48" s="28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3"/>
    </row>
    <row r="49" spans="1:186" s="34" customFormat="1" ht="52.5" customHeight="1">
      <c r="A49" s="21">
        <v>38</v>
      </c>
      <c r="B49" s="53" t="s">
        <v>66</v>
      </c>
      <c r="C49" s="57">
        <v>1951</v>
      </c>
      <c r="D49" s="88" t="s">
        <v>92</v>
      </c>
      <c r="E49" s="57">
        <v>2</v>
      </c>
      <c r="F49" s="57">
        <v>1</v>
      </c>
      <c r="G49" s="58">
        <v>8</v>
      </c>
      <c r="H49" s="64">
        <v>5</v>
      </c>
      <c r="I49" s="58">
        <f t="shared" si="0"/>
        <v>3</v>
      </c>
      <c r="J49" s="65"/>
      <c r="K49" s="62">
        <f t="shared" si="3"/>
        <v>373.2</v>
      </c>
      <c r="L49" s="63">
        <v>373.2</v>
      </c>
      <c r="M49" s="63">
        <v>130.5</v>
      </c>
      <c r="N49" s="64">
        <v>28</v>
      </c>
      <c r="O49" s="74">
        <v>2439129.6</v>
      </c>
      <c r="P49" s="25"/>
      <c r="Q49" s="26"/>
      <c r="R49" s="26"/>
      <c r="S49" s="74">
        <v>2439129.6</v>
      </c>
      <c r="T49" s="27">
        <v>42735</v>
      </c>
      <c r="U49" s="28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3"/>
    </row>
    <row r="50" spans="1:186" s="34" customFormat="1" ht="52.5" customHeight="1">
      <c r="A50" s="21">
        <v>39</v>
      </c>
      <c r="B50" s="53" t="s">
        <v>67</v>
      </c>
      <c r="C50" s="57">
        <v>1951</v>
      </c>
      <c r="D50" s="88" t="s">
        <v>92</v>
      </c>
      <c r="E50" s="57">
        <v>2</v>
      </c>
      <c r="F50" s="57">
        <v>2</v>
      </c>
      <c r="G50" s="58">
        <v>12</v>
      </c>
      <c r="H50" s="64">
        <v>6</v>
      </c>
      <c r="I50" s="58">
        <f t="shared" si="0"/>
        <v>6</v>
      </c>
      <c r="J50" s="65"/>
      <c r="K50" s="62">
        <f t="shared" si="3"/>
        <v>616.6</v>
      </c>
      <c r="L50" s="63">
        <v>616.6</v>
      </c>
      <c r="M50" s="63">
        <v>349.8</v>
      </c>
      <c r="N50" s="64">
        <v>42</v>
      </c>
      <c r="O50" s="74">
        <v>3881205.7</v>
      </c>
      <c r="P50" s="25"/>
      <c r="Q50" s="26"/>
      <c r="R50" s="26"/>
      <c r="S50" s="74">
        <v>3881205.7</v>
      </c>
      <c r="T50" s="27">
        <v>42735</v>
      </c>
      <c r="U50" s="28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3"/>
    </row>
    <row r="51" spans="1:186" s="34" customFormat="1" ht="52.5" customHeight="1">
      <c r="A51" s="21">
        <v>40</v>
      </c>
      <c r="B51" s="53" t="s">
        <v>68</v>
      </c>
      <c r="C51" s="57">
        <v>1951</v>
      </c>
      <c r="D51" s="88" t="s">
        <v>92</v>
      </c>
      <c r="E51" s="57">
        <v>2</v>
      </c>
      <c r="F51" s="57">
        <v>2</v>
      </c>
      <c r="G51" s="58">
        <v>16</v>
      </c>
      <c r="H51" s="64">
        <v>4</v>
      </c>
      <c r="I51" s="58">
        <f t="shared" si="0"/>
        <v>12</v>
      </c>
      <c r="J51" s="65"/>
      <c r="K51" s="62">
        <f t="shared" si="3"/>
        <v>676.9</v>
      </c>
      <c r="L51" s="63">
        <v>676.9</v>
      </c>
      <c r="M51" s="63">
        <v>494.3</v>
      </c>
      <c r="N51" s="64">
        <v>39</v>
      </c>
      <c r="O51" s="74">
        <v>4187653.6</v>
      </c>
      <c r="P51" s="25"/>
      <c r="Q51" s="26"/>
      <c r="R51" s="26"/>
      <c r="S51" s="74">
        <v>4187653.6</v>
      </c>
      <c r="T51" s="27">
        <v>42735</v>
      </c>
      <c r="U51" s="28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3"/>
    </row>
    <row r="52" spans="1:186" s="34" customFormat="1" ht="52.5" customHeight="1">
      <c r="A52" s="21">
        <v>41</v>
      </c>
      <c r="B52" s="53" t="s">
        <v>69</v>
      </c>
      <c r="C52" s="57">
        <v>1951</v>
      </c>
      <c r="D52" s="88" t="s">
        <v>92</v>
      </c>
      <c r="E52" s="57">
        <v>2</v>
      </c>
      <c r="F52" s="57">
        <v>2</v>
      </c>
      <c r="G52" s="58">
        <v>18</v>
      </c>
      <c r="H52" s="64">
        <v>7</v>
      </c>
      <c r="I52" s="58">
        <f t="shared" si="0"/>
        <v>11</v>
      </c>
      <c r="J52" s="65"/>
      <c r="K52" s="62">
        <f t="shared" si="3"/>
        <v>905.2</v>
      </c>
      <c r="L52" s="63">
        <v>905.2</v>
      </c>
      <c r="M52" s="63">
        <v>688.4</v>
      </c>
      <c r="N52" s="64">
        <v>54</v>
      </c>
      <c r="O52" s="74">
        <v>5400722.7</v>
      </c>
      <c r="P52" s="25"/>
      <c r="Q52" s="26"/>
      <c r="R52" s="26"/>
      <c r="S52" s="74">
        <v>5400722.7</v>
      </c>
      <c r="T52" s="27">
        <v>42735</v>
      </c>
      <c r="U52" s="28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3"/>
    </row>
    <row r="53" spans="1:186" s="34" customFormat="1" ht="52.5" customHeight="1">
      <c r="A53" s="21">
        <v>42</v>
      </c>
      <c r="B53" s="53" t="s">
        <v>70</v>
      </c>
      <c r="C53" s="57">
        <v>1951</v>
      </c>
      <c r="D53" s="88" t="s">
        <v>92</v>
      </c>
      <c r="E53" s="57">
        <v>2</v>
      </c>
      <c r="F53" s="57">
        <v>1</v>
      </c>
      <c r="G53" s="58">
        <v>8</v>
      </c>
      <c r="H53" s="64">
        <v>2</v>
      </c>
      <c r="I53" s="58">
        <f t="shared" si="0"/>
        <v>6</v>
      </c>
      <c r="J53" s="65"/>
      <c r="K53" s="62">
        <f t="shared" si="3"/>
        <v>405.2</v>
      </c>
      <c r="L53" s="63">
        <v>405.2</v>
      </c>
      <c r="M53" s="63">
        <v>315.5</v>
      </c>
      <c r="N53" s="64">
        <v>21</v>
      </c>
      <c r="O53" s="74">
        <v>2524665.9</v>
      </c>
      <c r="P53" s="25"/>
      <c r="Q53" s="26"/>
      <c r="R53" s="26"/>
      <c r="S53" s="74">
        <v>2524665.9</v>
      </c>
      <c r="T53" s="27">
        <v>42735</v>
      </c>
      <c r="U53" s="28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3"/>
    </row>
    <row r="54" spans="1:186" s="34" customFormat="1" ht="52.5" customHeight="1">
      <c r="A54" s="21">
        <v>43</v>
      </c>
      <c r="B54" s="53" t="s">
        <v>71</v>
      </c>
      <c r="C54" s="57">
        <v>1951</v>
      </c>
      <c r="D54" s="88" t="s">
        <v>92</v>
      </c>
      <c r="E54" s="57">
        <v>2</v>
      </c>
      <c r="F54" s="57">
        <v>2</v>
      </c>
      <c r="G54" s="58">
        <v>12</v>
      </c>
      <c r="H54" s="64">
        <v>6</v>
      </c>
      <c r="I54" s="58">
        <f t="shared" si="0"/>
        <v>6</v>
      </c>
      <c r="J54" s="65"/>
      <c r="K54" s="62">
        <f t="shared" si="3"/>
        <v>608.5</v>
      </c>
      <c r="L54" s="63">
        <v>608.5</v>
      </c>
      <c r="M54" s="63">
        <v>411.6</v>
      </c>
      <c r="N54" s="64">
        <v>36</v>
      </c>
      <c r="O54" s="74">
        <v>3671297.35</v>
      </c>
      <c r="P54" s="25"/>
      <c r="Q54" s="26"/>
      <c r="R54" s="26"/>
      <c r="S54" s="74">
        <v>3671297.35</v>
      </c>
      <c r="T54" s="27">
        <v>42735</v>
      </c>
      <c r="U54" s="28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3"/>
    </row>
    <row r="55" spans="1:186" s="34" customFormat="1" ht="52.5" customHeight="1">
      <c r="A55" s="21">
        <v>44</v>
      </c>
      <c r="B55" s="53" t="s">
        <v>72</v>
      </c>
      <c r="C55" s="57">
        <v>1951</v>
      </c>
      <c r="D55" s="88" t="s">
        <v>92</v>
      </c>
      <c r="E55" s="57">
        <v>2</v>
      </c>
      <c r="F55" s="57">
        <v>2</v>
      </c>
      <c r="G55" s="58">
        <v>12</v>
      </c>
      <c r="H55" s="64">
        <v>4</v>
      </c>
      <c r="I55" s="58">
        <f t="shared" si="0"/>
        <v>8</v>
      </c>
      <c r="J55" s="65"/>
      <c r="K55" s="62">
        <f t="shared" si="3"/>
        <v>606.1</v>
      </c>
      <c r="L55" s="63">
        <v>606.1</v>
      </c>
      <c r="M55" s="63">
        <v>450.9</v>
      </c>
      <c r="N55" s="64">
        <v>25</v>
      </c>
      <c r="O55" s="74">
        <v>3735111</v>
      </c>
      <c r="P55" s="25"/>
      <c r="Q55" s="26"/>
      <c r="R55" s="26"/>
      <c r="S55" s="74">
        <v>3735111</v>
      </c>
      <c r="T55" s="27">
        <v>42735</v>
      </c>
      <c r="U55" s="28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3"/>
    </row>
    <row r="56" spans="1:186" s="34" customFormat="1" ht="52.5" customHeight="1">
      <c r="A56" s="21">
        <v>45</v>
      </c>
      <c r="B56" s="53" t="s">
        <v>73</v>
      </c>
      <c r="C56" s="57">
        <v>1951</v>
      </c>
      <c r="D56" s="88" t="s">
        <v>92</v>
      </c>
      <c r="E56" s="57">
        <v>4</v>
      </c>
      <c r="F56" s="57">
        <v>4</v>
      </c>
      <c r="G56" s="58">
        <v>37</v>
      </c>
      <c r="H56" s="64">
        <v>8</v>
      </c>
      <c r="I56" s="58">
        <f t="shared" si="0"/>
        <v>29</v>
      </c>
      <c r="J56" s="65"/>
      <c r="K56" s="62">
        <f>988.2+L56</f>
        <v>2660.5</v>
      </c>
      <c r="L56" s="63">
        <v>1672.3</v>
      </c>
      <c r="M56" s="63">
        <v>1451.6</v>
      </c>
      <c r="N56" s="64">
        <v>66</v>
      </c>
      <c r="O56" s="74">
        <v>9749037.4</v>
      </c>
      <c r="P56" s="25"/>
      <c r="Q56" s="26"/>
      <c r="R56" s="26"/>
      <c r="S56" s="74">
        <v>9749037.4</v>
      </c>
      <c r="T56" s="27">
        <v>42735</v>
      </c>
      <c r="U56" s="28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3"/>
    </row>
    <row r="57" spans="1:186" s="34" customFormat="1" ht="52.5" customHeight="1">
      <c r="A57" s="21">
        <v>46</v>
      </c>
      <c r="B57" s="53" t="s">
        <v>74</v>
      </c>
      <c r="C57" s="57">
        <v>1951</v>
      </c>
      <c r="D57" s="88" t="s">
        <v>92</v>
      </c>
      <c r="E57" s="57">
        <v>3</v>
      </c>
      <c r="F57" s="57">
        <v>2</v>
      </c>
      <c r="G57" s="58">
        <v>14</v>
      </c>
      <c r="H57" s="64">
        <v>2</v>
      </c>
      <c r="I57" s="58">
        <f t="shared" si="0"/>
        <v>12</v>
      </c>
      <c r="J57" s="65"/>
      <c r="K57" s="62">
        <f>183.8+L57</f>
        <v>977.7</v>
      </c>
      <c r="L57" s="63">
        <v>793.9</v>
      </c>
      <c r="M57" s="63">
        <v>695.4</v>
      </c>
      <c r="N57" s="64">
        <v>42</v>
      </c>
      <c r="O57" s="74">
        <v>4414473.52</v>
      </c>
      <c r="P57" s="25"/>
      <c r="Q57" s="26"/>
      <c r="R57" s="26"/>
      <c r="S57" s="74">
        <v>4414473.52</v>
      </c>
      <c r="T57" s="27">
        <v>42735</v>
      </c>
      <c r="U57" s="28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3"/>
    </row>
    <row r="58" spans="1:186" s="34" customFormat="1" ht="52.5" customHeight="1">
      <c r="A58" s="21">
        <v>47</v>
      </c>
      <c r="B58" s="53" t="s">
        <v>75</v>
      </c>
      <c r="C58" s="57">
        <v>1950</v>
      </c>
      <c r="D58" s="88" t="s">
        <v>92</v>
      </c>
      <c r="E58" s="57">
        <v>2</v>
      </c>
      <c r="F58" s="57">
        <v>2</v>
      </c>
      <c r="G58" s="58">
        <v>10</v>
      </c>
      <c r="H58" s="64">
        <v>5</v>
      </c>
      <c r="I58" s="58">
        <f t="shared" si="0"/>
        <v>5</v>
      </c>
      <c r="J58" s="65"/>
      <c r="K58" s="62">
        <f>217.6+L58</f>
        <v>855.4</v>
      </c>
      <c r="L58" s="63">
        <v>637.8</v>
      </c>
      <c r="M58" s="63">
        <v>389.4</v>
      </c>
      <c r="N58" s="64">
        <v>35</v>
      </c>
      <c r="O58" s="74">
        <v>4245184.95</v>
      </c>
      <c r="P58" s="25"/>
      <c r="Q58" s="26"/>
      <c r="R58" s="26"/>
      <c r="S58" s="74">
        <v>4245184.95</v>
      </c>
      <c r="T58" s="27">
        <v>42735</v>
      </c>
      <c r="U58" s="28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3"/>
    </row>
    <row r="59" spans="1:186" s="34" customFormat="1" ht="52.5" customHeight="1">
      <c r="A59" s="21">
        <v>48</v>
      </c>
      <c r="B59" s="53" t="s">
        <v>76</v>
      </c>
      <c r="C59" s="57">
        <v>1951</v>
      </c>
      <c r="D59" s="88" t="s">
        <v>92</v>
      </c>
      <c r="E59" s="57">
        <v>2</v>
      </c>
      <c r="F59" s="57">
        <v>1</v>
      </c>
      <c r="G59" s="58">
        <v>8</v>
      </c>
      <c r="H59" s="64">
        <v>4</v>
      </c>
      <c r="I59" s="58">
        <f t="shared" si="0"/>
        <v>4</v>
      </c>
      <c r="J59" s="65"/>
      <c r="K59" s="62">
        <f>L59</f>
        <v>423</v>
      </c>
      <c r="L59" s="63">
        <v>423</v>
      </c>
      <c r="M59" s="63">
        <v>305.4</v>
      </c>
      <c r="N59" s="64">
        <v>20</v>
      </c>
      <c r="O59" s="74">
        <v>2682568.39</v>
      </c>
      <c r="P59" s="25"/>
      <c r="Q59" s="26"/>
      <c r="R59" s="26"/>
      <c r="S59" s="74">
        <v>2682568.39</v>
      </c>
      <c r="T59" s="27">
        <v>42735</v>
      </c>
      <c r="U59" s="28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3"/>
    </row>
    <row r="60" spans="1:186" s="34" customFormat="1" ht="52.5" customHeight="1">
      <c r="A60" s="21">
        <v>49</v>
      </c>
      <c r="B60" s="53" t="s">
        <v>77</v>
      </c>
      <c r="C60" s="57">
        <v>1950</v>
      </c>
      <c r="D60" s="88" t="s">
        <v>92</v>
      </c>
      <c r="E60" s="57">
        <v>2</v>
      </c>
      <c r="F60" s="57">
        <v>1</v>
      </c>
      <c r="G60" s="58">
        <v>8</v>
      </c>
      <c r="H60" s="64">
        <v>4</v>
      </c>
      <c r="I60" s="58">
        <f t="shared" si="0"/>
        <v>4</v>
      </c>
      <c r="J60" s="65"/>
      <c r="K60" s="62">
        <f>L60</f>
        <v>430.8</v>
      </c>
      <c r="L60" s="63">
        <v>430.8</v>
      </c>
      <c r="M60" s="63">
        <v>229.6</v>
      </c>
      <c r="N60" s="64">
        <v>23</v>
      </c>
      <c r="O60" s="74">
        <v>2433732.2</v>
      </c>
      <c r="P60" s="25"/>
      <c r="Q60" s="26"/>
      <c r="R60" s="26"/>
      <c r="S60" s="74">
        <v>2433732.2</v>
      </c>
      <c r="T60" s="27">
        <v>42735</v>
      </c>
      <c r="U60" s="28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3"/>
    </row>
    <row r="61" spans="1:186" s="34" customFormat="1" ht="52.5" customHeight="1">
      <c r="A61" s="21">
        <v>50</v>
      </c>
      <c r="B61" s="53" t="s">
        <v>78</v>
      </c>
      <c r="C61" s="59">
        <v>1951</v>
      </c>
      <c r="D61" s="88" t="s">
        <v>92</v>
      </c>
      <c r="E61" s="69">
        <v>3</v>
      </c>
      <c r="F61" s="69">
        <v>2</v>
      </c>
      <c r="G61" s="58">
        <v>14</v>
      </c>
      <c r="H61" s="64">
        <v>5</v>
      </c>
      <c r="I61" s="58">
        <f t="shared" si="0"/>
        <v>9</v>
      </c>
      <c r="J61" s="65"/>
      <c r="K61" s="62">
        <f>49.5+L61</f>
        <v>763.2</v>
      </c>
      <c r="L61" s="63">
        <v>713.7</v>
      </c>
      <c r="M61" s="63">
        <v>414</v>
      </c>
      <c r="N61" s="64">
        <v>36</v>
      </c>
      <c r="O61" s="74">
        <v>4230833.8</v>
      </c>
      <c r="P61" s="25"/>
      <c r="Q61" s="26"/>
      <c r="R61" s="26"/>
      <c r="S61" s="74">
        <v>4230833.8</v>
      </c>
      <c r="T61" s="27">
        <v>42735</v>
      </c>
      <c r="U61" s="28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3"/>
    </row>
    <row r="62" spans="1:186" s="34" customFormat="1" ht="52.5" customHeight="1">
      <c r="A62" s="21">
        <v>51</v>
      </c>
      <c r="B62" s="53" t="s">
        <v>79</v>
      </c>
      <c r="C62" s="57">
        <v>1952</v>
      </c>
      <c r="D62" s="88" t="s">
        <v>92</v>
      </c>
      <c r="E62" s="57">
        <v>2</v>
      </c>
      <c r="F62" s="57">
        <v>1</v>
      </c>
      <c r="G62" s="58">
        <v>8</v>
      </c>
      <c r="H62" s="64">
        <v>4</v>
      </c>
      <c r="I62" s="58">
        <f t="shared" si="0"/>
        <v>4</v>
      </c>
      <c r="J62" s="65"/>
      <c r="K62" s="62">
        <f>L62</f>
        <v>414.6</v>
      </c>
      <c r="L62" s="63">
        <v>414.6</v>
      </c>
      <c r="M62" s="63">
        <v>289</v>
      </c>
      <c r="N62" s="64">
        <v>19</v>
      </c>
      <c r="O62" s="74">
        <v>2821561.42</v>
      </c>
      <c r="P62" s="25"/>
      <c r="Q62" s="26"/>
      <c r="R62" s="26"/>
      <c r="S62" s="74">
        <v>2821561.42</v>
      </c>
      <c r="T62" s="27">
        <v>42735</v>
      </c>
      <c r="U62" s="28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3"/>
    </row>
    <row r="63" spans="1:186" s="34" customFormat="1" ht="52.5" customHeight="1">
      <c r="A63" s="21">
        <v>52</v>
      </c>
      <c r="B63" s="53" t="s">
        <v>80</v>
      </c>
      <c r="C63" s="57">
        <v>1952</v>
      </c>
      <c r="D63" s="88" t="s">
        <v>92</v>
      </c>
      <c r="E63" s="57">
        <v>2</v>
      </c>
      <c r="F63" s="57">
        <v>1</v>
      </c>
      <c r="G63" s="58">
        <v>8</v>
      </c>
      <c r="H63" s="64">
        <v>3</v>
      </c>
      <c r="I63" s="58">
        <f t="shared" si="0"/>
        <v>5</v>
      </c>
      <c r="J63" s="65"/>
      <c r="K63" s="62">
        <f>L63</f>
        <v>413.7</v>
      </c>
      <c r="L63" s="63">
        <v>413.7</v>
      </c>
      <c r="M63" s="63">
        <v>364.3</v>
      </c>
      <c r="N63" s="64">
        <v>22</v>
      </c>
      <c r="O63" s="74">
        <v>2638591.8</v>
      </c>
      <c r="P63" s="25"/>
      <c r="Q63" s="26"/>
      <c r="R63" s="26"/>
      <c r="S63" s="74">
        <v>2638591.8</v>
      </c>
      <c r="T63" s="27">
        <v>42735</v>
      </c>
      <c r="U63" s="28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3"/>
    </row>
    <row r="64" spans="1:186" s="34" customFormat="1" ht="52.5" customHeight="1">
      <c r="A64" s="21">
        <v>53</v>
      </c>
      <c r="B64" s="55" t="s">
        <v>81</v>
      </c>
      <c r="C64" s="57">
        <v>1952</v>
      </c>
      <c r="D64" s="88" t="s">
        <v>92</v>
      </c>
      <c r="E64" s="57">
        <v>2</v>
      </c>
      <c r="F64" s="57">
        <v>1</v>
      </c>
      <c r="G64" s="58">
        <v>6</v>
      </c>
      <c r="H64" s="64">
        <v>3</v>
      </c>
      <c r="I64" s="58">
        <f t="shared" si="0"/>
        <v>3</v>
      </c>
      <c r="J64" s="65"/>
      <c r="K64" s="62">
        <f>L64</f>
        <v>332.5</v>
      </c>
      <c r="L64" s="63">
        <v>332.5</v>
      </c>
      <c r="M64" s="63">
        <v>152.1</v>
      </c>
      <c r="N64" s="64">
        <v>16</v>
      </c>
      <c r="O64" s="74">
        <v>2510625.02</v>
      </c>
      <c r="P64" s="25"/>
      <c r="Q64" s="26"/>
      <c r="R64" s="26"/>
      <c r="S64" s="74">
        <v>2510625.02</v>
      </c>
      <c r="T64" s="27">
        <v>42735</v>
      </c>
      <c r="U64" s="28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3"/>
    </row>
    <row r="65" spans="1:186" s="34" customFormat="1" ht="52.5" customHeight="1">
      <c r="A65" s="21">
        <v>54</v>
      </c>
      <c r="B65" s="53" t="s">
        <v>82</v>
      </c>
      <c r="C65" s="57">
        <v>1952</v>
      </c>
      <c r="D65" s="88" t="s">
        <v>92</v>
      </c>
      <c r="E65" s="57">
        <v>2</v>
      </c>
      <c r="F65" s="57">
        <v>1</v>
      </c>
      <c r="G65" s="58">
        <v>6</v>
      </c>
      <c r="H65" s="64">
        <v>3</v>
      </c>
      <c r="I65" s="58">
        <f t="shared" si="0"/>
        <v>3</v>
      </c>
      <c r="J65" s="65"/>
      <c r="K65" s="62">
        <f>L65</f>
        <v>348</v>
      </c>
      <c r="L65" s="63">
        <v>348</v>
      </c>
      <c r="M65" s="63">
        <v>237.5</v>
      </c>
      <c r="N65" s="64">
        <v>28</v>
      </c>
      <c r="O65" s="74">
        <v>2630170.55</v>
      </c>
      <c r="P65" s="25"/>
      <c r="Q65" s="26"/>
      <c r="R65" s="26"/>
      <c r="S65" s="74">
        <v>2630170.55</v>
      </c>
      <c r="T65" s="27">
        <v>42735</v>
      </c>
      <c r="U65" s="28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3"/>
    </row>
    <row r="66" spans="1:186" s="34" customFormat="1" ht="52.5" customHeight="1">
      <c r="A66" s="21">
        <v>55</v>
      </c>
      <c r="B66" s="53" t="s">
        <v>83</v>
      </c>
      <c r="C66" s="57">
        <v>1952</v>
      </c>
      <c r="D66" s="87" t="s">
        <v>99</v>
      </c>
      <c r="E66" s="57">
        <v>4</v>
      </c>
      <c r="F66" s="57">
        <v>3</v>
      </c>
      <c r="G66" s="58">
        <v>36</v>
      </c>
      <c r="H66" s="64">
        <v>3</v>
      </c>
      <c r="I66" s="58">
        <f t="shared" si="0"/>
        <v>33</v>
      </c>
      <c r="J66" s="65"/>
      <c r="K66" s="62">
        <f>210+L66</f>
        <v>1801.8</v>
      </c>
      <c r="L66" s="63">
        <v>1591.8</v>
      </c>
      <c r="M66" s="63">
        <v>1542.9</v>
      </c>
      <c r="N66" s="64">
        <v>74</v>
      </c>
      <c r="O66" s="74">
        <v>5419600.02</v>
      </c>
      <c r="P66" s="25"/>
      <c r="Q66" s="26"/>
      <c r="R66" s="26"/>
      <c r="S66" s="74">
        <v>5419600.02</v>
      </c>
      <c r="T66" s="27">
        <v>42735</v>
      </c>
      <c r="U66" s="28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3"/>
    </row>
    <row r="67" spans="1:186" s="34" customFormat="1" ht="52.5" customHeight="1">
      <c r="A67" s="21">
        <v>56</v>
      </c>
      <c r="B67" s="53" t="s">
        <v>84</v>
      </c>
      <c r="C67" s="57">
        <v>1952</v>
      </c>
      <c r="D67" s="87" t="s">
        <v>99</v>
      </c>
      <c r="E67" s="57">
        <v>4</v>
      </c>
      <c r="F67" s="57">
        <v>3</v>
      </c>
      <c r="G67" s="58">
        <v>36</v>
      </c>
      <c r="H67" s="64">
        <v>1</v>
      </c>
      <c r="I67" s="58">
        <f t="shared" si="0"/>
        <v>35</v>
      </c>
      <c r="J67" s="65"/>
      <c r="K67" s="62">
        <f>259.2+L67</f>
        <v>1746.1000000000001</v>
      </c>
      <c r="L67" s="63">
        <v>1486.9</v>
      </c>
      <c r="M67" s="63">
        <v>1445.8</v>
      </c>
      <c r="N67" s="64">
        <v>61</v>
      </c>
      <c r="O67" s="74">
        <v>5274433.52</v>
      </c>
      <c r="P67" s="25"/>
      <c r="Q67" s="26"/>
      <c r="R67" s="26"/>
      <c r="S67" s="74">
        <v>5274433.52</v>
      </c>
      <c r="T67" s="27">
        <v>42735</v>
      </c>
      <c r="U67" s="28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3"/>
    </row>
    <row r="68" spans="1:186" s="34" customFormat="1" ht="52.5" customHeight="1">
      <c r="A68" s="21">
        <v>57</v>
      </c>
      <c r="B68" s="53" t="s">
        <v>85</v>
      </c>
      <c r="C68" s="57">
        <v>1952</v>
      </c>
      <c r="D68" s="87" t="s">
        <v>99</v>
      </c>
      <c r="E68" s="57">
        <v>4</v>
      </c>
      <c r="F68" s="57">
        <v>3</v>
      </c>
      <c r="G68" s="58">
        <v>36</v>
      </c>
      <c r="H68" s="64">
        <v>7</v>
      </c>
      <c r="I68" s="58">
        <f t="shared" si="0"/>
        <v>29</v>
      </c>
      <c r="J68" s="65"/>
      <c r="K68" s="62">
        <f>31+L68</f>
        <v>1732.5</v>
      </c>
      <c r="L68" s="63">
        <v>1701.5</v>
      </c>
      <c r="M68" s="63">
        <v>1586.9</v>
      </c>
      <c r="N68" s="64">
        <v>83</v>
      </c>
      <c r="O68" s="74">
        <v>5420215.49</v>
      </c>
      <c r="P68" s="25"/>
      <c r="Q68" s="26"/>
      <c r="R68" s="26"/>
      <c r="S68" s="74">
        <v>5420215.49</v>
      </c>
      <c r="T68" s="27">
        <v>42735</v>
      </c>
      <c r="U68" s="28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3"/>
    </row>
    <row r="69" spans="1:186" s="34" customFormat="1" ht="52.5" customHeight="1">
      <c r="A69" s="21">
        <v>58</v>
      </c>
      <c r="B69" s="53" t="s">
        <v>86</v>
      </c>
      <c r="C69" s="57">
        <v>1952</v>
      </c>
      <c r="D69" s="87" t="s">
        <v>99</v>
      </c>
      <c r="E69" s="57">
        <v>4</v>
      </c>
      <c r="F69" s="57">
        <v>4</v>
      </c>
      <c r="G69" s="58">
        <v>48</v>
      </c>
      <c r="H69" s="64">
        <v>11</v>
      </c>
      <c r="I69" s="58">
        <f t="shared" si="0"/>
        <v>37</v>
      </c>
      <c r="J69" s="65"/>
      <c r="K69" s="62">
        <f>L69</f>
        <v>2453</v>
      </c>
      <c r="L69" s="63">
        <v>2453</v>
      </c>
      <c r="M69" s="63">
        <v>1982</v>
      </c>
      <c r="N69" s="64">
        <v>112</v>
      </c>
      <c r="O69" s="74">
        <v>8070693.5</v>
      </c>
      <c r="P69" s="25"/>
      <c r="Q69" s="26"/>
      <c r="R69" s="26"/>
      <c r="S69" s="74">
        <v>8070693.5</v>
      </c>
      <c r="T69" s="27">
        <v>42735</v>
      </c>
      <c r="U69" s="28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3"/>
    </row>
    <row r="70" spans="1:186" s="34" customFormat="1" ht="52.5" customHeight="1">
      <c r="A70" s="21">
        <v>59</v>
      </c>
      <c r="B70" s="53" t="s">
        <v>87</v>
      </c>
      <c r="C70" s="57">
        <v>1952</v>
      </c>
      <c r="D70" s="88" t="s">
        <v>92</v>
      </c>
      <c r="E70" s="57">
        <v>2</v>
      </c>
      <c r="F70" s="57">
        <v>1</v>
      </c>
      <c r="G70" s="58">
        <v>8</v>
      </c>
      <c r="H70" s="64">
        <v>4</v>
      </c>
      <c r="I70" s="58">
        <f t="shared" si="0"/>
        <v>4</v>
      </c>
      <c r="J70" s="65"/>
      <c r="K70" s="62">
        <f>L70</f>
        <v>372.8</v>
      </c>
      <c r="L70" s="63">
        <v>372.8</v>
      </c>
      <c r="M70" s="63">
        <v>249.4</v>
      </c>
      <c r="N70" s="64">
        <v>26</v>
      </c>
      <c r="O70" s="74">
        <v>2486651.44</v>
      </c>
      <c r="P70" s="25"/>
      <c r="Q70" s="26"/>
      <c r="R70" s="26"/>
      <c r="S70" s="74">
        <v>2486651.44</v>
      </c>
      <c r="T70" s="27">
        <v>42735</v>
      </c>
      <c r="U70" s="28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3"/>
    </row>
    <row r="71" spans="1:186" s="34" customFormat="1" ht="52.5" customHeight="1">
      <c r="A71" s="21">
        <v>60</v>
      </c>
      <c r="B71" s="53" t="s">
        <v>88</v>
      </c>
      <c r="C71" s="57">
        <v>1952</v>
      </c>
      <c r="D71" s="88" t="s">
        <v>92</v>
      </c>
      <c r="E71" s="57">
        <v>2</v>
      </c>
      <c r="F71" s="57">
        <v>2</v>
      </c>
      <c r="G71" s="58">
        <v>12</v>
      </c>
      <c r="H71" s="64">
        <v>6</v>
      </c>
      <c r="I71" s="58">
        <f t="shared" si="0"/>
        <v>6</v>
      </c>
      <c r="J71" s="65"/>
      <c r="K71" s="62">
        <f>L71</f>
        <v>631.27</v>
      </c>
      <c r="L71" s="63">
        <v>631.27</v>
      </c>
      <c r="M71" s="63">
        <v>472.37</v>
      </c>
      <c r="N71" s="64">
        <v>37</v>
      </c>
      <c r="O71" s="74">
        <v>3783707.82</v>
      </c>
      <c r="P71" s="25"/>
      <c r="Q71" s="26"/>
      <c r="R71" s="26"/>
      <c r="S71" s="74">
        <v>3783707.82</v>
      </c>
      <c r="T71" s="27">
        <v>42735</v>
      </c>
      <c r="U71" s="28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3"/>
    </row>
    <row r="72" spans="1:186" s="34" customFormat="1" ht="52.5" customHeight="1">
      <c r="A72" s="21">
        <v>61</v>
      </c>
      <c r="B72" s="53" t="s">
        <v>89</v>
      </c>
      <c r="C72" s="57">
        <v>1952</v>
      </c>
      <c r="D72" s="88" t="s">
        <v>92</v>
      </c>
      <c r="E72" s="57">
        <v>2</v>
      </c>
      <c r="F72" s="57">
        <v>2</v>
      </c>
      <c r="G72" s="58">
        <v>12</v>
      </c>
      <c r="H72" s="64">
        <v>6</v>
      </c>
      <c r="I72" s="58">
        <f t="shared" si="0"/>
        <v>6</v>
      </c>
      <c r="J72" s="65"/>
      <c r="K72" s="62">
        <f>L72</f>
        <v>615.76</v>
      </c>
      <c r="L72" s="63">
        <v>615.76</v>
      </c>
      <c r="M72" s="63">
        <v>389.86</v>
      </c>
      <c r="N72" s="64">
        <v>37</v>
      </c>
      <c r="O72" s="74">
        <v>3820462.66</v>
      </c>
      <c r="P72" s="25"/>
      <c r="Q72" s="26"/>
      <c r="R72" s="26"/>
      <c r="S72" s="74">
        <v>3820462.66</v>
      </c>
      <c r="T72" s="27">
        <v>42735</v>
      </c>
      <c r="U72" s="28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3"/>
    </row>
    <row r="73" spans="1:186" s="34" customFormat="1" ht="52.5" customHeight="1">
      <c r="A73" s="21">
        <v>62</v>
      </c>
      <c r="B73" s="55" t="s">
        <v>90</v>
      </c>
      <c r="C73" s="60">
        <v>1952</v>
      </c>
      <c r="D73" s="89" t="s">
        <v>92</v>
      </c>
      <c r="E73" s="60">
        <v>2</v>
      </c>
      <c r="F73" s="60">
        <v>2</v>
      </c>
      <c r="G73" s="61">
        <v>12</v>
      </c>
      <c r="H73" s="70">
        <v>4</v>
      </c>
      <c r="I73" s="61">
        <f t="shared" si="0"/>
        <v>8</v>
      </c>
      <c r="J73" s="71"/>
      <c r="K73" s="72">
        <f>L73</f>
        <v>638.5</v>
      </c>
      <c r="L73" s="73">
        <v>638.5</v>
      </c>
      <c r="M73" s="73">
        <v>424.7</v>
      </c>
      <c r="N73" s="70">
        <v>31</v>
      </c>
      <c r="O73" s="97">
        <v>3504453</v>
      </c>
      <c r="P73" s="25"/>
      <c r="Q73" s="26"/>
      <c r="R73" s="26"/>
      <c r="S73" s="97">
        <v>3504453</v>
      </c>
      <c r="T73" s="27">
        <v>42735</v>
      </c>
      <c r="U73" s="28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3"/>
    </row>
    <row r="74" spans="1:186" s="34" customFormat="1" ht="52.5" customHeight="1">
      <c r="A74" s="21">
        <v>63</v>
      </c>
      <c r="B74" s="56" t="s">
        <v>91</v>
      </c>
      <c r="C74" s="57">
        <v>1951</v>
      </c>
      <c r="D74" s="88" t="s">
        <v>92</v>
      </c>
      <c r="E74" s="57">
        <v>2</v>
      </c>
      <c r="F74" s="60">
        <v>2</v>
      </c>
      <c r="G74" s="61">
        <v>16</v>
      </c>
      <c r="H74" s="70">
        <v>3</v>
      </c>
      <c r="I74" s="61">
        <f t="shared" si="0"/>
        <v>13</v>
      </c>
      <c r="J74" s="71"/>
      <c r="K74" s="72">
        <f>L74</f>
        <v>686.5</v>
      </c>
      <c r="L74" s="73">
        <v>686.5</v>
      </c>
      <c r="M74" s="73">
        <v>650</v>
      </c>
      <c r="N74" s="70">
        <v>33</v>
      </c>
      <c r="O74" s="102">
        <v>4165867.1</v>
      </c>
      <c r="P74" s="36"/>
      <c r="Q74" s="37"/>
      <c r="R74" s="26"/>
      <c r="S74" s="102">
        <v>4165867.1</v>
      </c>
      <c r="T74" s="98">
        <v>42735</v>
      </c>
      <c r="U74" s="28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3"/>
    </row>
    <row r="75" spans="1:186" s="34" customFormat="1" ht="52.5" customHeight="1">
      <c r="A75" s="21">
        <v>64</v>
      </c>
      <c r="B75" s="103" t="s">
        <v>102</v>
      </c>
      <c r="C75" s="83">
        <v>1989</v>
      </c>
      <c r="D75" s="103" t="s">
        <v>100</v>
      </c>
      <c r="E75" s="83">
        <v>16</v>
      </c>
      <c r="F75" s="83">
        <v>2</v>
      </c>
      <c r="G75" s="83">
        <v>127</v>
      </c>
      <c r="H75" s="70">
        <v>17</v>
      </c>
      <c r="I75" s="61">
        <v>110</v>
      </c>
      <c r="J75" s="71"/>
      <c r="K75" s="85">
        <v>9627.1</v>
      </c>
      <c r="L75" s="85">
        <v>6981.5</v>
      </c>
      <c r="M75" s="85">
        <v>5959.4</v>
      </c>
      <c r="N75" s="84">
        <v>243</v>
      </c>
      <c r="O75" s="86">
        <v>8930738</v>
      </c>
      <c r="P75" s="25"/>
      <c r="Q75" s="26"/>
      <c r="R75" s="26">
        <v>2232684.5</v>
      </c>
      <c r="S75" s="105">
        <v>5090520.66</v>
      </c>
      <c r="T75" s="98">
        <v>42735</v>
      </c>
      <c r="U75" s="28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3"/>
    </row>
    <row r="76" spans="1:186" s="34" customFormat="1" ht="52.5" customHeight="1">
      <c r="A76" s="21">
        <v>65</v>
      </c>
      <c r="B76" s="104" t="s">
        <v>103</v>
      </c>
      <c r="C76" s="77">
        <v>1990</v>
      </c>
      <c r="D76" s="106" t="s">
        <v>94</v>
      </c>
      <c r="E76" s="77">
        <v>7.12</v>
      </c>
      <c r="F76" s="78">
        <v>4</v>
      </c>
      <c r="G76" s="79">
        <v>171</v>
      </c>
      <c r="H76" s="70">
        <v>30</v>
      </c>
      <c r="I76" s="61">
        <v>141</v>
      </c>
      <c r="J76" s="71"/>
      <c r="K76" s="82">
        <v>15722</v>
      </c>
      <c r="L76" s="82">
        <v>10885.4</v>
      </c>
      <c r="M76" s="82">
        <v>8334.5</v>
      </c>
      <c r="N76" s="81">
        <v>485</v>
      </c>
      <c r="O76" s="35">
        <v>7993170</v>
      </c>
      <c r="P76" s="25"/>
      <c r="Q76" s="26"/>
      <c r="R76" s="26">
        <v>1998292.5</v>
      </c>
      <c r="S76" s="102">
        <v>4556106.9</v>
      </c>
      <c r="T76" s="98">
        <v>42735</v>
      </c>
      <c r="U76" s="28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3"/>
    </row>
    <row r="77" spans="1:186" s="34" customFormat="1" ht="52.5" customHeight="1">
      <c r="A77" s="21">
        <v>66</v>
      </c>
      <c r="B77" s="104" t="s">
        <v>104</v>
      </c>
      <c r="C77" s="79">
        <v>1989</v>
      </c>
      <c r="D77" s="106" t="s">
        <v>94</v>
      </c>
      <c r="E77" s="79" t="s">
        <v>105</v>
      </c>
      <c r="F77" s="78">
        <v>7</v>
      </c>
      <c r="G77" s="107">
        <v>302</v>
      </c>
      <c r="H77" s="64">
        <v>36</v>
      </c>
      <c r="I77" s="58">
        <v>266</v>
      </c>
      <c r="J77" s="65"/>
      <c r="K77" s="82">
        <v>28364.2</v>
      </c>
      <c r="L77" s="82">
        <v>18512.9</v>
      </c>
      <c r="M77" s="82">
        <v>16173.5</v>
      </c>
      <c r="N77" s="81">
        <v>813</v>
      </c>
      <c r="O77" s="35">
        <v>6000000</v>
      </c>
      <c r="P77" s="25"/>
      <c r="Q77" s="26"/>
      <c r="R77" s="26">
        <v>1500000</v>
      </c>
      <c r="S77" s="102">
        <v>3420000</v>
      </c>
      <c r="T77" s="27">
        <v>42735</v>
      </c>
      <c r="U77" s="28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3"/>
    </row>
    <row r="78" spans="1:186" s="34" customFormat="1" ht="52.5" customHeight="1">
      <c r="A78" s="21">
        <v>67</v>
      </c>
      <c r="B78" s="80" t="s">
        <v>95</v>
      </c>
      <c r="C78" s="22">
        <v>1987</v>
      </c>
      <c r="D78" s="90" t="s">
        <v>100</v>
      </c>
      <c r="E78" s="22">
        <v>16</v>
      </c>
      <c r="F78" s="99">
        <v>2</v>
      </c>
      <c r="G78" s="81">
        <v>127</v>
      </c>
      <c r="H78" s="81">
        <v>16</v>
      </c>
      <c r="I78" s="81">
        <v>111</v>
      </c>
      <c r="J78" s="81"/>
      <c r="K78" s="82" t="s">
        <v>101</v>
      </c>
      <c r="L78" s="82">
        <v>6916.5</v>
      </c>
      <c r="M78" s="82">
        <v>6125.1</v>
      </c>
      <c r="N78" s="81">
        <v>281</v>
      </c>
      <c r="O78" s="35">
        <v>8930738</v>
      </c>
      <c r="P78" s="100"/>
      <c r="Q78" s="40"/>
      <c r="R78" s="40">
        <v>2232684.5</v>
      </c>
      <c r="S78" s="101">
        <v>5090520.66</v>
      </c>
      <c r="T78" s="27">
        <v>42735</v>
      </c>
      <c r="U78" s="28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3"/>
    </row>
    <row r="79" spans="1:186" s="34" customFormat="1" ht="52.5" customHeight="1">
      <c r="A79" s="21">
        <v>68</v>
      </c>
      <c r="B79" s="116" t="s">
        <v>96</v>
      </c>
      <c r="C79" s="83">
        <v>1989</v>
      </c>
      <c r="D79" s="91" t="s">
        <v>100</v>
      </c>
      <c r="E79" s="83">
        <v>10</v>
      </c>
      <c r="F79" s="83">
        <v>5</v>
      </c>
      <c r="G79" s="84">
        <v>200</v>
      </c>
      <c r="H79" s="84">
        <v>44</v>
      </c>
      <c r="I79" s="84">
        <v>156</v>
      </c>
      <c r="J79" s="84"/>
      <c r="K79" s="85">
        <v>13867.3</v>
      </c>
      <c r="L79" s="85">
        <v>10733.4</v>
      </c>
      <c r="M79" s="85">
        <v>8148.1</v>
      </c>
      <c r="N79" s="84">
        <v>525</v>
      </c>
      <c r="O79" s="120">
        <v>7910975</v>
      </c>
      <c r="P79" s="25"/>
      <c r="Q79" s="26"/>
      <c r="R79" s="26">
        <v>1977743.75</v>
      </c>
      <c r="S79" s="75">
        <v>4509255.75</v>
      </c>
      <c r="T79" s="27">
        <v>42735</v>
      </c>
      <c r="U79" s="28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3"/>
    </row>
    <row r="80" spans="1:186" s="34" customFormat="1" ht="52.5" customHeight="1">
      <c r="A80" s="21">
        <v>69</v>
      </c>
      <c r="B80" s="80" t="s">
        <v>97</v>
      </c>
      <c r="C80" s="114">
        <v>1989</v>
      </c>
      <c r="D80" s="108" t="s">
        <v>98</v>
      </c>
      <c r="E80" s="109">
        <v>10</v>
      </c>
      <c r="F80" s="109">
        <v>3</v>
      </c>
      <c r="G80" s="110">
        <v>120</v>
      </c>
      <c r="H80" s="110">
        <v>17</v>
      </c>
      <c r="I80" s="110">
        <v>103</v>
      </c>
      <c r="J80" s="110"/>
      <c r="K80" s="111">
        <v>7060.1</v>
      </c>
      <c r="L80" s="111">
        <v>6338</v>
      </c>
      <c r="M80" s="111">
        <v>5329.9</v>
      </c>
      <c r="N80" s="118">
        <v>341</v>
      </c>
      <c r="O80" s="26">
        <f>(1500000+82195)*3</f>
        <v>4746585</v>
      </c>
      <c r="P80" s="25"/>
      <c r="Q80" s="26"/>
      <c r="R80" s="26">
        <v>1186646.25</v>
      </c>
      <c r="S80" s="75">
        <v>2705553.45</v>
      </c>
      <c r="T80" s="27">
        <v>42735</v>
      </c>
      <c r="U80" s="28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3"/>
    </row>
    <row r="81" spans="1:186" s="34" customFormat="1" ht="52.5" customHeight="1">
      <c r="A81" s="21">
        <v>70</v>
      </c>
      <c r="B81" s="80" t="s">
        <v>106</v>
      </c>
      <c r="C81" s="115">
        <v>1985</v>
      </c>
      <c r="D81" s="117" t="s">
        <v>94</v>
      </c>
      <c r="E81" s="22">
        <v>9</v>
      </c>
      <c r="F81" s="22">
        <v>4</v>
      </c>
      <c r="G81" s="23">
        <v>198</v>
      </c>
      <c r="H81" s="23">
        <v>25</v>
      </c>
      <c r="I81" s="23">
        <v>173</v>
      </c>
      <c r="J81" s="23"/>
      <c r="K81" s="24">
        <v>13842.6</v>
      </c>
      <c r="L81" s="24">
        <v>10766.7</v>
      </c>
      <c r="M81" s="24">
        <v>9387.1</v>
      </c>
      <c r="N81" s="119">
        <v>475</v>
      </c>
      <c r="O81" s="26">
        <v>6000000</v>
      </c>
      <c r="P81" s="25"/>
      <c r="Q81" s="26"/>
      <c r="R81" s="26">
        <v>1500000</v>
      </c>
      <c r="S81" s="102">
        <v>3420000</v>
      </c>
      <c r="T81" s="27">
        <v>42735</v>
      </c>
      <c r="U81" s="28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3"/>
    </row>
    <row r="82" spans="1:186" s="31" customFormat="1" ht="42" customHeight="1">
      <c r="A82" s="39"/>
      <c r="B82" s="138" t="s">
        <v>28</v>
      </c>
      <c r="C82" s="138"/>
      <c r="D82" s="138"/>
      <c r="E82" s="99"/>
      <c r="F82" s="99"/>
      <c r="G82" s="112">
        <f>SUM(G12:G81)</f>
        <v>2232</v>
      </c>
      <c r="H82" s="112">
        <f>SUM(H12:H81)</f>
        <v>495</v>
      </c>
      <c r="I82" s="112">
        <f>SUM(I12:I81)</f>
        <v>1737</v>
      </c>
      <c r="J82" s="112"/>
      <c r="K82" s="113">
        <f>SUM(K12:K81)</f>
        <v>144188.56</v>
      </c>
      <c r="L82" s="113">
        <f>SUM(L12:L81)</f>
        <v>123298.26</v>
      </c>
      <c r="M82" s="113">
        <f>SUM(M12:M81)</f>
        <v>100732.35000000002</v>
      </c>
      <c r="N82" s="112">
        <f>SUM(N12:N81)</f>
        <v>5749</v>
      </c>
      <c r="O82" s="40">
        <f>SUM(O12:O81)</f>
        <v>306961915.36</v>
      </c>
      <c r="P82" s="25"/>
      <c r="Q82" s="26"/>
      <c r="R82" s="26">
        <f>SUM(R75:R81)</f>
        <v>12628051.5</v>
      </c>
      <c r="S82" s="26">
        <f>SUM(S12:S80)</f>
        <v>281821666.78000003</v>
      </c>
      <c r="T82" s="27"/>
      <c r="U82" s="28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30"/>
    </row>
    <row r="83" spans="1:173" s="45" customFormat="1" ht="18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41"/>
      <c r="L83" s="42"/>
      <c r="M83" s="41"/>
      <c r="N83" s="41"/>
      <c r="O83" s="43"/>
      <c r="P83" s="41"/>
      <c r="Q83" s="41"/>
      <c r="R83" s="41"/>
      <c r="S83" s="41"/>
      <c r="T83" s="41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</row>
    <row r="84" spans="1:173" s="45" customFormat="1" ht="18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41"/>
      <c r="L84" s="41"/>
      <c r="M84" s="41"/>
      <c r="N84" s="41"/>
      <c r="O84" s="43"/>
      <c r="P84" s="41"/>
      <c r="Q84" s="41"/>
      <c r="R84" s="41"/>
      <c r="S84" s="41"/>
      <c r="T84" s="41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</row>
    <row r="85" spans="1:173" s="45" customFormat="1" ht="30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</row>
    <row r="86" spans="1:173" s="45" customFormat="1" ht="30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</row>
    <row r="87" spans="1:141" s="45" customFormat="1" ht="39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41"/>
      <c r="V87" s="41"/>
      <c r="W87" s="41"/>
      <c r="X87" s="41"/>
      <c r="Y87" s="41"/>
      <c r="Z87" s="41"/>
      <c r="AA87" s="41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</row>
    <row r="88" spans="1:141" s="45" customFormat="1" ht="39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41"/>
      <c r="V88" s="41"/>
      <c r="W88" s="41"/>
      <c r="X88" s="41"/>
      <c r="Y88" s="41"/>
      <c r="Z88" s="41"/>
      <c r="AA88" s="41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</row>
    <row r="89" spans="1:21" s="10" customFormat="1" ht="12.75" customHeight="1">
      <c r="A89" s="46"/>
      <c r="B89" s="47"/>
      <c r="C89" s="48"/>
      <c r="D89" s="52"/>
      <c r="E89" s="50"/>
      <c r="F89" s="140"/>
      <c r="G89" s="140"/>
      <c r="H89" s="140"/>
      <c r="I89" s="140"/>
      <c r="J89" s="140"/>
      <c r="K89" s="140"/>
      <c r="L89" s="51"/>
      <c r="M89" s="51"/>
      <c r="N89" s="48"/>
      <c r="O89" s="141"/>
      <c r="P89" s="141"/>
      <c r="Q89" s="141"/>
      <c r="R89" s="51"/>
      <c r="S89" s="51"/>
      <c r="T89" s="52"/>
      <c r="U89" s="9"/>
    </row>
    <row r="90" spans="1:21" s="10" customFormat="1" ht="12.75" customHeight="1">
      <c r="A90" s="52"/>
      <c r="B90" s="47"/>
      <c r="C90" s="48"/>
      <c r="D90" s="52"/>
      <c r="E90" s="50"/>
      <c r="F90" s="140"/>
      <c r="G90" s="140"/>
      <c r="H90" s="140"/>
      <c r="I90" s="140"/>
      <c r="J90" s="140"/>
      <c r="K90" s="140"/>
      <c r="L90" s="51"/>
      <c r="M90" s="51"/>
      <c r="N90" s="48"/>
      <c r="O90" s="141"/>
      <c r="P90" s="141"/>
      <c r="Q90" s="141"/>
      <c r="R90" s="51"/>
      <c r="S90" s="51"/>
      <c r="T90" s="52"/>
      <c r="U90" s="9"/>
    </row>
    <row r="91" spans="1:20" ht="12.75" customHeight="1">
      <c r="A91" s="52"/>
      <c r="B91" s="47"/>
      <c r="C91" s="48"/>
      <c r="D91" s="52"/>
      <c r="E91" s="50"/>
      <c r="F91" s="140"/>
      <c r="G91" s="140"/>
      <c r="H91" s="140"/>
      <c r="I91" s="140"/>
      <c r="J91" s="140"/>
      <c r="K91" s="140"/>
      <c r="L91" s="51"/>
      <c r="M91" s="51"/>
      <c r="N91" s="48"/>
      <c r="O91" s="141"/>
      <c r="P91" s="141"/>
      <c r="Q91" s="141"/>
      <c r="R91" s="51"/>
      <c r="S91" s="51"/>
      <c r="T91" s="52"/>
    </row>
    <row r="92" spans="1:20" ht="12.75" customHeight="1">
      <c r="A92" s="52"/>
      <c r="B92" s="47"/>
      <c r="C92" s="48"/>
      <c r="D92" s="52"/>
      <c r="E92" s="50"/>
      <c r="F92" s="50"/>
      <c r="G92" s="48"/>
      <c r="H92" s="48"/>
      <c r="I92" s="48"/>
      <c r="J92" s="48"/>
      <c r="K92" s="51"/>
      <c r="L92" s="51"/>
      <c r="M92" s="51"/>
      <c r="N92" s="48"/>
      <c r="O92" s="51"/>
      <c r="P92" s="51"/>
      <c r="Q92" s="51"/>
      <c r="R92" s="51"/>
      <c r="S92" s="51"/>
      <c r="T92" s="52"/>
    </row>
    <row r="93" spans="1:20" ht="12.75" customHeight="1">
      <c r="A93" s="52"/>
      <c r="B93" s="47"/>
      <c r="C93" s="48"/>
      <c r="D93" s="52"/>
      <c r="E93" s="50"/>
      <c r="F93" s="50"/>
      <c r="G93" s="48"/>
      <c r="H93" s="48"/>
      <c r="I93" s="48"/>
      <c r="J93" s="48"/>
      <c r="K93" s="51"/>
      <c r="L93" s="51"/>
      <c r="M93" s="51"/>
      <c r="N93" s="48"/>
      <c r="O93" s="51"/>
      <c r="P93" s="51"/>
      <c r="Q93" s="51"/>
      <c r="R93" s="51"/>
      <c r="S93" s="51"/>
      <c r="T93" s="52"/>
    </row>
    <row r="94" spans="1:20" ht="12.75" customHeight="1">
      <c r="A94" s="52"/>
      <c r="B94" s="47"/>
      <c r="C94" s="48"/>
      <c r="D94" s="52"/>
      <c r="E94" s="50"/>
      <c r="F94" s="50"/>
      <c r="G94" s="48"/>
      <c r="H94" s="48"/>
      <c r="I94" s="48"/>
      <c r="J94" s="48"/>
      <c r="K94" s="51"/>
      <c r="L94" s="51"/>
      <c r="M94" s="51"/>
      <c r="N94" s="48"/>
      <c r="O94" s="51"/>
      <c r="P94" s="51"/>
      <c r="Q94" s="51"/>
      <c r="R94" s="51"/>
      <c r="S94" s="51"/>
      <c r="T94" s="52"/>
    </row>
    <row r="95" spans="1:20" ht="12.75" customHeight="1">
      <c r="A95" s="52"/>
      <c r="B95" s="142"/>
      <c r="C95" s="48"/>
      <c r="D95" s="52"/>
      <c r="E95" s="50"/>
      <c r="F95" s="50"/>
      <c r="G95" s="48"/>
      <c r="H95" s="48"/>
      <c r="I95" s="48"/>
      <c r="J95" s="48"/>
      <c r="K95" s="51"/>
      <c r="L95" s="51"/>
      <c r="M95" s="51"/>
      <c r="N95" s="48"/>
      <c r="O95" s="51"/>
      <c r="P95" s="51"/>
      <c r="Q95" s="51"/>
      <c r="R95" s="51"/>
      <c r="S95" s="51"/>
      <c r="T95" s="52"/>
    </row>
    <row r="96" spans="1:20" ht="12.75" customHeight="1">
      <c r="A96" s="52"/>
      <c r="B96" s="142"/>
      <c r="C96" s="48"/>
      <c r="D96" s="52"/>
      <c r="E96" s="50"/>
      <c r="F96" s="50"/>
      <c r="G96" s="48"/>
      <c r="H96" s="48"/>
      <c r="I96" s="48"/>
      <c r="J96" s="48"/>
      <c r="K96" s="51"/>
      <c r="L96" s="51"/>
      <c r="M96" s="51"/>
      <c r="N96" s="48"/>
      <c r="O96" s="51"/>
      <c r="P96" s="51"/>
      <c r="Q96" s="51"/>
      <c r="R96" s="51"/>
      <c r="S96" s="51"/>
      <c r="T96" s="52"/>
    </row>
    <row r="97" spans="1:20" ht="12.75" customHeight="1">
      <c r="A97" s="52"/>
      <c r="B97" s="142"/>
      <c r="C97" s="48"/>
      <c r="D97" s="52"/>
      <c r="E97" s="50"/>
      <c r="F97" s="50"/>
      <c r="G97" s="48"/>
      <c r="H97" s="48"/>
      <c r="I97" s="48"/>
      <c r="J97" s="48"/>
      <c r="K97" s="51"/>
      <c r="L97" s="51"/>
      <c r="M97" s="51"/>
      <c r="N97" s="48"/>
      <c r="O97" s="51"/>
      <c r="P97" s="51"/>
      <c r="Q97" s="51"/>
      <c r="R97" s="51"/>
      <c r="S97" s="51"/>
      <c r="T97" s="52"/>
    </row>
    <row r="98" spans="1:20" ht="12.75" customHeight="1">
      <c r="A98" s="52"/>
      <c r="B98" s="47"/>
      <c r="C98" s="48"/>
      <c r="D98" s="52"/>
      <c r="E98" s="50"/>
      <c r="F98" s="50"/>
      <c r="G98" s="48"/>
      <c r="H98" s="48"/>
      <c r="I98" s="48"/>
      <c r="J98" s="48"/>
      <c r="K98" s="51"/>
      <c r="L98" s="51"/>
      <c r="M98" s="51"/>
      <c r="N98" s="48"/>
      <c r="O98" s="51"/>
      <c r="P98" s="51"/>
      <c r="Q98" s="51"/>
      <c r="R98" s="51"/>
      <c r="S98" s="51"/>
      <c r="T98" s="52"/>
    </row>
  </sheetData>
  <sheetProtection/>
  <autoFilter ref="A10:U86"/>
  <mergeCells count="27">
    <mergeCell ref="F89:K91"/>
    <mergeCell ref="O89:Q91"/>
    <mergeCell ref="B95:B97"/>
    <mergeCell ref="A87:T88"/>
    <mergeCell ref="P7:S7"/>
    <mergeCell ref="N6:N8"/>
    <mergeCell ref="O6:S6"/>
    <mergeCell ref="T6:T9"/>
    <mergeCell ref="G7:G8"/>
    <mergeCell ref="H7:J7"/>
    <mergeCell ref="L7:L8"/>
    <mergeCell ref="K6:K8"/>
    <mergeCell ref="L6:M6"/>
    <mergeCell ref="O7:O8"/>
    <mergeCell ref="A6:A9"/>
    <mergeCell ref="A1:P1"/>
    <mergeCell ref="A3:T5"/>
    <mergeCell ref="B6:B9"/>
    <mergeCell ref="M7:M8"/>
    <mergeCell ref="A83:J86"/>
    <mergeCell ref="C6:C9"/>
    <mergeCell ref="D6:D9"/>
    <mergeCell ref="E6:E9"/>
    <mergeCell ref="F6:F9"/>
    <mergeCell ref="G6:J6"/>
    <mergeCell ref="B82:D82"/>
    <mergeCell ref="Q1:T1"/>
  </mergeCells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K12:K81">
      <formula1>OR(AND(K12&gt;0,K12&lt;=10000000000),K12=0)</formula1>
    </dataValidation>
  </dataValidations>
  <printOptions horizontalCentered="1"/>
  <pageMargins left="0.2362204724409449" right="0.2362204724409449" top="0.15748031496062992" bottom="0.2362204724409449" header="0.15748031496062992" footer="0.1968503937007874"/>
  <pageSetup fitToHeight="3" fitToWidth="1" horizontalDpi="600" verticalDpi="600" orientation="landscape" paperSize="8" scale="30" r:id="rId1"/>
  <headerFooter alignWithMargins="0">
    <oddHeader>&amp;C&amp;18
</oddHeader>
  </headerFooter>
  <colBreaks count="2" manualBreakCount="2">
    <brk id="1" max="109" man="1"/>
    <brk id="17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PobegimovaTA</cp:lastModifiedBy>
  <cp:lastPrinted>2015-04-03T09:52:49Z</cp:lastPrinted>
  <dcterms:created xsi:type="dcterms:W3CDTF">2014-07-29T14:18:54Z</dcterms:created>
  <dcterms:modified xsi:type="dcterms:W3CDTF">2015-05-13T09:29:26Z</dcterms:modified>
  <cp:category/>
  <cp:version/>
  <cp:contentType/>
  <cp:contentStatus/>
</cp:coreProperties>
</file>