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1">'Лист2'!$A$82</definedName>
    <definedName name="_ftn2" localSheetId="1">'Лист2'!$A$83</definedName>
    <definedName name="_ftn3" localSheetId="1">'Лист2'!$A$84</definedName>
    <definedName name="_ftnref1" localSheetId="1">'Лист2'!$E$41</definedName>
    <definedName name="_ftnref2" localSheetId="1">'Лист2'!$E$44</definedName>
    <definedName name="_ftnref3" localSheetId="1">'Лист2'!$E$65</definedName>
  </definedNames>
  <calcPr fullCalcOnLoad="1"/>
</workbook>
</file>

<file path=xl/sharedStrings.xml><?xml version="1.0" encoding="utf-8"?>
<sst xmlns="http://schemas.openxmlformats.org/spreadsheetml/2006/main" count="878" uniqueCount="340">
  <si>
    <t>N п/п</t>
  </si>
  <si>
    <t>Мероприятия по реализации подпрограммы</t>
  </si>
  <si>
    <t>1.</t>
  </si>
  <si>
    <t>2.</t>
  </si>
  <si>
    <t>3.</t>
  </si>
  <si>
    <t>3.1.</t>
  </si>
  <si>
    <t>Администрация городского округа, в т.ч.</t>
  </si>
  <si>
    <t>Аппарат Администрации городского округа</t>
  </si>
  <si>
    <t>МКУ «МФЦ городского округа Электросталь Московской области»</t>
  </si>
  <si>
    <t>МУ «Аварийно-спасательная служба</t>
  </si>
  <si>
    <t>МКУ «Центр рекламы»</t>
  </si>
  <si>
    <t>3.2.</t>
  </si>
  <si>
    <t>Управление образования городского округа</t>
  </si>
  <si>
    <t>3.3.</t>
  </si>
  <si>
    <t>Управление ЖКХ городского округа</t>
  </si>
  <si>
    <t>МУ «УМЗ»</t>
  </si>
  <si>
    <t>3.4.</t>
  </si>
  <si>
    <t>Управление культуры и молодежной политики городского округа</t>
  </si>
  <si>
    <t>3.5.</t>
  </si>
  <si>
    <t>Финансовое управление городского округа</t>
  </si>
  <si>
    <t>3.6.</t>
  </si>
  <si>
    <t>Комитет по физической культуре и спорту городского округа</t>
  </si>
  <si>
    <t>3.7.</t>
  </si>
  <si>
    <t>Комитет имущественных отношений городского округа</t>
  </si>
  <si>
    <t>4.</t>
  </si>
  <si>
    <t>5.</t>
  </si>
  <si>
    <t>6.</t>
  </si>
  <si>
    <t>6.1.</t>
  </si>
  <si>
    <t>6.1.1.</t>
  </si>
  <si>
    <t>6.1.1.1.</t>
  </si>
  <si>
    <t>6.1.1.2.</t>
  </si>
  <si>
    <t>6.1.1.3.</t>
  </si>
  <si>
    <t>6.1.1.4.</t>
  </si>
  <si>
    <t>6.1.2.</t>
  </si>
  <si>
    <t>6.1.3.</t>
  </si>
  <si>
    <t>6.1.3.1.</t>
  </si>
  <si>
    <t>6.1.4.</t>
  </si>
  <si>
    <t>6.1.5.</t>
  </si>
  <si>
    <t>6.1.6.</t>
  </si>
  <si>
    <t>6.1.7.</t>
  </si>
  <si>
    <t>6.2.</t>
  </si>
  <si>
    <t>6.2.1.</t>
  </si>
  <si>
    <t>6.2.1.1.</t>
  </si>
  <si>
    <t>6.2.1.2.</t>
  </si>
  <si>
    <t>6.2.1.3.</t>
  </si>
  <si>
    <t>6.2.1.4.</t>
  </si>
  <si>
    <t>6.2.2.</t>
  </si>
  <si>
    <t>6.2.3.</t>
  </si>
  <si>
    <t>6.2.3.1.</t>
  </si>
  <si>
    <t>6.2.4.</t>
  </si>
  <si>
    <t>6.2.5.</t>
  </si>
  <si>
    <t>6.2.6.</t>
  </si>
  <si>
    <t>6.2.7.</t>
  </si>
  <si>
    <t>6.3.</t>
  </si>
  <si>
    <t>6.3.1.</t>
  </si>
  <si>
    <t>6.3.1.1.</t>
  </si>
  <si>
    <t>6.3.1.2.</t>
  </si>
  <si>
    <t>6.3.1.3.</t>
  </si>
  <si>
    <t>6.3.1.4.</t>
  </si>
  <si>
    <t>6.3.2.</t>
  </si>
  <si>
    <t>6.3.3.</t>
  </si>
  <si>
    <t>6.3.3.1.</t>
  </si>
  <si>
    <t>6.3.4.</t>
  </si>
  <si>
    <t>6.3.5.</t>
  </si>
  <si>
    <t>6.3.6.</t>
  </si>
  <si>
    <t>6.3.7.</t>
  </si>
  <si>
    <t>6.4.1.</t>
  </si>
  <si>
    <t>6.4.1.1.</t>
  </si>
  <si>
    <t>6.4.1.2.</t>
  </si>
  <si>
    <t>6.4.1.3.</t>
  </si>
  <si>
    <t>6.4.1.4.</t>
  </si>
  <si>
    <t>6.4.2.</t>
  </si>
  <si>
    <t>6.4.3.</t>
  </si>
  <si>
    <t>6.4.4.</t>
  </si>
  <si>
    <t>6.4.5.</t>
  </si>
  <si>
    <t>6.4.6.</t>
  </si>
  <si>
    <t>6.4.7.</t>
  </si>
  <si>
    <t>7.</t>
  </si>
  <si>
    <t>8.</t>
  </si>
  <si>
    <t>- Подсистема "Показатели развития МО";</t>
  </si>
  <si>
    <t>- Подсистема "Госпрограммы МО";</t>
  </si>
  <si>
    <t>- Подсистема "Учреждения МО";</t>
  </si>
  <si>
    <r>
      <t xml:space="preserve">- </t>
    </r>
    <r>
      <rPr>
        <sz val="11"/>
        <color indexed="8"/>
        <rFont val="Times New Roman"/>
        <family val="1"/>
      </rPr>
      <t>Подсистема "Инвестпроекты МО";</t>
    </r>
  </si>
  <si>
    <r>
      <t xml:space="preserve">- </t>
    </r>
    <r>
      <rPr>
        <sz val="11"/>
        <color indexed="8"/>
        <rFont val="Times New Roman"/>
        <family val="1"/>
      </rPr>
      <t>Подсистема "Прогнозирование развития МО".</t>
    </r>
  </si>
  <si>
    <t>9.</t>
  </si>
  <si>
    <t>Подключение, развитие и техническая поддержка муниципального сегмента единой информационной системы оказания государственной и муниципальных услуг (ЕИСГУ)</t>
  </si>
  <si>
    <t>10.</t>
  </si>
  <si>
    <t>11.</t>
  </si>
  <si>
    <t>Разработка и внедрение информационных систем для повышения качества управления муниципальной службой</t>
  </si>
  <si>
    <t>Разработка и внедрение информационных систем для создания условий по развитию предпринимательства в муниципальном образовании</t>
  </si>
  <si>
    <t>Раскрытие информации о деятельности ОМСУ муниципального образования и подведомственных учреждений в формате «открытых данных»</t>
  </si>
  <si>
    <t>6.4.</t>
  </si>
  <si>
    <t>Перечень стандартных процедур, обеспечивающих выполнение мероприятия, с указанием предельных сроков их исполнения</t>
  </si>
  <si>
    <t>Источники финансирования</t>
  </si>
  <si>
    <t>Срок исполнения мероприятия (годы)</t>
  </si>
  <si>
    <t>Объем финансирования мероприятия в текущем финансовом году (2014) (тыс. руб.)</t>
  </si>
  <si>
    <t>Всего (тыс. руб.)</t>
  </si>
  <si>
    <t>Объем финансирования по годам, (тыс. руб.)</t>
  </si>
  <si>
    <t>2015 г.</t>
  </si>
  <si>
    <t>2016 г.</t>
  </si>
  <si>
    <t>2017г.</t>
  </si>
  <si>
    <t>2018 г.</t>
  </si>
  <si>
    <t>2019 г.</t>
  </si>
  <si>
    <t>Ответственный за выполнение мероприятия подпрограммы</t>
  </si>
  <si>
    <t>Результаты выполнения мероприятий подпрограммы</t>
  </si>
  <si>
    <t>2015-2019</t>
  </si>
  <si>
    <t>В пределах средств, предусмотренных на основную деятельность ответственных за исполнение мероприятия</t>
  </si>
  <si>
    <t>Задача 2. Обеспечение работоспособности информационно-телекоммуникационной сети для нужд ОМСУ городского округа Электросталь  Московской области, подведомственных учреждений</t>
  </si>
  <si>
    <t>Задача 3. 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Московской области, включая проведение аттестации информационных систем на соответствие требованиям по информационной безопасности и защите данных</t>
  </si>
  <si>
    <t>Задача 4. Развитие, модернизация и техническая поддержка муниципального сегмента межведомственной системы электронного документооборота и ведения электронного архива (МСЭД)</t>
  </si>
  <si>
    <t>Мероприятие 1. Внедрение (МСЭД) в деятельность Администрации городского округа и подведомственных учреждений</t>
  </si>
  <si>
    <t>Мероприятие 2. Консультирование пользователей по вопросам работы во МСЭД</t>
  </si>
  <si>
    <t>Мероприятие 3. Управление учетными записями пользователей МСЭД</t>
  </si>
  <si>
    <t>Мероприятие 4. Работа по устранению сбоев и ошибок при работе во МСЭД</t>
  </si>
  <si>
    <t>Мероприятие 5. Обучение пользователей МСЭД</t>
  </si>
  <si>
    <t>5.1.</t>
  </si>
  <si>
    <t>Задача 6. Развитие базовой информационно-технологической инфраструктуры ОМСУ городского округа Электросталь Московской области</t>
  </si>
  <si>
    <t xml:space="preserve">Мероприятие 1. Закупка компьютерной и организационной техники </t>
  </si>
  <si>
    <t xml:space="preserve">Мероприятие 2. Приобретение и сопровождение программного обеспечения </t>
  </si>
  <si>
    <r>
      <t>Мероприятие 3. Обеспечение телематическими услугами связи (доступ к сети Интернет</t>
    </r>
    <r>
      <rPr>
        <sz val="11"/>
        <color indexed="8"/>
        <rFont val="Times New Roman"/>
        <family val="1"/>
      </rPr>
      <t>)</t>
    </r>
  </si>
  <si>
    <t>Мероприятие 4. Приобретение расходных материалов</t>
  </si>
  <si>
    <t>Задача 7. Реализация и развитие в рамках РГИС функциональных подсистем в интересах отдельных ОМСУ муниципального образования, а также организаций и учреждений в их ведении, с обеспечением последующей технической поддержки и обслуживания этих подсистем</t>
  </si>
  <si>
    <t>Задача 8. Подключение, техническая поддержка и сопровождение муниципального сегмента подсистемы, обеспечивающей сбор и обработку данных по ключевым показателям социально-экономического развития Московской области и результативности деятельности ОМСУ муниципального образования, а также находящихся в их ведении организаций и учреждений, по исполнению решений Президента Российской Федерации и Правительства Российской Федерации, поддержки анализа этих данных и формирования прогнозов развития ситуаций по основным направлениям социально-экономического развития Московской области ГАС «Управление»</t>
  </si>
  <si>
    <t xml:space="preserve">Мероприятие 1. Консультирование пользователей по вопросам работы </t>
  </si>
  <si>
    <t xml:space="preserve">Мероприятие 2. Управление учетными записями пользователей </t>
  </si>
  <si>
    <t xml:space="preserve">Мероприятие 4. Работа по устранению сбоев и ошибок </t>
  </si>
  <si>
    <t xml:space="preserve">Мероприятие 3. Работа по устранению сбоев и ошибок </t>
  </si>
  <si>
    <t>Мероприятие 4. Обучение пользователей</t>
  </si>
  <si>
    <t>Мероприятие 1. Разработка муниципальных показателей и отчетов</t>
  </si>
  <si>
    <t xml:space="preserve">Мероприятие 2. Консультирование пользователей </t>
  </si>
  <si>
    <t xml:space="preserve">Мероприятие 3. Управление учетными записями пользователей </t>
  </si>
  <si>
    <t xml:space="preserve">Мероприятие 5. Обучение пользователей </t>
  </si>
  <si>
    <t>Задача 9. Сопровождение муниципального сегмента портала государственных и муниципальных услуг Московской области, обеспечивающего в том числе доступ к социально-значимым сервисам и информации, содержащейся в муниципальных, региональных и ведомственных информационных системах (РПГУ)</t>
  </si>
  <si>
    <t>Мероприятие 1. Регистрация web - сервисов</t>
  </si>
  <si>
    <r>
      <t>Задача 11. Развитие и обеспечение функционирования муниципального сегмента  региональной системы межведомственного электронного взаимодействия Московской области (РСМЭВ МО</t>
    </r>
    <r>
      <rPr>
        <sz val="14"/>
        <color indexed="8"/>
        <rFont val="Times New Roman"/>
        <family val="1"/>
      </rPr>
      <t>)</t>
    </r>
  </si>
  <si>
    <t>12.</t>
  </si>
  <si>
    <t>13.</t>
  </si>
  <si>
    <t>14.</t>
  </si>
  <si>
    <t>Мероприятие 1. Подготовка технического задания на развитие информационно-телекоммуникационной сети.</t>
  </si>
  <si>
    <t>Мероприятие 2. Заключение договоров на развитие информационно-телекоммуникационной сети.</t>
  </si>
  <si>
    <t>2.1.</t>
  </si>
  <si>
    <t>2.2.</t>
  </si>
  <si>
    <t>Мероприятие 1. Проведение мероприятий по обеспечению защиты информации в области муниципального управления</t>
  </si>
  <si>
    <t>Мероприятие 2. Проведение мероприятий по обеспечению защиты информации в области образования</t>
  </si>
  <si>
    <t>Мероприятие 3. Проведение мероприятий по обеспечению защиты информации в области ЖКХ</t>
  </si>
  <si>
    <t>Мероприятие 3. Проведение мероприятий по обеспечению защиты информации в области имущественных отношений</t>
  </si>
  <si>
    <t>Мероприятие 4. Проведение мероприятий по обеспечению защиты информации в области культуры и работы с молодежью</t>
  </si>
  <si>
    <t>Мероприятие 5. Проведение мероприятий по обеспечению защиты информации в области управления финансами</t>
  </si>
  <si>
    <t>Мероприятие 6. Проведение мероприятий по обеспечению защиты информации в области спорта</t>
  </si>
  <si>
    <t>Администрация городского округа</t>
  </si>
  <si>
    <t xml:space="preserve">Задача 5. Автоматизация системы управления бюджетным процессом городского округа Электросталь Московской области </t>
  </si>
  <si>
    <t>Мероприятие 1. Внедрение автоматизированной системы управления бюджетным процессом в городском округе Электросталь Московской области в части исполнения местного бюджета</t>
  </si>
  <si>
    <t>Средства бюджета городского округа Электросталь Московской области</t>
  </si>
  <si>
    <t>Внебюджетные источники</t>
  </si>
  <si>
    <t>Средства бюджета Московской области</t>
  </si>
  <si>
    <t>Всего</t>
  </si>
  <si>
    <t>6.4.8.</t>
  </si>
  <si>
    <t>Мероприятие 1. Ведение реестра муниципальных услуг (аутсорсинг)</t>
  </si>
  <si>
    <t xml:space="preserve">Мероприятие 2. Разработка и публикация форм для "нетиповых" муниципальных услуг </t>
  </si>
  <si>
    <t xml:space="preserve">Мероприятие 1. Консультирование пользователей </t>
  </si>
  <si>
    <t>ВСЕГО по подпрограмме</t>
  </si>
  <si>
    <t>№№ п/п</t>
  </si>
  <si>
    <t>Мероприятия по реализации</t>
  </si>
  <si>
    <t>программы</t>
  </si>
  <si>
    <t>Перечень стандартных процедур, обеспечивающих выполнение мероприятия с указанием предельных сроков их исполнения</t>
  </si>
  <si>
    <t>Срок исполнения мероприятия</t>
  </si>
  <si>
    <t>Объем финансирования мероприятия в 2014 году (тыс. рублей)</t>
  </si>
  <si>
    <t>(тыс. руб.)</t>
  </si>
  <si>
    <t>Объем финансирования по годам, (тыс. рублей)</t>
  </si>
  <si>
    <t>Ответственный за выполнение мероприятия программы</t>
  </si>
  <si>
    <t>Результаты выполнения мероприятий программы</t>
  </si>
  <si>
    <t>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Московской области (ОМСУ городского округа Электросталь Московской области)</t>
  </si>
  <si>
    <t>2015-2018</t>
  </si>
  <si>
    <t>Итого, в том числе:</t>
  </si>
  <si>
    <t>Средства бюджета муниципального образования</t>
  </si>
  <si>
    <r>
      <t>1.1</t>
    </r>
    <r>
      <rPr>
        <sz val="7"/>
        <color indexed="8"/>
        <rFont val="Times New Roman"/>
        <family val="1"/>
      </rPr>
      <t xml:space="preserve">                </t>
    </r>
    <r>
      <rPr>
        <sz val="8"/>
        <color indexed="8"/>
        <rFont val="Times New Roman"/>
        <family val="1"/>
      </rPr>
      <t> </t>
    </r>
  </si>
  <si>
    <t>Приобретение, техническое обслуживание и ремонт компьютерного и сетевого оборудования, организационной техники для использования в ОМСУ городского округа Электросталь Московской области</t>
  </si>
  <si>
    <r>
      <t>1.2</t>
    </r>
    <r>
      <rPr>
        <sz val="7"/>
        <color indexed="8"/>
        <rFont val="Times New Roman"/>
        <family val="1"/>
      </rPr>
      <t xml:space="preserve">                </t>
    </r>
    <r>
      <rPr>
        <sz val="8"/>
        <color indexed="8"/>
        <rFont val="Times New Roman"/>
        <family val="1"/>
      </rPr>
      <t> </t>
    </r>
  </si>
  <si>
    <t>Приобретение специализированных локальных прикладных программных продуктов, обновлений к ним, а также прав доступа к справочным и информационным банкам данных для нужд ОМСУ городского округа Электросталь Московской области (СПС, бухгалтерский и кадровый учет)</t>
  </si>
  <si>
    <r>
      <t>1.3</t>
    </r>
    <r>
      <rPr>
        <sz val="7"/>
        <color indexed="8"/>
        <rFont val="Times New Roman"/>
        <family val="1"/>
      </rPr>
      <t xml:space="preserve">                </t>
    </r>
    <r>
      <rPr>
        <sz val="8"/>
        <color indexed="8"/>
        <rFont val="Times New Roman"/>
        <family val="1"/>
      </rPr>
      <t> </t>
    </r>
  </si>
  <si>
    <t>Создание, модернизация, развитие и техническое обслуживание локальных вычислительных сетей (ЛВС) ОМСУ городского округа Электросталь Московской области</t>
  </si>
  <si>
    <r>
      <t>1.4</t>
    </r>
    <r>
      <rPr>
        <sz val="7"/>
        <color indexed="8"/>
        <rFont val="Times New Roman"/>
        <family val="1"/>
      </rPr>
      <t xml:space="preserve">                </t>
    </r>
    <r>
      <rPr>
        <sz val="8"/>
        <color indexed="8"/>
        <rFont val="Times New Roman"/>
        <family val="1"/>
      </rPr>
      <t> </t>
    </r>
  </si>
  <si>
    <t>Приобретение прав использования на рабочих местах работников ОМСУ городского округа Электросталь Московской области стандартного пакета лицензионного базового общесистемного и прикладного лицензионного программного обеспечения</t>
  </si>
  <si>
    <r>
      <t>2.</t>
    </r>
    <r>
      <rPr>
        <sz val="7"/>
        <color indexed="8"/>
        <rFont val="Times New Roman"/>
        <family val="1"/>
      </rPr>
      <t xml:space="preserve">               </t>
    </r>
    <r>
      <rPr>
        <sz val="8"/>
        <color indexed="8"/>
        <rFont val="Times New Roman"/>
        <family val="1"/>
      </rPr>
      <t> </t>
    </r>
  </si>
  <si>
    <t>Создание, развитие и техническое обслуживание единой информационно-технологической и телекоммуникационной инфраструктуры ОМСУ городского округа Электросталь Московской области</t>
  </si>
  <si>
    <t>Средства бюджета Московской области[1]</t>
  </si>
  <si>
    <r>
      <t>2.1</t>
    </r>
    <r>
      <rPr>
        <sz val="7"/>
        <color indexed="8"/>
        <rFont val="Times New Roman"/>
        <family val="1"/>
      </rPr>
      <t xml:space="preserve">                </t>
    </r>
    <r>
      <rPr>
        <sz val="8"/>
        <color indexed="8"/>
        <rFont val="Times New Roman"/>
        <family val="1"/>
      </rPr>
      <t> </t>
    </r>
  </si>
  <si>
    <t>Подключение администрации городского округа к единой интегрированной мультисервисной телекоммуникационной сети Правительства Московской области для нужд ОМСУ городского округа Электросталь Московской области и обеспечения работы в ней, с учетом субсидии из бюджета Московской области</t>
  </si>
  <si>
    <t>Средства бюджета Московской области[2]</t>
  </si>
  <si>
    <r>
      <t>2.2</t>
    </r>
    <r>
      <rPr>
        <sz val="7"/>
        <color indexed="8"/>
        <rFont val="Times New Roman"/>
        <family val="1"/>
      </rPr>
      <t xml:space="preserve">                </t>
    </r>
    <r>
      <rPr>
        <sz val="8"/>
        <color indexed="8"/>
        <rFont val="Times New Roman"/>
        <family val="1"/>
      </rPr>
      <t> </t>
    </r>
  </si>
  <si>
    <t>Создание, развитие и техническое обслуживание единой инфраструктуры информационно-технологического обеспечения функционирования информационных систем для нужд ОМСУ городского округа Электросталь Московской области</t>
  </si>
  <si>
    <r>
      <t>3.</t>
    </r>
    <r>
      <rPr>
        <sz val="7"/>
        <color indexed="8"/>
        <rFont val="Times New Roman"/>
        <family val="1"/>
      </rPr>
      <t xml:space="preserve">               </t>
    </r>
    <r>
      <rPr>
        <sz val="8"/>
        <color indexed="8"/>
        <rFont val="Times New Roman"/>
        <family val="1"/>
      </rPr>
      <t> </t>
    </r>
  </si>
  <si>
    <t>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муниципального образования, включая проведение аттестации муниципальных информационных систем на соответствие требованиям по информационной безопасности и защите данных</t>
  </si>
  <si>
    <r>
      <t>3.1</t>
    </r>
    <r>
      <rPr>
        <sz val="7"/>
        <color indexed="8"/>
        <rFont val="Times New Roman"/>
        <family val="1"/>
      </rPr>
      <t xml:space="preserve">                </t>
    </r>
    <r>
      <rPr>
        <sz val="8"/>
        <color indexed="8"/>
        <rFont val="Times New Roman"/>
        <family val="1"/>
      </rPr>
      <t> </t>
    </r>
  </si>
  <si>
    <t>Приобретение антивирусного программного обеспечения для защиты компьютерного оборудования, используемого на рабочих местах работников ОМСУ городского округа Электросталь Московской области</t>
  </si>
  <si>
    <r>
      <t>3.2</t>
    </r>
    <r>
      <rPr>
        <sz val="7"/>
        <color indexed="8"/>
        <rFont val="Times New Roman"/>
        <family val="1"/>
      </rPr>
      <t xml:space="preserve">                </t>
    </r>
    <r>
      <rPr>
        <sz val="8"/>
        <color indexed="8"/>
        <rFont val="Times New Roman"/>
        <family val="1"/>
      </rPr>
      <t> </t>
    </r>
  </si>
  <si>
    <t>Приобретение 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в том числе шифровальных (криптографических) средств защиты информации, содержащихся в муниципальных ИС в соответствии с установленными требованиями</t>
  </si>
  <si>
    <r>
      <t>3.3</t>
    </r>
    <r>
      <rPr>
        <sz val="7"/>
        <color indexed="8"/>
        <rFont val="Times New Roman"/>
        <family val="1"/>
      </rPr>
      <t xml:space="preserve">                </t>
    </r>
    <r>
      <rPr>
        <sz val="8"/>
        <color indexed="8"/>
        <rFont val="Times New Roman"/>
        <family val="1"/>
      </rPr>
      <t> </t>
    </r>
  </si>
  <si>
    <t>Обеспечение работников ОМСУ городского округа Электросталь Московской области средствами электронной подписи</t>
  </si>
  <si>
    <r>
      <t>4.</t>
    </r>
    <r>
      <rPr>
        <sz val="7"/>
        <color indexed="8"/>
        <rFont val="Times New Roman"/>
        <family val="1"/>
      </rPr>
      <t xml:space="preserve">               </t>
    </r>
    <r>
      <rPr>
        <sz val="8"/>
        <color indexed="8"/>
        <rFont val="Times New Roman"/>
        <family val="1"/>
      </rPr>
      <t> </t>
    </r>
  </si>
  <si>
    <t>Внедрение и консультационная поддержка межведомственной системы электронного документооборота Московской области в ОМСУ городского округа Электросталь Московской области</t>
  </si>
  <si>
    <r>
      <t>5.</t>
    </r>
    <r>
      <rPr>
        <sz val="7"/>
        <color indexed="8"/>
        <rFont val="Times New Roman"/>
        <family val="1"/>
      </rPr>
      <t xml:space="preserve">               </t>
    </r>
    <r>
      <rPr>
        <sz val="8"/>
        <color indexed="8"/>
        <rFont val="Times New Roman"/>
        <family val="1"/>
      </rPr>
      <t> </t>
    </r>
  </si>
  <si>
    <t>Создание, развитие и сопровождение муниципальных информационных систем обеспечения деятельности ОМСУ городского округа Электросталь Московской области</t>
  </si>
  <si>
    <r>
      <t>5.1</t>
    </r>
    <r>
      <rPr>
        <sz val="7"/>
        <color indexed="8"/>
        <rFont val="Times New Roman"/>
        <family val="1"/>
      </rPr>
      <t xml:space="preserve">                </t>
    </r>
    <r>
      <rPr>
        <sz val="8"/>
        <color indexed="8"/>
        <rFont val="Times New Roman"/>
        <family val="1"/>
      </rPr>
      <t> </t>
    </r>
  </si>
  <si>
    <t>Разработка и публикация первоочередных наборов открытых данных на официальном сайте ОМСУ городского округа Электросталь Московской области</t>
  </si>
  <si>
    <r>
      <t>5.2</t>
    </r>
    <r>
      <rPr>
        <sz val="7"/>
        <color indexed="8"/>
        <rFont val="Times New Roman"/>
        <family val="1"/>
      </rPr>
      <t xml:space="preserve">                </t>
    </r>
    <r>
      <rPr>
        <sz val="8"/>
        <color indexed="8"/>
        <rFont val="Times New Roman"/>
        <family val="1"/>
      </rPr>
      <t> </t>
    </r>
  </si>
  <si>
    <t>Разработка, развитие и техническая поддержка автоматизированных систем управления бюджетными процессами ОМСУ городского округа Электросталь Московской области, с учетом субсидии из бюджета Московской области</t>
  </si>
  <si>
    <t>Средства бюджета Московской области[3]</t>
  </si>
  <si>
    <r>
      <t>6.</t>
    </r>
    <r>
      <rPr>
        <sz val="7"/>
        <color indexed="8"/>
        <rFont val="Times New Roman"/>
        <family val="1"/>
      </rPr>
      <t xml:space="preserve">               </t>
    </r>
    <r>
      <rPr>
        <sz val="8"/>
        <color indexed="8"/>
        <rFont val="Times New Roman"/>
        <family val="1"/>
      </rPr>
      <t> </t>
    </r>
  </si>
  <si>
    <t>Подключение ОМСУ городского округа Электросталь Московской области к инфраструктуре электронного правительства Московской области</t>
  </si>
  <si>
    <r>
      <t>6.1</t>
    </r>
    <r>
      <rPr>
        <sz val="7"/>
        <color indexed="8"/>
        <rFont val="Times New Roman"/>
        <family val="1"/>
      </rPr>
      <t xml:space="preserve">                </t>
    </r>
    <r>
      <rPr>
        <sz val="8"/>
        <color indexed="8"/>
        <rFont val="Times New Roman"/>
        <family val="1"/>
      </rPr>
      <t> </t>
    </r>
  </si>
  <si>
    <t>Перевод уникальных муниципальных услуг в электронный вид на РПГУ МО</t>
  </si>
  <si>
    <r>
      <t>6.2</t>
    </r>
    <r>
      <rPr>
        <sz val="7"/>
        <color indexed="8"/>
        <rFont val="Times New Roman"/>
        <family val="1"/>
      </rPr>
      <t xml:space="preserve">                </t>
    </r>
    <r>
      <rPr>
        <sz val="8"/>
        <color indexed="8"/>
        <rFont val="Times New Roman"/>
        <family val="1"/>
      </rPr>
      <t> </t>
    </r>
  </si>
  <si>
    <t>Внедрение и консультационная поддержка ИС УНП МО для взаимодействия с государственной информационной системой о государственных и муниципальных платежах</t>
  </si>
  <si>
    <r>
      <t>7.</t>
    </r>
    <r>
      <rPr>
        <sz val="7"/>
        <color indexed="8"/>
        <rFont val="Times New Roman"/>
        <family val="1"/>
      </rPr>
      <t xml:space="preserve">               </t>
    </r>
    <r>
      <rPr>
        <sz val="8"/>
        <color indexed="8"/>
        <rFont val="Times New Roman"/>
        <family val="1"/>
      </rPr>
      <t> </t>
    </r>
  </si>
  <si>
    <t>Внедрение отраслевых сегментов РГИС МО на уровне муниципальных образований</t>
  </si>
  <si>
    <r>
      <t>7.1</t>
    </r>
    <r>
      <rPr>
        <sz val="7"/>
        <color indexed="8"/>
        <rFont val="Times New Roman"/>
        <family val="1"/>
      </rPr>
      <t xml:space="preserve">                </t>
    </r>
    <r>
      <rPr>
        <sz val="8"/>
        <color indexed="8"/>
        <rFont val="Times New Roman"/>
        <family val="1"/>
      </rPr>
      <t> </t>
    </r>
  </si>
  <si>
    <t>Внедрение и консультационная поддержка отраслевых сегментов РГИС МО на уровне муниципальных образований</t>
  </si>
  <si>
    <r>
      <t>8.</t>
    </r>
    <r>
      <rPr>
        <sz val="7"/>
        <color indexed="8"/>
        <rFont val="Times New Roman"/>
        <family val="1"/>
      </rPr>
      <t xml:space="preserve">               </t>
    </r>
    <r>
      <rPr>
        <sz val="8"/>
        <color indexed="8"/>
        <rFont val="Times New Roman"/>
        <family val="1"/>
      </rPr>
      <t> </t>
    </r>
  </si>
  <si>
    <t>Прочие задачи</t>
  </si>
  <si>
    <r>
      <t>8.1</t>
    </r>
    <r>
      <rPr>
        <sz val="7"/>
        <color indexed="8"/>
        <rFont val="Times New Roman"/>
        <family val="1"/>
      </rPr>
      <t xml:space="preserve">                </t>
    </r>
    <r>
      <rPr>
        <sz val="8"/>
        <color indexed="8"/>
        <rFont val="Times New Roman"/>
        <family val="1"/>
      </rPr>
      <t> </t>
    </r>
  </si>
  <si>
    <t>Мероприятие 9.1</t>
  </si>
  <si>
    <t>[1] Допускается не заполнять, если лимиты финансирования не доведены</t>
  </si>
  <si>
    <t>[2] Допускается не заполнять, если лимиты финансирования не доведены</t>
  </si>
  <si>
    <t>[3] Допускается не заполнять, если лимиты финансирования не доведены</t>
  </si>
  <si>
    <r>
      <t>1.</t>
    </r>
    <r>
      <rPr>
        <sz val="7"/>
        <color indexed="8"/>
        <rFont val="Times New Roman"/>
        <family val="1"/>
      </rPr>
      <t>  </t>
    </r>
  </si>
  <si>
    <t>Задача 1. 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Московской области (ОМСУ городского округа Электросталь Московской области)</t>
  </si>
  <si>
    <t>Мероприятие 1. Приобретение, техническое обслуживание и ремонт компьютерного и сетевого оборудования, организационной техники для использования в ОМСУ городского округа Электросталь Московской области</t>
  </si>
  <si>
    <t>1.1.1.</t>
  </si>
  <si>
    <t>1.1.1.1.</t>
  </si>
  <si>
    <t>1.1.1.2.</t>
  </si>
  <si>
    <t>1.1.6.</t>
  </si>
  <si>
    <t>1.1.1.3.</t>
  </si>
  <si>
    <t>1.1.1.4.</t>
  </si>
  <si>
    <t>1.1.3.</t>
  </si>
  <si>
    <t>1.1.3.1.</t>
  </si>
  <si>
    <t>1.1.4.</t>
  </si>
  <si>
    <t>1.1.5.</t>
  </si>
  <si>
    <t>1.1.7.</t>
  </si>
  <si>
    <t>1.4.1.</t>
  </si>
  <si>
    <t>1.4.1.1.</t>
  </si>
  <si>
    <t>1.4.1.2.</t>
  </si>
  <si>
    <t>1.4.1.3.</t>
  </si>
  <si>
    <t>1.4.1.4.</t>
  </si>
  <si>
    <t>1.4.2.</t>
  </si>
  <si>
    <t>1.4.3.</t>
  </si>
  <si>
    <t>1.4.3.1.</t>
  </si>
  <si>
    <t>1.4.4.</t>
  </si>
  <si>
    <t>1.4.5.</t>
  </si>
  <si>
    <t>1.4.6.</t>
  </si>
  <si>
    <t>1.4.7.</t>
  </si>
  <si>
    <t>Задача 3. 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муниципального образования, включая проведение аттестации муниципальных информационных систем на соответствие требованиям по информационной безопасности и защите данных</t>
  </si>
  <si>
    <t>Задача 2. Создание, развитие и техническое обслуживание единой информационно-технологической и телекоммуникационной инфраструктуры ОМСУ городского округа Электросталь Московской области</t>
  </si>
  <si>
    <t>Мероприятие 1. Подключение администрации городского округа к единой интегрированной мультисервисной телекоммуникационной сети Правительства Московской области для нужд ОМСУ городского округа Электросталь Московской области и обеспечения работы в ней, с учетом субсидии из бюджета Московской области</t>
  </si>
  <si>
    <t>Мероприятие 2. Создание, развитие и техническое обслуживание единой инфраструктуры информационно-технологического обеспечения функционирования информационных систем для нужд ОМСУ городского округа Электросталь Московской области</t>
  </si>
  <si>
    <t>1.5.</t>
  </si>
  <si>
    <t>Задача 5. Создание, развитие и сопровождение муниципальных информационных систем обеспечения деятельности ОМСУ городского округа Электросталь Московской области</t>
  </si>
  <si>
    <t>Мероприятие 1. Разработка и публикация первоочередных наборов открытых данных на официальном сайте ОМСУ городского округа Электросталь Московской области</t>
  </si>
  <si>
    <t>Мероприятие 2. Разработка, развитие и техническая поддержка автоматизированных систем управления бюджетными процессами ОМСУ городского округа Электросталь Московской области, с учетом субсидии из бюджета Московской области</t>
  </si>
  <si>
    <t>Задача 4. Внедрение и консультационная поддержка межведомственной системы электронного документооборота Московской области в ОМСУ городского округа Электросталь Московской области</t>
  </si>
  <si>
    <t>Задача 6. Подключение ОМСУ городского округа Электросталь Московской области к инфраструктуре электронного правительства Московской области</t>
  </si>
  <si>
    <t>Мероприятие 1. Перевод уникальных муниципальных услуг в электронный вид на РПГУ МО</t>
  </si>
  <si>
    <t>Мероприятие 2. Внедрение и консультационная поддержка ИС УНП МО для взаимодействия с государственной информационной системой о государственных и муниципальных платежах</t>
  </si>
  <si>
    <t>Задача 7. Внедрение отраслевых сегментов РГИС МО на уровне муниципальных образований</t>
  </si>
  <si>
    <t>Мероприятие 1. Внедрение и консультационная поддержка отраслевых сегментов РГИС МО на уровне муниципальных образований</t>
  </si>
  <si>
    <t>1.1                 </t>
  </si>
  <si>
    <t>2.                </t>
  </si>
  <si>
    <t>2.1                 </t>
  </si>
  <si>
    <t>2.2                 </t>
  </si>
  <si>
    <t>3.                </t>
  </si>
  <si>
    <t>4.                </t>
  </si>
  <si>
    <t>5.                </t>
  </si>
  <si>
    <t>5.1                 </t>
  </si>
  <si>
    <t>5.2                 </t>
  </si>
  <si>
    <t>6.                </t>
  </si>
  <si>
    <t>6.1                 </t>
  </si>
  <si>
    <t>6.2                 </t>
  </si>
  <si>
    <t>7.                </t>
  </si>
  <si>
    <t>7.1                 </t>
  </si>
  <si>
    <t>1.1.2.</t>
  </si>
  <si>
    <t>1.2.               </t>
  </si>
  <si>
    <t xml:space="preserve"> Мероприятие 2. Создание, модернизация, развитие и техническое обслуживание локальных вычислительных сетей (ЛВС) ОМСУ городского округа Электросталь Московской области</t>
  </si>
  <si>
    <t>1.3.               </t>
  </si>
  <si>
    <t xml:space="preserve"> Мероприятие 4. Приобретение прав использования на рабочих местах работников ОМСУ городского округа Электросталь Московской области стандартного пакета лицензионного базового общесистемного и прикладного лицензионного программного обеспечения,  специализированных локальных прикладных программных продуктов, обновлений к ним, а также прав доступа к справочным и информационным банкам данных</t>
  </si>
  <si>
    <t>1.3.1.</t>
  </si>
  <si>
    <t>1.3.1.1.</t>
  </si>
  <si>
    <t>1.3.1.2.</t>
  </si>
  <si>
    <t>1.3.1.3.</t>
  </si>
  <si>
    <t>1.3.1.4.</t>
  </si>
  <si>
    <t>1.3.2.</t>
  </si>
  <si>
    <t>1.3.3.</t>
  </si>
  <si>
    <t>1.3.3.1.</t>
  </si>
  <si>
    <t>1.3.7.</t>
  </si>
  <si>
    <t>1.4.</t>
  </si>
  <si>
    <t>Мероприятие 4. Обеспечение телематическими услугами связи (доступ к сети Интернет)</t>
  </si>
  <si>
    <t>1.3.4.</t>
  </si>
  <si>
    <t>1.3.5.</t>
  </si>
  <si>
    <t>1.3.6.</t>
  </si>
  <si>
    <t>Мероприятие 5. Приобретение расходных материалов</t>
  </si>
  <si>
    <t>1.5.1.</t>
  </si>
  <si>
    <t>1.5.1.1.</t>
  </si>
  <si>
    <t>1.5.1.2.</t>
  </si>
  <si>
    <t>1.5.1.3.</t>
  </si>
  <si>
    <t>1.5.1.4.</t>
  </si>
  <si>
    <t>1.5.2.</t>
  </si>
  <si>
    <t>1.5.3.</t>
  </si>
  <si>
    <t>1.5.4.</t>
  </si>
  <si>
    <t>1.5.5.</t>
  </si>
  <si>
    <t>1.5.6.</t>
  </si>
  <si>
    <t>1.5.7.</t>
  </si>
  <si>
    <t>1.5.8.</t>
  </si>
  <si>
    <t>Средства бюджета Московской области*</t>
  </si>
  <si>
    <t>Администрация городского округа, в том числе</t>
  </si>
  <si>
    <t>аппарат Администрации городского округа</t>
  </si>
  <si>
    <t>МКУ МФЦ</t>
  </si>
  <si>
    <t>3.1.1.</t>
  </si>
  <si>
    <t xml:space="preserve">Управление по организационной работе и общим вопросам </t>
  </si>
  <si>
    <t>Подготовка документации для проведения конкурсных процедур, размещение на электронных площадках информации о проведении конкурсных процедур, заключение муниципальных контрактов, контроль исполнения муниципальных контрактов</t>
  </si>
  <si>
    <t xml:space="preserve">Министерство государственного управления, информационных технологий и связи Московской области </t>
  </si>
  <si>
    <t xml:space="preserve">Министерство финансов Московской области </t>
  </si>
  <si>
    <t>управление по организационной работе и общим вопросам</t>
  </si>
  <si>
    <t xml:space="preserve">Министерство социальной защиты населения Московской области </t>
  </si>
  <si>
    <t>МКУ «Центр по рекламе и информации»</t>
  </si>
  <si>
    <t>МКУ "Центр по рекламе и информации"</t>
  </si>
  <si>
    <t>МУ УМЗ</t>
  </si>
  <si>
    <t>Министерство государственного управления, информационных технологий и связи Московской области</t>
  </si>
  <si>
    <t>Итого, из них</t>
  </si>
  <si>
    <t>Заключение соглашения с Министерством государственного управления, информационных технологий и связи Московской области о проведении работ</t>
  </si>
  <si>
    <t>Обеспечено развитие информационно-технологической инфраструктуры ОМСУ городского округа Электросталь Московской области. Обеспечена эксплуатация информационных систем органов местного самоуправления городского округа Электросталь Московской области</t>
  </si>
  <si>
    <t>Обеспечено функционирование единой информационно-технологической и телекоммуникационной инфраструктуры ОМСУ городского округа Электросталь Московской области</t>
  </si>
  <si>
    <t xml:space="preserve">Обеспечена защита информации, безопасность информационных систем и баз данных, содержащих конфиденциальную информацию
Информационные системы аттестованы по требованиям информационной безопасности и защите данных
</t>
  </si>
  <si>
    <t>К межведомственной  системе электронного документооборота подключены 100 процентов органов местного самоуправления городского округа Электросталь Московской области и подведомственных учреждений</t>
  </si>
  <si>
    <t>Управление по культуре и делам молодежи</t>
  </si>
  <si>
    <t xml:space="preserve">бюджет г.о. Электросталь </t>
  </si>
  <si>
    <t>бюджет Московской области</t>
  </si>
  <si>
    <t xml:space="preserve">"Приложение № 1
к подпрограмме «Развитие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бизнеса» муниципальной подпрограммы «Повышение эффективности деятельности органов местного самоуправления 
городского округа Электросталь Московской области» в 2015-2019 годах
</t>
  </si>
  <si>
    <t xml:space="preserve">Перечень мероприятий 
подпрограммы «Развитие информационно-коммуникационных технологий для повышения эффективности процессов управления 
и создания благоприятных условий жизни и ведения бизнеса» муниципальной подпрограммы «Повышение эффективности деятельности органов местного самоуправления городского округа Электросталь Московской области» в 2015-2019 годах
</t>
  </si>
  <si>
    <t>".</t>
  </si>
  <si>
    <t xml:space="preserve">Приложение №8
к изменениям, которые вносятся в муниципальную программу «Повышение эффективности деятельности органов местного самоуправления городского округа Электросталь Московской области»  на 2015-2019 годы
</t>
  </si>
  <si>
    <t>МУ «Аварийно-спасательная служба"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</si>
</sst>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_р_._-;_-@_-"/>
    <numFmt numFmtId="174" formatCode="#,##0.0_р_."/>
    <numFmt numFmtId="175" formatCode="#,##0.00_р_.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1"/>
      <color indexed="8"/>
      <name val="Times New Roman"/>
      <family val="1"/>
    </font>
    <font>
      <sz val="8"/>
      <name val="Calibri"/>
      <family val="2"/>
    </font>
    <font>
      <sz val="1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Calibri"/>
      <family val="2"/>
    </font>
    <font>
      <sz val="11"/>
      <name val="Calibri"/>
      <family val="2"/>
    </font>
    <font>
      <u val="single"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medium"/>
      <bottom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172" fontId="4" fillId="0" borderId="14" xfId="0" applyNumberFormat="1" applyFont="1" applyBorder="1" applyAlignment="1">
      <alignment horizontal="center" vertical="top" wrapText="1"/>
    </xf>
    <xf numFmtId="172" fontId="4" fillId="0" borderId="15" xfId="0" applyNumberFormat="1" applyFont="1" applyBorder="1" applyAlignment="1">
      <alignment horizontal="center" vertical="top" wrapText="1"/>
    </xf>
    <xf numFmtId="172" fontId="4" fillId="0" borderId="16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center" vertical="top" wrapText="1"/>
    </xf>
    <xf numFmtId="172" fontId="4" fillId="0" borderId="13" xfId="0" applyNumberFormat="1" applyFont="1" applyBorder="1" applyAlignment="1">
      <alignment horizontal="center" vertical="top" wrapText="1"/>
    </xf>
    <xf numFmtId="172" fontId="4" fillId="0" borderId="17" xfId="0" applyNumberFormat="1" applyFont="1" applyBorder="1" applyAlignment="1">
      <alignment horizontal="center" vertical="top" wrapText="1"/>
    </xf>
    <xf numFmtId="172" fontId="4" fillId="0" borderId="18" xfId="0" applyNumberFormat="1" applyFont="1" applyBorder="1" applyAlignment="1">
      <alignment horizontal="center" vertical="top" wrapText="1"/>
    </xf>
    <xf numFmtId="172" fontId="4" fillId="0" borderId="19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center" vertical="top" wrapText="1"/>
    </xf>
    <xf numFmtId="172" fontId="4" fillId="0" borderId="13" xfId="0" applyNumberFormat="1" applyFont="1" applyBorder="1" applyAlignment="1">
      <alignment horizontal="center" vertical="top" wrapText="1"/>
    </xf>
    <xf numFmtId="172" fontId="4" fillId="0" borderId="11" xfId="0" applyNumberFormat="1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172" fontId="3" fillId="0" borderId="13" xfId="0" applyNumberFormat="1" applyFont="1" applyBorder="1" applyAlignment="1">
      <alignment horizontal="center" vertical="top" wrapText="1"/>
    </xf>
    <xf numFmtId="172" fontId="4" fillId="0" borderId="20" xfId="0" applyNumberFormat="1" applyFont="1" applyBorder="1" applyAlignment="1">
      <alignment vertical="top" wrapText="1"/>
    </xf>
    <xf numFmtId="172" fontId="4" fillId="0" borderId="21" xfId="0" applyNumberFormat="1" applyFont="1" applyBorder="1" applyAlignment="1">
      <alignment vertical="top" wrapText="1"/>
    </xf>
    <xf numFmtId="172" fontId="4" fillId="0" borderId="22" xfId="0" applyNumberFormat="1" applyFont="1" applyBorder="1" applyAlignment="1">
      <alignment vertical="top" wrapText="1"/>
    </xf>
    <xf numFmtId="172" fontId="4" fillId="0" borderId="16" xfId="0" applyNumberFormat="1" applyFont="1" applyBorder="1" applyAlignment="1">
      <alignment horizontal="justify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6" fillId="0" borderId="23" xfId="0" applyNumberFormat="1" applyFont="1" applyBorder="1" applyAlignment="1">
      <alignment horizontal="center" vertical="top"/>
    </xf>
    <xf numFmtId="0" fontId="0" fillId="0" borderId="14" xfId="0" applyNumberFormat="1" applyBorder="1" applyAlignment="1">
      <alignment vertical="top" wrapText="1"/>
    </xf>
    <xf numFmtId="2" fontId="4" fillId="0" borderId="0" xfId="0" applyNumberFormat="1" applyFont="1" applyBorder="1" applyAlignment="1">
      <alignment horizontal="center" vertical="top" wrapText="1"/>
    </xf>
    <xf numFmtId="172" fontId="4" fillId="0" borderId="2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72" fontId="0" fillId="0" borderId="14" xfId="0" applyNumberFormat="1" applyBorder="1" applyAlignment="1">
      <alignment vertical="top"/>
    </xf>
    <xf numFmtId="172" fontId="0" fillId="0" borderId="14" xfId="0" applyNumberFormat="1" applyBorder="1" applyAlignment="1">
      <alignment horizontal="center" vertical="top"/>
    </xf>
    <xf numFmtId="0" fontId="2" fillId="0" borderId="24" xfId="0" applyNumberFormat="1" applyFont="1" applyBorder="1" applyAlignment="1">
      <alignment horizontal="center" vertical="top" wrapText="1"/>
    </xf>
    <xf numFmtId="172" fontId="4" fillId="33" borderId="13" xfId="0" applyNumberFormat="1" applyFont="1" applyFill="1" applyBorder="1" applyAlignment="1">
      <alignment horizontal="center" vertical="top" wrapText="1"/>
    </xf>
    <xf numFmtId="172" fontId="4" fillId="33" borderId="18" xfId="0" applyNumberFormat="1" applyFont="1" applyFill="1" applyBorder="1" applyAlignment="1">
      <alignment horizontal="center" vertical="top" wrapText="1"/>
    </xf>
    <xf numFmtId="2" fontId="4" fillId="33" borderId="0" xfId="0" applyNumberFormat="1" applyFont="1" applyFill="1" applyBorder="1" applyAlignment="1">
      <alignment horizontal="center" vertical="top" wrapText="1"/>
    </xf>
    <xf numFmtId="172" fontId="0" fillId="33" borderId="14" xfId="0" applyNumberFormat="1" applyFill="1" applyBorder="1" applyAlignment="1">
      <alignment horizontal="center" vertical="top"/>
    </xf>
    <xf numFmtId="172" fontId="4" fillId="33" borderId="13" xfId="0" applyNumberFormat="1" applyFont="1" applyFill="1" applyBorder="1" applyAlignment="1">
      <alignment horizontal="center" vertical="top" wrapText="1"/>
    </xf>
    <xf numFmtId="172" fontId="3" fillId="33" borderId="13" xfId="0" applyNumberFormat="1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172" fontId="4" fillId="33" borderId="10" xfId="0" applyNumberFormat="1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172" fontId="4" fillId="33" borderId="12" xfId="0" applyNumberFormat="1" applyFont="1" applyFill="1" applyBorder="1" applyAlignment="1">
      <alignment horizontal="center" vertical="top" wrapText="1"/>
    </xf>
    <xf numFmtId="172" fontId="4" fillId="0" borderId="24" xfId="0" applyNumberFormat="1" applyFont="1" applyBorder="1" applyAlignment="1">
      <alignment horizontal="left" vertical="top" wrapText="1"/>
    </xf>
    <xf numFmtId="0" fontId="9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42" fillId="0" borderId="10" xfId="42" applyBorder="1" applyAlignment="1">
      <alignment vertical="center" wrapText="1"/>
    </xf>
    <xf numFmtId="0" fontId="42" fillId="0" borderId="0" xfId="42" applyAlignment="1">
      <alignment vertical="center"/>
    </xf>
    <xf numFmtId="0" fontId="4" fillId="0" borderId="24" xfId="0" applyNumberFormat="1" applyFont="1" applyBorder="1" applyAlignment="1">
      <alignment horizontal="center" vertical="top" wrapText="1"/>
    </xf>
    <xf numFmtId="172" fontId="6" fillId="0" borderId="0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24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vertical="top" wrapText="1"/>
    </xf>
    <xf numFmtId="172" fontId="0" fillId="33" borderId="0" xfId="0" applyNumberFormat="1" applyFill="1" applyAlignment="1">
      <alignment horizontal="center" vertical="top"/>
    </xf>
    <xf numFmtId="172" fontId="0" fillId="0" borderId="25" xfId="0" applyNumberFormat="1" applyBorder="1" applyAlignment="1">
      <alignment horizontal="center" vertical="top"/>
    </xf>
    <xf numFmtId="172" fontId="0" fillId="0" borderId="26" xfId="0" applyNumberFormat="1" applyBorder="1" applyAlignment="1">
      <alignment horizontal="center" vertical="top"/>
    </xf>
    <xf numFmtId="2" fontId="0" fillId="0" borderId="14" xfId="0" applyNumberFormat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 wrapText="1"/>
    </xf>
    <xf numFmtId="172" fontId="4" fillId="0" borderId="14" xfId="0" applyNumberFormat="1" applyFont="1" applyBorder="1" applyAlignment="1">
      <alignment horizontal="left" vertical="top" wrapText="1"/>
    </xf>
    <xf numFmtId="172" fontId="3" fillId="0" borderId="14" xfId="0" applyNumberFormat="1" applyFont="1" applyBorder="1" applyAlignment="1">
      <alignment horizontal="left" vertical="top" wrapText="1"/>
    </xf>
    <xf numFmtId="172" fontId="5" fillId="0" borderId="14" xfId="0" applyNumberFormat="1" applyFont="1" applyBorder="1" applyAlignment="1">
      <alignment horizontal="left" vertical="top" wrapText="1"/>
    </xf>
    <xf numFmtId="172" fontId="34" fillId="34" borderId="0" xfId="0" applyNumberFormat="1" applyFont="1" applyFill="1" applyAlignment="1">
      <alignment horizontal="left" vertical="top"/>
    </xf>
    <xf numFmtId="0" fontId="34" fillId="34" borderId="0" xfId="0" applyNumberFormat="1" applyFont="1" applyFill="1" applyAlignment="1">
      <alignment horizontal="center" vertical="top"/>
    </xf>
    <xf numFmtId="0" fontId="12" fillId="34" borderId="0" xfId="0" applyNumberFormat="1" applyFont="1" applyFill="1" applyAlignment="1">
      <alignment vertical="top"/>
    </xf>
    <xf numFmtId="172" fontId="34" fillId="34" borderId="0" xfId="0" applyNumberFormat="1" applyFont="1" applyFill="1" applyAlignment="1">
      <alignment horizontal="center" vertical="top"/>
    </xf>
    <xf numFmtId="172" fontId="35" fillId="34" borderId="0" xfId="0" applyNumberFormat="1" applyFont="1" applyFill="1" applyAlignment="1">
      <alignment vertical="top"/>
    </xf>
    <xf numFmtId="172" fontId="14" fillId="34" borderId="14" xfId="0" applyNumberFormat="1" applyFont="1" applyFill="1" applyBorder="1" applyAlignment="1">
      <alignment horizontal="center" vertical="top" wrapText="1"/>
    </xf>
    <xf numFmtId="1" fontId="14" fillId="34" borderId="14" xfId="0" applyNumberFormat="1" applyFont="1" applyFill="1" applyBorder="1" applyAlignment="1">
      <alignment horizontal="center" vertical="top" wrapText="1"/>
    </xf>
    <xf numFmtId="1" fontId="13" fillId="34" borderId="14" xfId="0" applyNumberFormat="1" applyFont="1" applyFill="1" applyBorder="1" applyAlignment="1">
      <alignment horizontal="center" vertical="top" wrapText="1"/>
    </xf>
    <xf numFmtId="1" fontId="35" fillId="34" borderId="14" xfId="0" applyNumberFormat="1" applyFont="1" applyFill="1" applyBorder="1" applyAlignment="1">
      <alignment horizontal="center" vertical="top" wrapText="1"/>
    </xf>
    <xf numFmtId="172" fontId="35" fillId="34" borderId="14" xfId="0" applyNumberFormat="1" applyFont="1" applyFill="1" applyBorder="1" applyAlignment="1">
      <alignment horizontal="center" vertical="top"/>
    </xf>
    <xf numFmtId="172" fontId="35" fillId="34" borderId="0" xfId="0" applyNumberFormat="1" applyFont="1" applyFill="1" applyAlignment="1">
      <alignment horizontal="center" vertical="top"/>
    </xf>
    <xf numFmtId="172" fontId="14" fillId="34" borderId="14" xfId="0" applyNumberFormat="1" applyFont="1" applyFill="1" applyBorder="1" applyAlignment="1">
      <alignment horizontal="center" vertical="top"/>
    </xf>
    <xf numFmtId="0" fontId="14" fillId="34" borderId="14" xfId="0" applyNumberFormat="1" applyFont="1" applyFill="1" applyBorder="1" applyAlignment="1">
      <alignment horizontal="center" vertical="top"/>
    </xf>
    <xf numFmtId="172" fontId="35" fillId="34" borderId="14" xfId="62" applyNumberFormat="1" applyFont="1" applyFill="1" applyBorder="1" applyAlignment="1">
      <alignment horizontal="center" vertical="top" wrapText="1"/>
    </xf>
    <xf numFmtId="2" fontId="14" fillId="34" borderId="14" xfId="0" applyNumberFormat="1" applyFont="1" applyFill="1" applyBorder="1" applyAlignment="1">
      <alignment horizontal="center" vertical="top" wrapText="1"/>
    </xf>
    <xf numFmtId="0" fontId="6" fillId="34" borderId="14" xfId="0" applyFont="1" applyFill="1" applyBorder="1" applyAlignment="1">
      <alignment horizontal="center" vertical="center" wrapText="1"/>
    </xf>
    <xf numFmtId="0" fontId="36" fillId="34" borderId="0" xfId="42" applyFont="1" applyFill="1" applyAlignment="1">
      <alignment horizontal="center" vertical="top" wrapText="1"/>
    </xf>
    <xf numFmtId="172" fontId="35" fillId="34" borderId="14" xfId="54" applyNumberFormat="1" applyFont="1" applyFill="1" applyBorder="1" applyAlignment="1">
      <alignment horizontal="center" vertical="top" wrapText="1"/>
    </xf>
    <xf numFmtId="172" fontId="14" fillId="34" borderId="14" xfId="0" applyNumberFormat="1" applyFont="1" applyFill="1" applyBorder="1" applyAlignment="1">
      <alignment horizontal="left" vertical="top"/>
    </xf>
    <xf numFmtId="0" fontId="36" fillId="34" borderId="0" xfId="42" applyFont="1" applyFill="1" applyAlignment="1">
      <alignment horizontal="center" wrapText="1"/>
    </xf>
    <xf numFmtId="172" fontId="35" fillId="34" borderId="14" xfId="52" applyNumberFormat="1" applyFont="1" applyFill="1" applyBorder="1" applyAlignment="1">
      <alignment horizontal="center" vertical="top" wrapText="1"/>
    </xf>
    <xf numFmtId="0" fontId="14" fillId="34" borderId="14" xfId="0" applyFont="1" applyFill="1" applyBorder="1" applyAlignment="1">
      <alignment horizontal="center" vertical="top"/>
    </xf>
    <xf numFmtId="172" fontId="35" fillId="34" borderId="24" xfId="54" applyNumberFormat="1" applyFont="1" applyFill="1" applyBorder="1" applyAlignment="1">
      <alignment horizontal="center" vertical="top" wrapText="1"/>
    </xf>
    <xf numFmtId="0" fontId="6" fillId="34" borderId="14" xfId="0" applyFont="1" applyFill="1" applyBorder="1" applyAlignment="1">
      <alignment horizontal="center" vertical="top" wrapText="1"/>
    </xf>
    <xf numFmtId="174" fontId="14" fillId="34" borderId="14" xfId="0" applyNumberFormat="1" applyFont="1" applyFill="1" applyBorder="1" applyAlignment="1">
      <alignment horizontal="center" vertical="top"/>
    </xf>
    <xf numFmtId="174" fontId="14" fillId="34" borderId="14" xfId="0" applyNumberFormat="1" applyFont="1" applyFill="1" applyBorder="1" applyAlignment="1">
      <alignment vertical="top"/>
    </xf>
    <xf numFmtId="172" fontId="14" fillId="34" borderId="14" xfId="0" applyNumberFormat="1" applyFont="1" applyFill="1" applyBorder="1" applyAlignment="1">
      <alignment vertical="top"/>
    </xf>
    <xf numFmtId="175" fontId="14" fillId="34" borderId="14" xfId="0" applyNumberFormat="1" applyFont="1" applyFill="1" applyBorder="1" applyAlignment="1">
      <alignment vertical="top"/>
    </xf>
    <xf numFmtId="172" fontId="35" fillId="34" borderId="0" xfId="0" applyNumberFormat="1" applyFont="1" applyFill="1" applyAlignment="1">
      <alignment horizontal="left" vertical="top"/>
    </xf>
    <xf numFmtId="0" fontId="35" fillId="34" borderId="0" xfId="0" applyNumberFormat="1" applyFont="1" applyFill="1" applyAlignment="1">
      <alignment horizontal="center" vertical="top"/>
    </xf>
    <xf numFmtId="0" fontId="14" fillId="34" borderId="0" xfId="0" applyFont="1" applyFill="1" applyBorder="1" applyAlignment="1">
      <alignment vertical="top" wrapText="1"/>
    </xf>
    <xf numFmtId="0" fontId="37" fillId="34" borderId="0" xfId="0" applyNumberFormat="1" applyFont="1" applyFill="1" applyAlignment="1">
      <alignment horizontal="center" vertical="top"/>
    </xf>
    <xf numFmtId="172" fontId="12" fillId="34" borderId="0" xfId="0" applyNumberFormat="1" applyFont="1" applyFill="1" applyAlignment="1">
      <alignment horizontal="left" vertical="top"/>
    </xf>
    <xf numFmtId="0" fontId="13" fillId="34" borderId="0" xfId="0" applyNumberFormat="1" applyFont="1" applyFill="1" applyAlignment="1">
      <alignment vertical="top"/>
    </xf>
    <xf numFmtId="172" fontId="14" fillId="34" borderId="24" xfId="0" applyNumberFormat="1" applyFont="1" applyFill="1" applyBorder="1" applyAlignment="1">
      <alignment horizontal="left" vertical="top" wrapText="1"/>
    </xf>
    <xf numFmtId="0" fontId="15" fillId="34" borderId="14" xfId="0" applyFont="1" applyFill="1" applyBorder="1" applyAlignment="1">
      <alignment vertical="center" wrapText="1"/>
    </xf>
    <xf numFmtId="0" fontId="14" fillId="34" borderId="14" xfId="0" applyFont="1" applyFill="1" applyBorder="1" applyAlignment="1">
      <alignment horizontal="left" vertical="top" wrapText="1"/>
    </xf>
    <xf numFmtId="172" fontId="14" fillId="34" borderId="14" xfId="0" applyNumberFormat="1" applyFont="1" applyFill="1" applyBorder="1" applyAlignment="1">
      <alignment horizontal="left" vertical="top" wrapText="1"/>
    </xf>
    <xf numFmtId="0" fontId="14" fillId="34" borderId="24" xfId="0" applyFont="1" applyFill="1" applyBorder="1" applyAlignment="1">
      <alignment horizontal="center" vertical="top" wrapText="1"/>
    </xf>
    <xf numFmtId="0" fontId="14" fillId="34" borderId="14" xfId="0" applyFont="1" applyFill="1" applyBorder="1" applyAlignment="1">
      <alignment horizontal="center" vertical="top" wrapText="1"/>
    </xf>
    <xf numFmtId="0" fontId="13" fillId="34" borderId="14" xfId="0" applyNumberFormat="1" applyFont="1" applyFill="1" applyBorder="1" applyAlignment="1">
      <alignment horizontal="center" vertical="top" wrapText="1"/>
    </xf>
    <xf numFmtId="0" fontId="6" fillId="34" borderId="14" xfId="0" applyNumberFormat="1" applyFont="1" applyFill="1" applyBorder="1" applyAlignment="1">
      <alignment horizontal="center" vertical="top" wrapText="1"/>
    </xf>
    <xf numFmtId="172" fontId="14" fillId="34" borderId="24" xfId="0" applyNumberFormat="1" applyFont="1" applyFill="1" applyBorder="1" applyAlignment="1">
      <alignment horizontal="center" vertical="top" wrapText="1"/>
    </xf>
    <xf numFmtId="0" fontId="15" fillId="34" borderId="14" xfId="0" applyFont="1" applyFill="1" applyBorder="1" applyAlignment="1">
      <alignment vertical="center" wrapText="1"/>
    </xf>
    <xf numFmtId="0" fontId="14" fillId="34" borderId="14" xfId="0" applyFont="1" applyFill="1" applyBorder="1" applyAlignment="1">
      <alignment horizontal="left" vertical="top" wrapText="1"/>
    </xf>
    <xf numFmtId="0" fontId="14" fillId="34" borderId="24" xfId="0" applyFont="1" applyFill="1" applyBorder="1" applyAlignment="1">
      <alignment horizontal="left" vertical="top" wrapText="1"/>
    </xf>
    <xf numFmtId="0" fontId="15" fillId="34" borderId="24" xfId="0" applyFont="1" applyFill="1" applyBorder="1" applyAlignment="1">
      <alignment vertical="center" wrapText="1"/>
    </xf>
    <xf numFmtId="172" fontId="14" fillId="34" borderId="14" xfId="0" applyNumberFormat="1" applyFont="1" applyFill="1" applyBorder="1" applyAlignment="1">
      <alignment horizontal="left" vertical="top" wrapText="1"/>
    </xf>
    <xf numFmtId="0" fontId="14" fillId="34" borderId="24" xfId="0" applyNumberFormat="1" applyFont="1" applyFill="1" applyBorder="1" applyAlignment="1">
      <alignment horizontal="center" vertical="top"/>
    </xf>
    <xf numFmtId="0" fontId="14" fillId="34" borderId="27" xfId="0" applyNumberFormat="1" applyFont="1" applyFill="1" applyBorder="1" applyAlignment="1">
      <alignment horizontal="center" vertical="top"/>
    </xf>
    <xf numFmtId="0" fontId="14" fillId="34" borderId="28" xfId="0" applyNumberFormat="1" applyFont="1" applyFill="1" applyBorder="1" applyAlignment="1">
      <alignment horizontal="center" vertical="top"/>
    </xf>
    <xf numFmtId="172" fontId="14" fillId="34" borderId="24" xfId="0" applyNumberFormat="1" applyFont="1" applyFill="1" applyBorder="1" applyAlignment="1">
      <alignment horizontal="left" vertical="top" wrapText="1"/>
    </xf>
    <xf numFmtId="172" fontId="14" fillId="34" borderId="27" xfId="0" applyNumberFormat="1" applyFont="1" applyFill="1" applyBorder="1" applyAlignment="1">
      <alignment horizontal="left" vertical="top" wrapText="1"/>
    </xf>
    <xf numFmtId="172" fontId="14" fillId="34" borderId="28" xfId="0" applyNumberFormat="1" applyFont="1" applyFill="1" applyBorder="1" applyAlignment="1">
      <alignment horizontal="left" vertical="top" wrapText="1"/>
    </xf>
    <xf numFmtId="0" fontId="14" fillId="34" borderId="24" xfId="0" applyFont="1" applyFill="1" applyBorder="1" applyAlignment="1">
      <alignment horizontal="center" vertical="top" wrapText="1"/>
    </xf>
    <xf numFmtId="0" fontId="14" fillId="34" borderId="27" xfId="0" applyFont="1" applyFill="1" applyBorder="1" applyAlignment="1">
      <alignment horizontal="center" vertical="top" wrapText="1"/>
    </xf>
    <xf numFmtId="0" fontId="14" fillId="34" borderId="28" xfId="0" applyFont="1" applyFill="1" applyBorder="1" applyAlignment="1">
      <alignment horizontal="center" vertical="top" wrapText="1"/>
    </xf>
    <xf numFmtId="0" fontId="14" fillId="34" borderId="14" xfId="0" applyFont="1" applyFill="1" applyBorder="1" applyAlignment="1">
      <alignment horizontal="center" vertical="top" wrapText="1"/>
    </xf>
    <xf numFmtId="0" fontId="15" fillId="34" borderId="24" xfId="0" applyFont="1" applyFill="1" applyBorder="1" applyAlignment="1">
      <alignment horizontal="center" vertical="center" wrapText="1"/>
    </xf>
    <xf numFmtId="0" fontId="15" fillId="34" borderId="27" xfId="0" applyFont="1" applyFill="1" applyBorder="1" applyAlignment="1">
      <alignment horizontal="center" vertical="center" wrapText="1"/>
    </xf>
    <xf numFmtId="0" fontId="15" fillId="34" borderId="28" xfId="0" applyFont="1" applyFill="1" applyBorder="1" applyAlignment="1">
      <alignment horizontal="center" vertical="center" wrapText="1"/>
    </xf>
    <xf numFmtId="172" fontId="13" fillId="34" borderId="14" xfId="0" applyNumberFormat="1" applyFont="1" applyFill="1" applyBorder="1" applyAlignment="1">
      <alignment horizontal="center" vertical="top" wrapText="1"/>
    </xf>
    <xf numFmtId="0" fontId="13" fillId="34" borderId="14" xfId="0" applyNumberFormat="1" applyFont="1" applyFill="1" applyBorder="1" applyAlignment="1">
      <alignment horizontal="center" vertical="top" wrapText="1"/>
    </xf>
    <xf numFmtId="0" fontId="6" fillId="34" borderId="14" xfId="0" applyNumberFormat="1" applyFont="1" applyFill="1" applyBorder="1" applyAlignment="1">
      <alignment horizontal="center" vertical="top" wrapText="1"/>
    </xf>
    <xf numFmtId="172" fontId="14" fillId="34" borderId="24" xfId="0" applyNumberFormat="1" applyFont="1" applyFill="1" applyBorder="1" applyAlignment="1">
      <alignment horizontal="center" vertical="top" wrapText="1"/>
    </xf>
    <xf numFmtId="172" fontId="14" fillId="34" borderId="28" xfId="0" applyNumberFormat="1" applyFont="1" applyFill="1" applyBorder="1" applyAlignment="1">
      <alignment horizontal="center" vertical="top" wrapText="1"/>
    </xf>
    <xf numFmtId="172" fontId="13" fillId="34" borderId="24" xfId="0" applyNumberFormat="1" applyFont="1" applyFill="1" applyBorder="1" applyAlignment="1">
      <alignment horizontal="center" vertical="top" wrapText="1"/>
    </xf>
    <xf numFmtId="172" fontId="13" fillId="34" borderId="28" xfId="0" applyNumberFormat="1" applyFont="1" applyFill="1" applyBorder="1" applyAlignment="1">
      <alignment horizontal="center" vertical="top" wrapText="1"/>
    </xf>
    <xf numFmtId="0" fontId="14" fillId="34" borderId="27" xfId="0" applyFont="1" applyFill="1" applyBorder="1" applyAlignment="1">
      <alignment horizontal="left" vertical="top" wrapText="1"/>
    </xf>
    <xf numFmtId="0" fontId="14" fillId="34" borderId="28" xfId="0" applyFont="1" applyFill="1" applyBorder="1" applyAlignment="1">
      <alignment horizontal="left" vertical="top" wrapText="1"/>
    </xf>
    <xf numFmtId="172" fontId="12" fillId="34" borderId="0" xfId="0" applyNumberFormat="1" applyFont="1" applyFill="1" applyAlignment="1">
      <alignment horizontal="left" vertical="top" wrapText="1"/>
    </xf>
    <xf numFmtId="172" fontId="12" fillId="34" borderId="0" xfId="0" applyNumberFormat="1" applyFont="1" applyFill="1" applyAlignment="1">
      <alignment horizontal="center" vertical="top" wrapText="1"/>
    </xf>
    <xf numFmtId="172" fontId="12" fillId="34" borderId="0" xfId="0" applyNumberFormat="1" applyFont="1" applyFill="1" applyAlignment="1">
      <alignment horizontal="center" vertical="top"/>
    </xf>
    <xf numFmtId="172" fontId="13" fillId="34" borderId="27" xfId="0" applyNumberFormat="1" applyFont="1" applyFill="1" applyBorder="1" applyAlignment="1">
      <alignment horizontal="center" vertical="top" wrapText="1"/>
    </xf>
    <xf numFmtId="172" fontId="13" fillId="34" borderId="27" xfId="0" applyNumberFormat="1" applyFont="1" applyFill="1" applyBorder="1" applyAlignment="1">
      <alignment horizontal="center" vertical="top"/>
    </xf>
    <xf numFmtId="172" fontId="13" fillId="34" borderId="28" xfId="0" applyNumberFormat="1" applyFont="1" applyFill="1" applyBorder="1" applyAlignment="1">
      <alignment horizontal="center" vertical="top"/>
    </xf>
    <xf numFmtId="0" fontId="14" fillId="34" borderId="24" xfId="0" applyNumberFormat="1" applyFont="1" applyFill="1" applyBorder="1" applyAlignment="1">
      <alignment horizontal="center" vertical="top" wrapText="1"/>
    </xf>
    <xf numFmtId="0" fontId="14" fillId="34" borderId="27" xfId="0" applyNumberFormat="1" applyFont="1" applyFill="1" applyBorder="1" applyAlignment="1">
      <alignment horizontal="center" vertical="top" wrapText="1"/>
    </xf>
    <xf numFmtId="0" fontId="14" fillId="34" borderId="28" xfId="0" applyNumberFormat="1" applyFont="1" applyFill="1" applyBorder="1" applyAlignment="1">
      <alignment horizontal="center" vertical="top" wrapText="1"/>
    </xf>
    <xf numFmtId="0" fontId="9" fillId="0" borderId="17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7" xfId="0" applyFont="1" applyBorder="1" applyAlignment="1">
      <alignment horizontal="left" vertical="center" wrapText="1" indent="1"/>
    </xf>
    <xf numFmtId="0" fontId="9" fillId="0" borderId="11" xfId="0" applyFont="1" applyBorder="1" applyAlignment="1">
      <alignment horizontal="left" vertical="center" wrapText="1" indent="1"/>
    </xf>
    <xf numFmtId="0" fontId="9" fillId="0" borderId="29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9" fillId="0" borderId="29" xfId="0" applyFont="1" applyBorder="1" applyAlignment="1">
      <alignment horizontal="left" vertical="center" wrapText="1" indent="1"/>
    </xf>
    <xf numFmtId="0" fontId="9" fillId="0" borderId="17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2" fontId="6" fillId="0" borderId="32" xfId="0" applyNumberFormat="1" applyFont="1" applyBorder="1" applyAlignment="1">
      <alignment horizontal="center" vertical="top" wrapText="1"/>
    </xf>
    <xf numFmtId="172" fontId="6" fillId="0" borderId="33" xfId="0" applyNumberFormat="1" applyFont="1" applyBorder="1" applyAlignment="1">
      <alignment horizontal="center" vertical="top" wrapText="1"/>
    </xf>
    <xf numFmtId="172" fontId="6" fillId="0" borderId="34" xfId="0" applyNumberFormat="1" applyFont="1" applyBorder="1" applyAlignment="1">
      <alignment horizontal="center" vertical="top" wrapText="1"/>
    </xf>
    <xf numFmtId="172" fontId="0" fillId="0" borderId="24" xfId="0" applyNumberFormat="1" applyBorder="1" applyAlignment="1">
      <alignment horizontal="center" vertical="top"/>
    </xf>
    <xf numFmtId="172" fontId="0" fillId="0" borderId="27" xfId="0" applyNumberFormat="1" applyBorder="1" applyAlignment="1">
      <alignment horizontal="center" vertical="top"/>
    </xf>
    <xf numFmtId="172" fontId="0" fillId="0" borderId="28" xfId="0" applyNumberFormat="1" applyBorder="1" applyAlignment="1">
      <alignment horizontal="center" vertical="top"/>
    </xf>
    <xf numFmtId="0" fontId="7" fillId="0" borderId="24" xfId="0" applyNumberFormat="1" applyFont="1" applyBorder="1" applyAlignment="1">
      <alignment horizontal="center" vertical="top" wrapText="1"/>
    </xf>
    <xf numFmtId="0" fontId="7" fillId="0" borderId="27" xfId="0" applyNumberFormat="1" applyFont="1" applyBorder="1" applyAlignment="1">
      <alignment horizontal="center" vertical="top" wrapText="1"/>
    </xf>
    <xf numFmtId="0" fontId="7" fillId="0" borderId="28" xfId="0" applyNumberFormat="1" applyFont="1" applyBorder="1" applyAlignment="1">
      <alignment horizontal="center" vertical="top" wrapText="1"/>
    </xf>
    <xf numFmtId="172" fontId="0" fillId="33" borderId="35" xfId="0" applyNumberFormat="1" applyFill="1" applyBorder="1" applyAlignment="1">
      <alignment horizontal="center" vertical="top"/>
    </xf>
    <xf numFmtId="172" fontId="0" fillId="33" borderId="27" xfId="0" applyNumberFormat="1" applyFill="1" applyBorder="1" applyAlignment="1">
      <alignment horizontal="center" vertical="top"/>
    </xf>
    <xf numFmtId="172" fontId="0" fillId="33" borderId="28" xfId="0" applyNumberFormat="1" applyFill="1" applyBorder="1" applyAlignment="1">
      <alignment horizontal="center" vertical="top"/>
    </xf>
    <xf numFmtId="0" fontId="0" fillId="0" borderId="24" xfId="0" applyNumberFormat="1" applyBorder="1" applyAlignment="1">
      <alignment horizontal="center" vertical="top" wrapText="1"/>
    </xf>
    <xf numFmtId="0" fontId="0" fillId="0" borderId="28" xfId="0" applyNumberFormat="1" applyBorder="1" applyAlignment="1">
      <alignment horizontal="center" vertical="top" wrapText="1"/>
    </xf>
    <xf numFmtId="172" fontId="4" fillId="0" borderId="24" xfId="0" applyNumberFormat="1" applyFont="1" applyBorder="1" applyAlignment="1">
      <alignment horizontal="left" vertical="top" wrapText="1"/>
    </xf>
    <xf numFmtId="172" fontId="4" fillId="0" borderId="28" xfId="0" applyNumberFormat="1" applyFont="1" applyBorder="1" applyAlignment="1">
      <alignment horizontal="left" vertical="top" wrapText="1"/>
    </xf>
    <xf numFmtId="0" fontId="0" fillId="0" borderId="27" xfId="0" applyNumberFormat="1" applyBorder="1" applyAlignment="1">
      <alignment horizontal="center" vertical="top" wrapText="1"/>
    </xf>
    <xf numFmtId="172" fontId="3" fillId="0" borderId="24" xfId="0" applyNumberFormat="1" applyFont="1" applyBorder="1" applyAlignment="1">
      <alignment horizontal="left" vertical="top" wrapText="1"/>
    </xf>
    <xf numFmtId="172" fontId="3" fillId="0" borderId="27" xfId="0" applyNumberFormat="1" applyFont="1" applyBorder="1" applyAlignment="1">
      <alignment horizontal="left" vertical="top" wrapText="1"/>
    </xf>
    <xf numFmtId="172" fontId="3" fillId="0" borderId="28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2" fillId="0" borderId="28" xfId="0" applyNumberFormat="1" applyFont="1" applyBorder="1" applyAlignment="1">
      <alignment horizontal="center" vertical="top" wrapText="1"/>
    </xf>
    <xf numFmtId="172" fontId="4" fillId="0" borderId="36" xfId="0" applyNumberFormat="1" applyFont="1" applyBorder="1" applyAlignment="1">
      <alignment horizontal="left" vertical="top" wrapText="1"/>
    </xf>
    <xf numFmtId="172" fontId="4" fillId="0" borderId="37" xfId="0" applyNumberFormat="1" applyFont="1" applyBorder="1" applyAlignment="1">
      <alignment horizontal="left" vertical="top" wrapText="1"/>
    </xf>
    <xf numFmtId="172" fontId="4" fillId="0" borderId="38" xfId="0" applyNumberFormat="1" applyFont="1" applyBorder="1" applyAlignment="1">
      <alignment horizontal="left" vertical="top" wrapText="1"/>
    </xf>
    <xf numFmtId="172" fontId="4" fillId="0" borderId="20" xfId="0" applyNumberFormat="1" applyFont="1" applyBorder="1" applyAlignment="1">
      <alignment horizontal="center" vertical="top" wrapText="1"/>
    </xf>
    <xf numFmtId="172" fontId="4" fillId="0" borderId="21" xfId="0" applyNumberFormat="1" applyFont="1" applyBorder="1" applyAlignment="1">
      <alignment horizontal="center" vertical="top" wrapText="1"/>
    </xf>
    <xf numFmtId="172" fontId="4" fillId="0" borderId="39" xfId="0" applyNumberFormat="1" applyFont="1" applyBorder="1" applyAlignment="1">
      <alignment horizontal="center" vertical="top" wrapText="1"/>
    </xf>
    <xf numFmtId="172" fontId="4" fillId="0" borderId="0" xfId="0" applyNumberFormat="1" applyFont="1" applyBorder="1" applyAlignment="1">
      <alignment horizontal="center" vertical="top" wrapText="1"/>
    </xf>
    <xf numFmtId="172" fontId="4" fillId="0" borderId="16" xfId="0" applyNumberFormat="1" applyFont="1" applyBorder="1" applyAlignment="1">
      <alignment horizontal="center" vertical="top" wrapText="1"/>
    </xf>
    <xf numFmtId="172" fontId="4" fillId="0" borderId="19" xfId="0" applyNumberFormat="1" applyFont="1" applyBorder="1" applyAlignment="1">
      <alignment horizontal="center" vertical="top" wrapText="1"/>
    </xf>
    <xf numFmtId="172" fontId="4" fillId="0" borderId="15" xfId="0" applyNumberFormat="1" applyFont="1" applyBorder="1" applyAlignment="1">
      <alignment horizontal="center" vertical="top" wrapText="1"/>
    </xf>
    <xf numFmtId="172" fontId="4" fillId="0" borderId="40" xfId="0" applyNumberFormat="1" applyFont="1" applyBorder="1" applyAlignment="1">
      <alignment horizontal="center" vertical="top" wrapText="1"/>
    </xf>
    <xf numFmtId="172" fontId="4" fillId="0" borderId="24" xfId="0" applyNumberFormat="1" applyFont="1" applyBorder="1" applyAlignment="1">
      <alignment horizontal="center" vertical="top" wrapText="1"/>
    </xf>
    <xf numFmtId="172" fontId="4" fillId="0" borderId="28" xfId="0" applyNumberFormat="1" applyFont="1" applyBorder="1" applyAlignment="1">
      <alignment horizontal="center" vertical="top" wrapText="1"/>
    </xf>
    <xf numFmtId="172" fontId="4" fillId="0" borderId="22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F:\Texts\&#1054;&#1090;&#1076;&#1077;&#1083;%20&#1048;&#1040;\&#1040;&#1076;&#1084;&#1080;&#1085;&#1080;&#1089;&#1090;&#1088;&#1072;&#1090;&#1080;&#1074;&#1085;&#1072;&#1103;%20&#1088;&#1077;&#1092;&#1086;&#1088;&#1084;&#1072;\&#1052;&#1060;&#1062;\&#1043;&#1086;&#1088;&#1086;&#1076;&#1089;&#1082;&#1072;&#1103;%20&#1087;&#1088;&#1086;&#1075;&#1088;&#1072;&#1084;&#1084;&#1072;\&#1052;&#1091;&#1085;&#1080;&#1094;&#1080;&#1087;&#1072;&#1083;&#1100;&#1085;&#1086;&#1077;%20&#1091;&#1087;&#1088;&#1072;&#1074;&#1083;&#1077;&#1085;&#1080;&#1077;\&#1048;&#1050;&#1058;\&#1048;&#1079;%20&#1052;&#1048;&#1058;\&#1057;%20&#1080;&#1089;&#1087;&#1088;&#1072;&#1074;&#1083;&#1077;&#1085;&#1080;&#1103;&#1084;&#1080;%20&#1052;&#1048;&#1058;\&#1044;&#1083;&#1103;%20&#1086;&#1090;&#1087;&#1088;&#1072;&#1074;&#1082;&#1080;\&#1055;&#1088;&#1080;&#1083;&#1086;&#1078;&#1077;&#1085;&#1080;&#1077;%201.xlsx#&#1051;&#1080;&#1089;&#1090;1!B142" TargetMode="External" /><Relationship Id="rId2" Type="http://schemas.openxmlformats.org/officeDocument/2006/relationships/hyperlink" Target="file://F:\Texts\&#1054;&#1090;&#1076;&#1077;&#1083;%20&#1048;&#1040;\&#1040;&#1076;&#1084;&#1080;&#1085;&#1080;&#1089;&#1090;&#1088;&#1072;&#1090;&#1080;&#1074;&#1085;&#1072;&#1103;%20&#1088;&#1077;&#1092;&#1086;&#1088;&#1084;&#1072;\&#1052;&#1060;&#1062;\&#1043;&#1086;&#1088;&#1086;&#1076;&#1089;&#1082;&#1072;&#1103;%20&#1087;&#1088;&#1086;&#1075;&#1088;&#1072;&#1084;&#1084;&#1072;\&#1052;&#1091;&#1085;&#1080;&#1094;&#1080;&#1087;&#1072;&#1083;&#1100;&#1085;&#1086;&#1077;%20&#1091;&#1087;&#1088;&#1072;&#1074;&#1083;&#1077;&#1085;&#1080;&#1077;\&#1048;&#1050;&#1058;\&#1048;&#1079;%20&#1052;&#1048;&#1058;\&#1057;%20&#1080;&#1089;&#1087;&#1088;&#1072;&#1074;&#1083;&#1077;&#1085;&#1080;&#1103;&#1084;&#1080;%20&#1052;&#1048;&#1058;\&#1044;&#1083;&#1103;%20&#1086;&#1090;&#1087;&#1088;&#1072;&#1074;&#1082;&#1080;\&#1055;&#1088;&#1080;&#1083;&#1086;&#1078;&#1077;&#1085;&#1080;&#1077;%201.xlsx#&#1051;&#1080;&#1089;&#1090;1!B142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2"/>
  <sheetViews>
    <sheetView tabSelected="1" zoomScale="70" zoomScaleNormal="70" zoomScalePageLayoutView="0" workbookViewId="0" topLeftCell="A1">
      <pane ySplit="6" topLeftCell="A7" activePane="bottomLeft" state="frozen"/>
      <selection pane="topLeft" activeCell="A1" sqref="A1"/>
      <selection pane="bottomLeft" activeCell="H1" sqref="H1:N1"/>
    </sheetView>
  </sheetViews>
  <sheetFormatPr defaultColWidth="9.140625" defaultRowHeight="15"/>
  <cols>
    <col min="1" max="1" width="7.57421875" style="100" customWidth="1"/>
    <col min="2" max="2" width="37.57421875" style="100" customWidth="1"/>
    <col min="3" max="3" width="20.421875" style="101" customWidth="1"/>
    <col min="4" max="4" width="16.7109375" style="105" customWidth="1"/>
    <col min="5" max="5" width="14.00390625" style="103" customWidth="1"/>
    <col min="6" max="6" width="14.57421875" style="82" customWidth="1"/>
    <col min="7" max="7" width="12.7109375" style="82" bestFit="1" customWidth="1"/>
    <col min="8" max="8" width="12.140625" style="82" bestFit="1" customWidth="1"/>
    <col min="9" max="12" width="11.57421875" style="82" bestFit="1" customWidth="1"/>
    <col min="13" max="13" width="14.57421875" style="82" customWidth="1"/>
    <col min="14" max="16384" width="9.140625" style="76" customWidth="1"/>
  </cols>
  <sheetData>
    <row r="1" spans="1:14" ht="108.75" customHeight="1">
      <c r="A1" s="72"/>
      <c r="B1" s="72"/>
      <c r="C1" s="73"/>
      <c r="D1" s="74"/>
      <c r="E1" s="73"/>
      <c r="F1" s="75"/>
      <c r="G1" s="75"/>
      <c r="H1" s="142" t="s">
        <v>338</v>
      </c>
      <c r="I1" s="142"/>
      <c r="J1" s="142"/>
      <c r="K1" s="142"/>
      <c r="L1" s="142"/>
      <c r="M1" s="142"/>
      <c r="N1" s="142"/>
    </row>
    <row r="2" spans="1:14" ht="146.25" customHeight="1">
      <c r="A2" s="72"/>
      <c r="B2" s="72"/>
      <c r="C2" s="73"/>
      <c r="D2" s="74"/>
      <c r="E2" s="73"/>
      <c r="F2" s="75"/>
      <c r="G2" s="75"/>
      <c r="H2" s="142" t="s">
        <v>335</v>
      </c>
      <c r="I2" s="142"/>
      <c r="J2" s="142"/>
      <c r="K2" s="142"/>
      <c r="L2" s="142"/>
      <c r="M2" s="142"/>
      <c r="N2" s="142"/>
    </row>
    <row r="3" spans="1:14" ht="90.75" customHeight="1">
      <c r="A3" s="143" t="s">
        <v>336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5" spans="1:14" ht="79.5" customHeight="1">
      <c r="A5" s="138" t="s">
        <v>0</v>
      </c>
      <c r="B5" s="138" t="s">
        <v>1</v>
      </c>
      <c r="C5" s="134" t="s">
        <v>92</v>
      </c>
      <c r="D5" s="134" t="s">
        <v>94</v>
      </c>
      <c r="E5" s="135" t="s">
        <v>93</v>
      </c>
      <c r="F5" s="133" t="s">
        <v>95</v>
      </c>
      <c r="G5" s="133" t="s">
        <v>96</v>
      </c>
      <c r="H5" s="133" t="s">
        <v>97</v>
      </c>
      <c r="I5" s="133"/>
      <c r="J5" s="133"/>
      <c r="K5" s="133"/>
      <c r="L5" s="133"/>
      <c r="M5" s="133" t="s">
        <v>103</v>
      </c>
      <c r="N5" s="133" t="s">
        <v>104</v>
      </c>
    </row>
    <row r="6" spans="1:14" ht="24.75" customHeight="1">
      <c r="A6" s="139"/>
      <c r="B6" s="139"/>
      <c r="C6" s="134"/>
      <c r="D6" s="134"/>
      <c r="E6" s="135"/>
      <c r="F6" s="133"/>
      <c r="G6" s="133"/>
      <c r="H6" s="77" t="s">
        <v>98</v>
      </c>
      <c r="I6" s="77" t="s">
        <v>99</v>
      </c>
      <c r="J6" s="77" t="s">
        <v>100</v>
      </c>
      <c r="K6" s="77" t="s">
        <v>101</v>
      </c>
      <c r="L6" s="77" t="s">
        <v>102</v>
      </c>
      <c r="M6" s="133"/>
      <c r="N6" s="133"/>
    </row>
    <row r="7" spans="1:14" s="82" customFormat="1" ht="18" customHeight="1">
      <c r="A7" s="78">
        <v>1</v>
      </c>
      <c r="B7" s="78">
        <v>2</v>
      </c>
      <c r="C7" s="112">
        <v>3</v>
      </c>
      <c r="D7" s="112">
        <v>4</v>
      </c>
      <c r="E7" s="113">
        <v>5</v>
      </c>
      <c r="F7" s="79">
        <v>6</v>
      </c>
      <c r="G7" s="79">
        <v>7</v>
      </c>
      <c r="H7" s="80">
        <v>8</v>
      </c>
      <c r="I7" s="79">
        <v>9</v>
      </c>
      <c r="J7" s="79">
        <v>10</v>
      </c>
      <c r="K7" s="79">
        <v>11</v>
      </c>
      <c r="L7" s="79">
        <v>12</v>
      </c>
      <c r="M7" s="81"/>
      <c r="N7" s="81"/>
    </row>
    <row r="8" spans="1:14" ht="37.5" customHeight="1">
      <c r="A8" s="123" t="s">
        <v>2</v>
      </c>
      <c r="B8" s="123" t="s">
        <v>226</v>
      </c>
      <c r="C8" s="148" t="s">
        <v>317</v>
      </c>
      <c r="D8" s="120" t="s">
        <v>105</v>
      </c>
      <c r="E8" s="113" t="s">
        <v>155</v>
      </c>
      <c r="F8" s="77">
        <f aca="true" t="shared" si="0" ref="F8:L8">SUM(F9:F10)</f>
        <v>13645.799999999997</v>
      </c>
      <c r="G8" s="77">
        <f t="shared" si="0"/>
        <v>123336.70000000001</v>
      </c>
      <c r="H8" s="77">
        <f t="shared" si="0"/>
        <v>17401.800000000003</v>
      </c>
      <c r="I8" s="77">
        <f t="shared" si="0"/>
        <v>25433.399999999998</v>
      </c>
      <c r="J8" s="77">
        <f t="shared" si="0"/>
        <v>28958.600000000002</v>
      </c>
      <c r="K8" s="77">
        <f t="shared" si="0"/>
        <v>25196.199999999997</v>
      </c>
      <c r="L8" s="77">
        <f t="shared" si="0"/>
        <v>26346.7</v>
      </c>
      <c r="M8" s="83"/>
      <c r="N8" s="138" t="s">
        <v>328</v>
      </c>
    </row>
    <row r="9" spans="1:14" ht="24">
      <c r="A9" s="124"/>
      <c r="B9" s="124"/>
      <c r="C9" s="149"/>
      <c r="D9" s="121"/>
      <c r="E9" s="113" t="s">
        <v>333</v>
      </c>
      <c r="F9" s="77">
        <f aca="true" t="shared" si="1" ref="F9:L9">F12+F28+F30+F46+F62</f>
        <v>12749.799999999997</v>
      </c>
      <c r="G9" s="77">
        <f t="shared" si="1"/>
        <v>117360.6</v>
      </c>
      <c r="H9" s="77">
        <f t="shared" si="1"/>
        <v>16256.900000000001</v>
      </c>
      <c r="I9" s="77">
        <f t="shared" si="1"/>
        <v>24254.399999999998</v>
      </c>
      <c r="J9" s="77">
        <f t="shared" si="1"/>
        <v>27779.600000000002</v>
      </c>
      <c r="K9" s="77">
        <f t="shared" si="1"/>
        <v>23959.6</v>
      </c>
      <c r="L9" s="77">
        <f t="shared" si="1"/>
        <v>25110.100000000002</v>
      </c>
      <c r="M9" s="83"/>
      <c r="N9" s="145"/>
    </row>
    <row r="10" spans="1:14" ht="60" customHeight="1">
      <c r="A10" s="125"/>
      <c r="B10" s="125"/>
      <c r="C10" s="149"/>
      <c r="D10" s="122"/>
      <c r="E10" s="113" t="s">
        <v>334</v>
      </c>
      <c r="F10" s="77">
        <f aca="true" t="shared" si="2" ref="F10:L10">F13+F31+F47+F63</f>
        <v>896</v>
      </c>
      <c r="G10" s="77">
        <f t="shared" si="2"/>
        <v>5976.099999999999</v>
      </c>
      <c r="H10" s="77">
        <f t="shared" si="2"/>
        <v>1144.9</v>
      </c>
      <c r="I10" s="77">
        <f t="shared" si="2"/>
        <v>1179</v>
      </c>
      <c r="J10" s="77">
        <f t="shared" si="2"/>
        <v>1179</v>
      </c>
      <c r="K10" s="77">
        <f t="shared" si="2"/>
        <v>1236.6</v>
      </c>
      <c r="L10" s="77">
        <f t="shared" si="2"/>
        <v>1236.6</v>
      </c>
      <c r="M10" s="83"/>
      <c r="N10" s="145"/>
    </row>
    <row r="11" spans="1:14" ht="26.25" customHeight="1">
      <c r="A11" s="117" t="s">
        <v>265</v>
      </c>
      <c r="B11" s="117" t="s">
        <v>227</v>
      </c>
      <c r="C11" s="149"/>
      <c r="D11" s="120" t="s">
        <v>105</v>
      </c>
      <c r="E11" s="113" t="s">
        <v>155</v>
      </c>
      <c r="F11" s="83">
        <f>SUM(F12:F13)</f>
        <v>2770</v>
      </c>
      <c r="G11" s="77">
        <f aca="true" t="shared" si="3" ref="G11:G69">SUM(H11:L11)</f>
        <v>24541.28</v>
      </c>
      <c r="H11" s="83">
        <f>SUM(H12:H13)</f>
        <v>4671</v>
      </c>
      <c r="I11" s="83">
        <f>SUM(I12:I13)</f>
        <v>4180</v>
      </c>
      <c r="J11" s="83">
        <f>SUM(J12:J13)</f>
        <v>5009.6</v>
      </c>
      <c r="K11" s="83">
        <f>SUM(K12:K13)</f>
        <v>5242.5</v>
      </c>
      <c r="L11" s="83">
        <f>SUM(L12:L13)</f>
        <v>5438.18</v>
      </c>
      <c r="M11" s="83"/>
      <c r="N11" s="145"/>
    </row>
    <row r="12" spans="1:14" ht="24">
      <c r="A12" s="140"/>
      <c r="B12" s="140"/>
      <c r="C12" s="149"/>
      <c r="D12" s="121"/>
      <c r="E12" s="113" t="s">
        <v>333</v>
      </c>
      <c r="F12" s="83">
        <f>F14+F19+F20+F21+F23+F24+F25+F26</f>
        <v>2595</v>
      </c>
      <c r="G12" s="77">
        <f t="shared" si="3"/>
        <v>23129.500000000004</v>
      </c>
      <c r="H12" s="83">
        <f>H14+H19+H20+H21+H23+H24+H25+H26</f>
        <v>4417.4</v>
      </c>
      <c r="I12" s="83">
        <f>I14+I19+I20+I21+I23+I24+I25+I26</f>
        <v>3897.3</v>
      </c>
      <c r="J12" s="83">
        <f>J14+J19+J20+J21+J23+J24+J25+J26</f>
        <v>4726.900000000001</v>
      </c>
      <c r="K12" s="83">
        <f>K14+K19+K20+K21+K23+K24+K25+K26</f>
        <v>4950.7</v>
      </c>
      <c r="L12" s="83">
        <f>L14+L19+L20+L21+L23+L24+L25+L26</f>
        <v>5137.200000000001</v>
      </c>
      <c r="M12" s="83"/>
      <c r="N12" s="145"/>
    </row>
    <row r="13" spans="1:14" ht="54" customHeight="1">
      <c r="A13" s="141"/>
      <c r="B13" s="141"/>
      <c r="C13" s="149"/>
      <c r="D13" s="122"/>
      <c r="E13" s="113" t="s">
        <v>334</v>
      </c>
      <c r="F13" s="77">
        <v>175</v>
      </c>
      <c r="G13" s="77">
        <f>SUM(H13:L13)</f>
        <v>1411.78</v>
      </c>
      <c r="H13" s="77">
        <f>H22+H27</f>
        <v>253.6</v>
      </c>
      <c r="I13" s="77">
        <f>I22+I27</f>
        <v>282.7</v>
      </c>
      <c r="J13" s="77">
        <f>J22+J27</f>
        <v>282.7</v>
      </c>
      <c r="K13" s="77">
        <f>K22+K27</f>
        <v>291.8</v>
      </c>
      <c r="L13" s="77">
        <f>L22+L27</f>
        <v>300.98</v>
      </c>
      <c r="M13" s="83"/>
      <c r="N13" s="145"/>
    </row>
    <row r="14" spans="1:14" ht="30">
      <c r="A14" s="109" t="s">
        <v>228</v>
      </c>
      <c r="B14" s="109" t="s">
        <v>6</v>
      </c>
      <c r="C14" s="149"/>
      <c r="D14" s="84" t="s">
        <v>105</v>
      </c>
      <c r="E14" s="113" t="s">
        <v>333</v>
      </c>
      <c r="F14" s="83">
        <f>SUM(F15:F18)</f>
        <v>1566</v>
      </c>
      <c r="G14" s="77">
        <f t="shared" si="3"/>
        <v>16756.5</v>
      </c>
      <c r="H14" s="83">
        <f>SUM(H15:H18)</f>
        <v>2900.8</v>
      </c>
      <c r="I14" s="83">
        <f>SUM(I15:I18)</f>
        <v>2842</v>
      </c>
      <c r="J14" s="83">
        <f>SUM(J15:J18)</f>
        <v>3630.7</v>
      </c>
      <c r="K14" s="83">
        <f>SUM(K15:K18)</f>
        <v>3645</v>
      </c>
      <c r="L14" s="83">
        <f>SUM(L15:L18)</f>
        <v>3738</v>
      </c>
      <c r="M14" s="83"/>
      <c r="N14" s="145"/>
    </row>
    <row r="15" spans="1:14" ht="75">
      <c r="A15" s="109" t="s">
        <v>229</v>
      </c>
      <c r="B15" s="109" t="s">
        <v>7</v>
      </c>
      <c r="C15" s="149"/>
      <c r="D15" s="84" t="s">
        <v>105</v>
      </c>
      <c r="E15" s="113" t="s">
        <v>333</v>
      </c>
      <c r="F15" s="77">
        <v>800</v>
      </c>
      <c r="G15" s="77">
        <f t="shared" si="3"/>
        <v>13668.5</v>
      </c>
      <c r="H15" s="85">
        <f>2819.9-7.1</f>
        <v>2812.8</v>
      </c>
      <c r="I15" s="77">
        <v>2193</v>
      </c>
      <c r="J15" s="77">
        <v>2912.7</v>
      </c>
      <c r="K15" s="77">
        <v>2850</v>
      </c>
      <c r="L15" s="77">
        <v>2900</v>
      </c>
      <c r="M15" s="77" t="s">
        <v>316</v>
      </c>
      <c r="N15" s="145"/>
    </row>
    <row r="16" spans="1:14" ht="90">
      <c r="A16" s="109" t="s">
        <v>230</v>
      </c>
      <c r="B16" s="109" t="s">
        <v>8</v>
      </c>
      <c r="C16" s="149"/>
      <c r="D16" s="84" t="s">
        <v>105</v>
      </c>
      <c r="E16" s="113" t="s">
        <v>333</v>
      </c>
      <c r="F16" s="77">
        <v>666</v>
      </c>
      <c r="G16" s="77">
        <f t="shared" si="3"/>
        <v>2758</v>
      </c>
      <c r="H16" s="77">
        <v>88</v>
      </c>
      <c r="I16" s="77">
        <v>600</v>
      </c>
      <c r="J16" s="77">
        <v>650</v>
      </c>
      <c r="K16" s="77">
        <v>690</v>
      </c>
      <c r="L16" s="77">
        <v>730</v>
      </c>
      <c r="M16" s="77" t="s">
        <v>8</v>
      </c>
      <c r="N16" s="145"/>
    </row>
    <row r="17" spans="1:14" ht="60">
      <c r="A17" s="109" t="s">
        <v>232</v>
      </c>
      <c r="B17" s="109" t="s">
        <v>339</v>
      </c>
      <c r="C17" s="149"/>
      <c r="D17" s="84" t="s">
        <v>105</v>
      </c>
      <c r="E17" s="113" t="s">
        <v>333</v>
      </c>
      <c r="F17" s="77">
        <v>0</v>
      </c>
      <c r="G17" s="77">
        <f t="shared" si="3"/>
        <v>101</v>
      </c>
      <c r="H17" s="77">
        <v>0</v>
      </c>
      <c r="I17" s="77">
        <v>24</v>
      </c>
      <c r="J17" s="77">
        <v>0</v>
      </c>
      <c r="K17" s="77">
        <v>37</v>
      </c>
      <c r="L17" s="77">
        <v>40</v>
      </c>
      <c r="M17" s="77" t="s">
        <v>9</v>
      </c>
      <c r="N17" s="145"/>
    </row>
    <row r="18" spans="1:14" ht="45">
      <c r="A18" s="109" t="s">
        <v>233</v>
      </c>
      <c r="B18" s="109" t="s">
        <v>322</v>
      </c>
      <c r="C18" s="149"/>
      <c r="D18" s="84" t="s">
        <v>105</v>
      </c>
      <c r="E18" s="113" t="s">
        <v>333</v>
      </c>
      <c r="F18" s="77">
        <v>100</v>
      </c>
      <c r="G18" s="77">
        <f t="shared" si="3"/>
        <v>229</v>
      </c>
      <c r="H18" s="77">
        <v>0</v>
      </c>
      <c r="I18" s="77">
        <v>25</v>
      </c>
      <c r="J18" s="77">
        <v>68</v>
      </c>
      <c r="K18" s="77">
        <v>68</v>
      </c>
      <c r="L18" s="77">
        <v>68</v>
      </c>
      <c r="M18" s="77" t="s">
        <v>322</v>
      </c>
      <c r="N18" s="145"/>
    </row>
    <row r="19" spans="1:14" ht="60">
      <c r="A19" s="109" t="s">
        <v>279</v>
      </c>
      <c r="B19" s="109" t="s">
        <v>12</v>
      </c>
      <c r="C19" s="149"/>
      <c r="D19" s="84" t="s">
        <v>105</v>
      </c>
      <c r="E19" s="113" t="s">
        <v>333</v>
      </c>
      <c r="F19" s="77">
        <v>60</v>
      </c>
      <c r="G19" s="77">
        <f t="shared" si="3"/>
        <v>429</v>
      </c>
      <c r="H19" s="77">
        <v>80</v>
      </c>
      <c r="I19" s="77">
        <v>80</v>
      </c>
      <c r="J19" s="77">
        <v>80</v>
      </c>
      <c r="K19" s="77">
        <v>92</v>
      </c>
      <c r="L19" s="77">
        <v>97</v>
      </c>
      <c r="M19" s="77" t="s">
        <v>12</v>
      </c>
      <c r="N19" s="145"/>
    </row>
    <row r="20" spans="1:14" ht="60">
      <c r="A20" s="109" t="s">
        <v>234</v>
      </c>
      <c r="B20" s="109" t="s">
        <v>14</v>
      </c>
      <c r="C20" s="149"/>
      <c r="D20" s="84" t="s">
        <v>105</v>
      </c>
      <c r="E20" s="113" t="s">
        <v>333</v>
      </c>
      <c r="F20" s="77">
        <v>60</v>
      </c>
      <c r="G20" s="77">
        <f t="shared" si="3"/>
        <v>380.5</v>
      </c>
      <c r="H20" s="77">
        <v>69</v>
      </c>
      <c r="I20" s="77">
        <v>72.4</v>
      </c>
      <c r="J20" s="77">
        <v>75.9</v>
      </c>
      <c r="K20" s="77">
        <v>79.6</v>
      </c>
      <c r="L20" s="77">
        <v>83.6</v>
      </c>
      <c r="M20" s="77" t="s">
        <v>14</v>
      </c>
      <c r="N20" s="145"/>
    </row>
    <row r="21" spans="1:14" ht="24">
      <c r="A21" s="123" t="s">
        <v>235</v>
      </c>
      <c r="B21" s="123" t="s">
        <v>15</v>
      </c>
      <c r="C21" s="149"/>
      <c r="D21" s="84" t="s">
        <v>105</v>
      </c>
      <c r="E21" s="113" t="s">
        <v>333</v>
      </c>
      <c r="F21" s="77">
        <v>250</v>
      </c>
      <c r="G21" s="77">
        <f t="shared" si="3"/>
        <v>2043.5</v>
      </c>
      <c r="H21" s="85">
        <v>734.2</v>
      </c>
      <c r="I21" s="77">
        <v>304.7</v>
      </c>
      <c r="J21" s="77">
        <v>319</v>
      </c>
      <c r="K21" s="77">
        <v>334.6</v>
      </c>
      <c r="L21" s="77">
        <v>351</v>
      </c>
      <c r="M21" s="136" t="s">
        <v>15</v>
      </c>
      <c r="N21" s="145"/>
    </row>
    <row r="22" spans="1:14" ht="36">
      <c r="A22" s="125"/>
      <c r="B22" s="125"/>
      <c r="C22" s="149"/>
      <c r="D22" s="84" t="s">
        <v>105</v>
      </c>
      <c r="E22" s="113" t="s">
        <v>334</v>
      </c>
      <c r="F22" s="77">
        <v>19</v>
      </c>
      <c r="G22" s="77">
        <f t="shared" si="3"/>
        <v>941.78</v>
      </c>
      <c r="H22" s="77">
        <v>183.6</v>
      </c>
      <c r="I22" s="77">
        <v>182.7</v>
      </c>
      <c r="J22" s="77">
        <v>182.7</v>
      </c>
      <c r="K22" s="77">
        <v>191.8</v>
      </c>
      <c r="L22" s="86">
        <v>200.98</v>
      </c>
      <c r="M22" s="137"/>
      <c r="N22" s="145"/>
    </row>
    <row r="23" spans="1:14" ht="60">
      <c r="A23" s="109" t="s">
        <v>236</v>
      </c>
      <c r="B23" s="109" t="s">
        <v>332</v>
      </c>
      <c r="C23" s="149"/>
      <c r="D23" s="84" t="s">
        <v>105</v>
      </c>
      <c r="E23" s="113" t="s">
        <v>333</v>
      </c>
      <c r="F23" s="77">
        <v>50</v>
      </c>
      <c r="G23" s="77">
        <f t="shared" si="3"/>
        <v>285.8</v>
      </c>
      <c r="H23" s="77">
        <v>52.5</v>
      </c>
      <c r="I23" s="77">
        <v>53.8</v>
      </c>
      <c r="J23" s="77">
        <v>55.3</v>
      </c>
      <c r="K23" s="77">
        <v>60.6</v>
      </c>
      <c r="L23" s="77">
        <v>63.6</v>
      </c>
      <c r="M23" s="77" t="s">
        <v>332</v>
      </c>
      <c r="N23" s="145"/>
    </row>
    <row r="24" spans="1:14" ht="60">
      <c r="A24" s="109" t="s">
        <v>237</v>
      </c>
      <c r="B24" s="109" t="s">
        <v>19</v>
      </c>
      <c r="C24" s="149"/>
      <c r="D24" s="84" t="s">
        <v>105</v>
      </c>
      <c r="E24" s="113" t="s">
        <v>333</v>
      </c>
      <c r="F24" s="77">
        <v>240</v>
      </c>
      <c r="G24" s="77">
        <f t="shared" si="3"/>
        <v>1696</v>
      </c>
      <c r="H24" s="77">
        <v>144</v>
      </c>
      <c r="I24" s="77">
        <v>302</v>
      </c>
      <c r="J24" s="77">
        <v>305</v>
      </c>
      <c r="K24" s="77">
        <v>450</v>
      </c>
      <c r="L24" s="77">
        <v>495</v>
      </c>
      <c r="M24" s="77" t="s">
        <v>19</v>
      </c>
      <c r="N24" s="145"/>
    </row>
    <row r="25" spans="1:14" ht="90">
      <c r="A25" s="109" t="s">
        <v>231</v>
      </c>
      <c r="B25" s="109" t="s">
        <v>21</v>
      </c>
      <c r="C25" s="149"/>
      <c r="D25" s="84" t="s">
        <v>105</v>
      </c>
      <c r="E25" s="113" t="s">
        <v>333</v>
      </c>
      <c r="F25" s="77">
        <v>168.8</v>
      </c>
      <c r="G25" s="77">
        <f t="shared" si="3"/>
        <v>578.7</v>
      </c>
      <c r="H25" s="77">
        <v>172.4</v>
      </c>
      <c r="I25" s="77">
        <v>94.4</v>
      </c>
      <c r="J25" s="77">
        <v>99</v>
      </c>
      <c r="K25" s="77">
        <v>103.9</v>
      </c>
      <c r="L25" s="77">
        <v>109</v>
      </c>
      <c r="M25" s="77" t="s">
        <v>21</v>
      </c>
      <c r="N25" s="145"/>
    </row>
    <row r="26" spans="1:14" ht="24" customHeight="1">
      <c r="A26" s="123" t="s">
        <v>238</v>
      </c>
      <c r="B26" s="123" t="s">
        <v>23</v>
      </c>
      <c r="C26" s="149"/>
      <c r="D26" s="84" t="s">
        <v>105</v>
      </c>
      <c r="E26" s="113" t="s">
        <v>333</v>
      </c>
      <c r="F26" s="77">
        <v>200.2</v>
      </c>
      <c r="G26" s="77">
        <f t="shared" si="3"/>
        <v>959.5</v>
      </c>
      <c r="H26" s="77">
        <v>264.5</v>
      </c>
      <c r="I26" s="77">
        <v>148</v>
      </c>
      <c r="J26" s="77">
        <v>162</v>
      </c>
      <c r="K26" s="77">
        <v>185</v>
      </c>
      <c r="L26" s="77">
        <v>200</v>
      </c>
      <c r="M26" s="136" t="s">
        <v>23</v>
      </c>
      <c r="N26" s="145"/>
    </row>
    <row r="27" spans="1:14" ht="36">
      <c r="A27" s="125"/>
      <c r="B27" s="125"/>
      <c r="C27" s="149"/>
      <c r="D27" s="84" t="s">
        <v>105</v>
      </c>
      <c r="E27" s="113" t="s">
        <v>334</v>
      </c>
      <c r="F27" s="77">
        <v>0</v>
      </c>
      <c r="G27" s="77">
        <f t="shared" si="3"/>
        <v>470</v>
      </c>
      <c r="H27" s="77">
        <v>70</v>
      </c>
      <c r="I27" s="77">
        <v>100</v>
      </c>
      <c r="J27" s="77">
        <v>100</v>
      </c>
      <c r="K27" s="77">
        <v>100</v>
      </c>
      <c r="L27" s="77">
        <v>100</v>
      </c>
      <c r="M27" s="137"/>
      <c r="N27" s="145"/>
    </row>
    <row r="28" spans="1:14" ht="92.25" customHeight="1">
      <c r="A28" s="108" t="s">
        <v>280</v>
      </c>
      <c r="B28" s="108" t="s">
        <v>281</v>
      </c>
      <c r="C28" s="149"/>
      <c r="D28" s="84" t="s">
        <v>105</v>
      </c>
      <c r="E28" s="113" t="s">
        <v>333</v>
      </c>
      <c r="F28" s="77">
        <v>120</v>
      </c>
      <c r="G28" s="77">
        <f t="shared" si="3"/>
        <v>1300</v>
      </c>
      <c r="H28" s="77">
        <v>150</v>
      </c>
      <c r="I28" s="77">
        <v>250</v>
      </c>
      <c r="J28" s="77">
        <v>300</v>
      </c>
      <c r="K28" s="77">
        <v>300</v>
      </c>
      <c r="L28" s="77">
        <v>300</v>
      </c>
      <c r="M28" s="83"/>
      <c r="N28" s="145"/>
    </row>
    <row r="29" spans="1:14" ht="15" customHeight="1">
      <c r="A29" s="116" t="s">
        <v>282</v>
      </c>
      <c r="B29" s="116" t="s">
        <v>283</v>
      </c>
      <c r="C29" s="149"/>
      <c r="D29" s="84" t="s">
        <v>105</v>
      </c>
      <c r="E29" s="113" t="s">
        <v>155</v>
      </c>
      <c r="F29" s="83">
        <f>SUM(F30:F31)</f>
        <v>7873.599999999999</v>
      </c>
      <c r="G29" s="77">
        <f t="shared" si="3"/>
        <v>73041.6</v>
      </c>
      <c r="H29" s="83">
        <f>SUM(H30:H31)</f>
        <v>9668.400000000001</v>
      </c>
      <c r="I29" s="83">
        <f>SUM(I30:I31)</f>
        <v>16429.3</v>
      </c>
      <c r="J29" s="83">
        <f>SUM(J30:J31)</f>
        <v>18299.9</v>
      </c>
      <c r="K29" s="83">
        <f>SUM(K30:K31)</f>
        <v>13962.300000000001</v>
      </c>
      <c r="L29" s="83">
        <f>SUM(L30:L31)</f>
        <v>14681.7</v>
      </c>
      <c r="M29" s="83"/>
      <c r="N29" s="145"/>
    </row>
    <row r="30" spans="1:14" ht="24">
      <c r="A30" s="116"/>
      <c r="B30" s="116"/>
      <c r="C30" s="149"/>
      <c r="D30" s="84" t="s">
        <v>105</v>
      </c>
      <c r="E30" s="113" t="s">
        <v>333</v>
      </c>
      <c r="F30" s="83">
        <f>F32+F37+F38+F39+F41+F42+F43+F44</f>
        <v>7447.599999999999</v>
      </c>
      <c r="G30" s="77">
        <f t="shared" si="3"/>
        <v>69859.6</v>
      </c>
      <c r="H30" s="83">
        <f>H32+H37+H38+H39+H41+H42+H43+H44</f>
        <v>9050.400000000001</v>
      </c>
      <c r="I30" s="83">
        <f>I32+I37+I38+I39+I41+I42+I43+I44</f>
        <v>15811.3</v>
      </c>
      <c r="J30" s="83">
        <f>J32+J37+J38+J39+J41+J42+J43+J44</f>
        <v>17681.9</v>
      </c>
      <c r="K30" s="83">
        <f>K32+K37+K38+K39+K41+K42+K43+K44</f>
        <v>13314.300000000001</v>
      </c>
      <c r="L30" s="83">
        <f>L32+L37+L38+L39+L41+L42+L43+L44</f>
        <v>14001.7</v>
      </c>
      <c r="M30" s="83"/>
      <c r="N30" s="145"/>
    </row>
    <row r="31" spans="1:14" ht="96" customHeight="1">
      <c r="A31" s="116"/>
      <c r="B31" s="116"/>
      <c r="C31" s="149"/>
      <c r="D31" s="84" t="s">
        <v>105</v>
      </c>
      <c r="E31" s="113" t="s">
        <v>334</v>
      </c>
      <c r="F31" s="83">
        <f>F40</f>
        <v>426</v>
      </c>
      <c r="G31" s="77">
        <f t="shared" si="3"/>
        <v>3182</v>
      </c>
      <c r="H31" s="83">
        <f>H40</f>
        <v>618</v>
      </c>
      <c r="I31" s="83">
        <f>I40</f>
        <v>618</v>
      </c>
      <c r="J31" s="83">
        <f>J40</f>
        <v>618</v>
      </c>
      <c r="K31" s="83">
        <f>K40</f>
        <v>648</v>
      </c>
      <c r="L31" s="83">
        <f>L40</f>
        <v>680</v>
      </c>
      <c r="M31" s="83"/>
      <c r="N31" s="145"/>
    </row>
    <row r="32" spans="1:14" ht="30">
      <c r="A32" s="109" t="s">
        <v>284</v>
      </c>
      <c r="B32" s="109" t="s">
        <v>6</v>
      </c>
      <c r="C32" s="149"/>
      <c r="D32" s="84" t="s">
        <v>105</v>
      </c>
      <c r="E32" s="113" t="s">
        <v>333</v>
      </c>
      <c r="F32" s="83">
        <f>SUM(F33:F36)</f>
        <v>2558.5</v>
      </c>
      <c r="G32" s="77">
        <f t="shared" si="3"/>
        <v>31218.9</v>
      </c>
      <c r="H32" s="83">
        <f>SUM(H33:H36)</f>
        <v>3678.4</v>
      </c>
      <c r="I32" s="83">
        <f>SUM(I33:I36)</f>
        <v>5877.5</v>
      </c>
      <c r="J32" s="83">
        <f>SUM(J33:J36)</f>
        <v>7049.5</v>
      </c>
      <c r="K32" s="83">
        <f>SUM(K33:K36)</f>
        <v>7151.5</v>
      </c>
      <c r="L32" s="83">
        <f>SUM(L33:L36)</f>
        <v>7462</v>
      </c>
      <c r="M32" s="83"/>
      <c r="N32" s="145"/>
    </row>
    <row r="33" spans="1:14" ht="75">
      <c r="A33" s="109" t="s">
        <v>285</v>
      </c>
      <c r="B33" s="109" t="s">
        <v>7</v>
      </c>
      <c r="C33" s="149"/>
      <c r="D33" s="84" t="s">
        <v>105</v>
      </c>
      <c r="E33" s="113" t="s">
        <v>333</v>
      </c>
      <c r="F33" s="77">
        <v>1845.9</v>
      </c>
      <c r="G33" s="77">
        <f t="shared" si="3"/>
        <v>20152.5</v>
      </c>
      <c r="H33" s="85">
        <f>2368.3-15.8</f>
        <v>2352.5</v>
      </c>
      <c r="I33" s="77">
        <v>3500</v>
      </c>
      <c r="J33" s="77">
        <v>4500</v>
      </c>
      <c r="K33" s="77">
        <v>4800</v>
      </c>
      <c r="L33" s="77">
        <v>5000</v>
      </c>
      <c r="M33" s="77" t="s">
        <v>320</v>
      </c>
      <c r="N33" s="145"/>
    </row>
    <row r="34" spans="1:14" ht="90">
      <c r="A34" s="109" t="s">
        <v>286</v>
      </c>
      <c r="B34" s="109" t="s">
        <v>8</v>
      </c>
      <c r="C34" s="149"/>
      <c r="D34" s="84" t="s">
        <v>105</v>
      </c>
      <c r="E34" s="113" t="s">
        <v>333</v>
      </c>
      <c r="F34" s="77">
        <v>520</v>
      </c>
      <c r="G34" s="77">
        <f t="shared" si="3"/>
        <v>7473</v>
      </c>
      <c r="H34" s="77">
        <v>703</v>
      </c>
      <c r="I34" s="77">
        <v>1670</v>
      </c>
      <c r="J34" s="77">
        <v>1725</v>
      </c>
      <c r="K34" s="77">
        <v>1640</v>
      </c>
      <c r="L34" s="77">
        <v>1735</v>
      </c>
      <c r="M34" s="77" t="s">
        <v>8</v>
      </c>
      <c r="N34" s="145"/>
    </row>
    <row r="35" spans="1:14" ht="60">
      <c r="A35" s="109" t="s">
        <v>287</v>
      </c>
      <c r="B35" s="109" t="s">
        <v>9</v>
      </c>
      <c r="C35" s="149"/>
      <c r="D35" s="84" t="s">
        <v>105</v>
      </c>
      <c r="E35" s="113" t="s">
        <v>333</v>
      </c>
      <c r="F35" s="77"/>
      <c r="G35" s="77">
        <f t="shared" si="3"/>
        <v>1417.4</v>
      </c>
      <c r="H35" s="77">
        <v>267.4</v>
      </c>
      <c r="I35" s="77">
        <v>293</v>
      </c>
      <c r="J35" s="77">
        <v>363</v>
      </c>
      <c r="K35" s="77">
        <v>240</v>
      </c>
      <c r="L35" s="77">
        <v>254</v>
      </c>
      <c r="M35" s="77" t="s">
        <v>9</v>
      </c>
      <c r="N35" s="145"/>
    </row>
    <row r="36" spans="1:14" ht="45">
      <c r="A36" s="109" t="s">
        <v>288</v>
      </c>
      <c r="B36" s="109" t="s">
        <v>322</v>
      </c>
      <c r="C36" s="149"/>
      <c r="D36" s="84" t="s">
        <v>105</v>
      </c>
      <c r="E36" s="113" t="s">
        <v>333</v>
      </c>
      <c r="F36" s="77">
        <v>192.6</v>
      </c>
      <c r="G36" s="77">
        <f t="shared" si="3"/>
        <v>2176</v>
      </c>
      <c r="H36" s="77">
        <v>355.5</v>
      </c>
      <c r="I36" s="77">
        <v>414.5</v>
      </c>
      <c r="J36" s="77">
        <v>461.5</v>
      </c>
      <c r="K36" s="77">
        <v>471.5</v>
      </c>
      <c r="L36" s="77">
        <v>473</v>
      </c>
      <c r="M36" s="77" t="s">
        <v>322</v>
      </c>
      <c r="N36" s="145"/>
    </row>
    <row r="37" spans="1:14" ht="60">
      <c r="A37" s="109" t="s">
        <v>289</v>
      </c>
      <c r="B37" s="109" t="s">
        <v>12</v>
      </c>
      <c r="C37" s="149"/>
      <c r="D37" s="84" t="s">
        <v>105</v>
      </c>
      <c r="E37" s="113" t="s">
        <v>333</v>
      </c>
      <c r="F37" s="77">
        <v>1478</v>
      </c>
      <c r="G37" s="77">
        <f t="shared" si="3"/>
        <v>8565.1</v>
      </c>
      <c r="H37" s="77">
        <v>1559.5</v>
      </c>
      <c r="I37" s="77">
        <v>1624.4</v>
      </c>
      <c r="J37" s="77">
        <v>1691.2</v>
      </c>
      <c r="K37" s="77">
        <v>1801</v>
      </c>
      <c r="L37" s="77">
        <v>1889</v>
      </c>
      <c r="M37" s="77" t="s">
        <v>12</v>
      </c>
      <c r="N37" s="145"/>
    </row>
    <row r="38" spans="1:14" ht="60">
      <c r="A38" s="109" t="s">
        <v>290</v>
      </c>
      <c r="B38" s="109" t="s">
        <v>14</v>
      </c>
      <c r="C38" s="149"/>
      <c r="D38" s="84" t="s">
        <v>105</v>
      </c>
      <c r="E38" s="113" t="s">
        <v>333</v>
      </c>
      <c r="F38" s="77">
        <v>147.4</v>
      </c>
      <c r="G38" s="77">
        <f t="shared" si="3"/>
        <v>932</v>
      </c>
      <c r="H38" s="77">
        <v>169</v>
      </c>
      <c r="I38" s="77">
        <v>177.3</v>
      </c>
      <c r="J38" s="77">
        <v>186</v>
      </c>
      <c r="K38" s="77">
        <v>195.1</v>
      </c>
      <c r="L38" s="77">
        <v>204.6</v>
      </c>
      <c r="M38" s="77" t="s">
        <v>14</v>
      </c>
      <c r="N38" s="145"/>
    </row>
    <row r="39" spans="1:14" ht="24">
      <c r="A39" s="123" t="s">
        <v>291</v>
      </c>
      <c r="B39" s="123" t="s">
        <v>15</v>
      </c>
      <c r="C39" s="149"/>
      <c r="D39" s="84" t="s">
        <v>105</v>
      </c>
      <c r="E39" s="113" t="s">
        <v>333</v>
      </c>
      <c r="F39" s="77">
        <v>1210</v>
      </c>
      <c r="G39" s="77">
        <f t="shared" si="3"/>
        <v>6889.9</v>
      </c>
      <c r="H39" s="85">
        <v>1368.7</v>
      </c>
      <c r="I39" s="77">
        <v>1307.1</v>
      </c>
      <c r="J39" s="77">
        <v>1370.4</v>
      </c>
      <c r="K39" s="77">
        <v>1388.1</v>
      </c>
      <c r="L39" s="77">
        <v>1455.6</v>
      </c>
      <c r="M39" s="77" t="s">
        <v>15</v>
      </c>
      <c r="N39" s="145"/>
    </row>
    <row r="40" spans="1:14" ht="90">
      <c r="A40" s="125"/>
      <c r="B40" s="125"/>
      <c r="C40" s="149"/>
      <c r="D40" s="84" t="s">
        <v>105</v>
      </c>
      <c r="E40" s="113" t="s">
        <v>334</v>
      </c>
      <c r="F40" s="77">
        <v>426</v>
      </c>
      <c r="G40" s="77">
        <f t="shared" si="3"/>
        <v>3182</v>
      </c>
      <c r="H40" s="77">
        <v>618</v>
      </c>
      <c r="I40" s="77">
        <v>618</v>
      </c>
      <c r="J40" s="77">
        <v>618</v>
      </c>
      <c r="K40" s="77">
        <v>648</v>
      </c>
      <c r="L40" s="77">
        <v>680</v>
      </c>
      <c r="M40" s="77" t="s">
        <v>321</v>
      </c>
      <c r="N40" s="145"/>
    </row>
    <row r="41" spans="1:14" ht="60">
      <c r="A41" s="109" t="s">
        <v>295</v>
      </c>
      <c r="B41" s="109" t="s">
        <v>332</v>
      </c>
      <c r="C41" s="149"/>
      <c r="D41" s="84" t="s">
        <v>105</v>
      </c>
      <c r="E41" s="113" t="s">
        <v>333</v>
      </c>
      <c r="F41" s="77">
        <v>342.2</v>
      </c>
      <c r="G41" s="77">
        <f t="shared" si="3"/>
        <v>727.2</v>
      </c>
      <c r="H41" s="77">
        <v>133.6</v>
      </c>
      <c r="I41" s="77">
        <v>137</v>
      </c>
      <c r="J41" s="77">
        <v>140.8</v>
      </c>
      <c r="K41" s="77">
        <v>154.1</v>
      </c>
      <c r="L41" s="77">
        <v>161.7</v>
      </c>
      <c r="M41" s="77" t="s">
        <v>332</v>
      </c>
      <c r="N41" s="145"/>
    </row>
    <row r="42" spans="1:14" ht="60">
      <c r="A42" s="109" t="s">
        <v>296</v>
      </c>
      <c r="B42" s="109" t="s">
        <v>19</v>
      </c>
      <c r="C42" s="149"/>
      <c r="D42" s="84" t="s">
        <v>105</v>
      </c>
      <c r="E42" s="113" t="s">
        <v>333</v>
      </c>
      <c r="F42" s="77">
        <v>1293</v>
      </c>
      <c r="G42" s="77">
        <f t="shared" si="3"/>
        <v>18150.3</v>
      </c>
      <c r="H42" s="77">
        <v>1708</v>
      </c>
      <c r="I42" s="77">
        <v>6029.5</v>
      </c>
      <c r="J42" s="77">
        <v>6547.8</v>
      </c>
      <c r="K42" s="77">
        <v>1850</v>
      </c>
      <c r="L42" s="77">
        <v>2015</v>
      </c>
      <c r="M42" s="77" t="s">
        <v>19</v>
      </c>
      <c r="N42" s="145"/>
    </row>
    <row r="43" spans="1:14" ht="90">
      <c r="A43" s="109" t="s">
        <v>297</v>
      </c>
      <c r="B43" s="109" t="s">
        <v>21</v>
      </c>
      <c r="C43" s="149"/>
      <c r="D43" s="84" t="s">
        <v>105</v>
      </c>
      <c r="E43" s="113" t="s">
        <v>333</v>
      </c>
      <c r="F43" s="77">
        <v>164.2</v>
      </c>
      <c r="G43" s="77">
        <f t="shared" si="3"/>
        <v>1785.7</v>
      </c>
      <c r="H43" s="77">
        <v>242.7</v>
      </c>
      <c r="I43" s="77">
        <v>358.5</v>
      </c>
      <c r="J43" s="77">
        <v>376.2</v>
      </c>
      <c r="K43" s="77">
        <v>394.5</v>
      </c>
      <c r="L43" s="77">
        <v>413.8</v>
      </c>
      <c r="M43" s="77" t="s">
        <v>21</v>
      </c>
      <c r="N43" s="145"/>
    </row>
    <row r="44" spans="1:14" ht="75">
      <c r="A44" s="109" t="s">
        <v>292</v>
      </c>
      <c r="B44" s="109" t="s">
        <v>23</v>
      </c>
      <c r="C44" s="149"/>
      <c r="D44" s="84" t="s">
        <v>105</v>
      </c>
      <c r="E44" s="113" t="s">
        <v>333</v>
      </c>
      <c r="F44" s="77">
        <v>254.3</v>
      </c>
      <c r="G44" s="77">
        <f t="shared" si="3"/>
        <v>1590.5</v>
      </c>
      <c r="H44" s="77">
        <v>190.5</v>
      </c>
      <c r="I44" s="77">
        <v>300</v>
      </c>
      <c r="J44" s="77">
        <v>320</v>
      </c>
      <c r="K44" s="77">
        <v>380</v>
      </c>
      <c r="L44" s="77">
        <v>400</v>
      </c>
      <c r="M44" s="77" t="s">
        <v>23</v>
      </c>
      <c r="N44" s="145"/>
    </row>
    <row r="45" spans="1:14" ht="15">
      <c r="A45" s="119" t="s">
        <v>293</v>
      </c>
      <c r="B45" s="119" t="s">
        <v>294</v>
      </c>
      <c r="C45" s="149"/>
      <c r="D45" s="84" t="s">
        <v>105</v>
      </c>
      <c r="E45" s="113" t="s">
        <v>155</v>
      </c>
      <c r="F45" s="83">
        <f aca="true" t="shared" si="4" ref="F45:L45">F46+F47</f>
        <v>874.9000000000001</v>
      </c>
      <c r="G45" s="77">
        <f t="shared" si="3"/>
        <v>5513.72</v>
      </c>
      <c r="H45" s="83">
        <f t="shared" si="4"/>
        <v>951.4</v>
      </c>
      <c r="I45" s="83">
        <f t="shared" si="4"/>
        <v>1043.6</v>
      </c>
      <c r="J45" s="83">
        <f t="shared" si="4"/>
        <v>1238</v>
      </c>
      <c r="K45" s="83">
        <f t="shared" si="4"/>
        <v>1117.8</v>
      </c>
      <c r="L45" s="83">
        <f t="shared" si="4"/>
        <v>1162.92</v>
      </c>
      <c r="M45" s="83"/>
      <c r="N45" s="145"/>
    </row>
    <row r="46" spans="1:14" ht="24">
      <c r="A46" s="119"/>
      <c r="B46" s="119"/>
      <c r="C46" s="149"/>
      <c r="D46" s="84" t="s">
        <v>105</v>
      </c>
      <c r="E46" s="113" t="s">
        <v>333</v>
      </c>
      <c r="F46" s="83">
        <f>F48+F53+F54+F55+F57+F58+F59+F60</f>
        <v>679.9000000000001</v>
      </c>
      <c r="G46" s="77">
        <f t="shared" si="3"/>
        <v>5256.200000000001</v>
      </c>
      <c r="H46" s="83">
        <f>H48+H53+H54+H55+H57+H58+H59+H60</f>
        <v>901.4</v>
      </c>
      <c r="I46" s="83">
        <f>I48+I53+I54+I55+I57+I58+I59+I60</f>
        <v>993.6</v>
      </c>
      <c r="J46" s="83">
        <f>J48+J53+J54+J55+J57+J58+J59+J60</f>
        <v>1188</v>
      </c>
      <c r="K46" s="83">
        <f>K48+K53+K54+K55+K57+K58+K59+K60</f>
        <v>1065.3</v>
      </c>
      <c r="L46" s="83">
        <f>L48+L53+L54+L55+L57+L58+L59+L60</f>
        <v>1107.9</v>
      </c>
      <c r="M46" s="83"/>
      <c r="N46" s="145"/>
    </row>
    <row r="47" spans="1:14" ht="36">
      <c r="A47" s="119"/>
      <c r="B47" s="119"/>
      <c r="C47" s="149"/>
      <c r="D47" s="84" t="s">
        <v>105</v>
      </c>
      <c r="E47" s="113" t="s">
        <v>334</v>
      </c>
      <c r="F47" s="77">
        <v>195</v>
      </c>
      <c r="G47" s="77">
        <f t="shared" si="3"/>
        <v>257.52</v>
      </c>
      <c r="H47" s="77">
        <f>H56</f>
        <v>50</v>
      </c>
      <c r="I47" s="77">
        <f>I56</f>
        <v>50</v>
      </c>
      <c r="J47" s="77">
        <f>J56</f>
        <v>50</v>
      </c>
      <c r="K47" s="77">
        <f>K56</f>
        <v>52.5</v>
      </c>
      <c r="L47" s="77">
        <f>L56</f>
        <v>55.02</v>
      </c>
      <c r="M47" s="83"/>
      <c r="N47" s="145"/>
    </row>
    <row r="48" spans="1:14" ht="30">
      <c r="A48" s="109" t="s">
        <v>239</v>
      </c>
      <c r="B48" s="109" t="s">
        <v>6</v>
      </c>
      <c r="C48" s="149"/>
      <c r="D48" s="84" t="s">
        <v>105</v>
      </c>
      <c r="E48" s="113" t="s">
        <v>333</v>
      </c>
      <c r="F48" s="83">
        <f>SUM(F49:F52)</f>
        <v>183.20000000000002</v>
      </c>
      <c r="G48" s="77">
        <f t="shared" si="3"/>
        <v>3156</v>
      </c>
      <c r="H48" s="83">
        <f>SUM(H49:H52)</f>
        <v>426</v>
      </c>
      <c r="I48" s="83">
        <f>SUM(I49:I52)</f>
        <v>615</v>
      </c>
      <c r="J48" s="83">
        <f>SUM(J49:J52)</f>
        <v>795</v>
      </c>
      <c r="K48" s="83">
        <f>SUM(K49:K52)</f>
        <v>648</v>
      </c>
      <c r="L48" s="83">
        <f>SUM(L49:L52)</f>
        <v>672</v>
      </c>
      <c r="M48" s="83"/>
      <c r="N48" s="145"/>
    </row>
    <row r="49" spans="1:14" ht="75">
      <c r="A49" s="109" t="s">
        <v>240</v>
      </c>
      <c r="B49" s="109" t="s">
        <v>7</v>
      </c>
      <c r="C49" s="149"/>
      <c r="D49" s="84" t="s">
        <v>105</v>
      </c>
      <c r="E49" s="113" t="s">
        <v>333</v>
      </c>
      <c r="F49" s="77">
        <v>120</v>
      </c>
      <c r="G49" s="77">
        <f t="shared" si="3"/>
        <v>1705</v>
      </c>
      <c r="H49" s="77">
        <v>270</v>
      </c>
      <c r="I49" s="77">
        <v>340</v>
      </c>
      <c r="J49" s="77">
        <v>360</v>
      </c>
      <c r="K49" s="77">
        <v>365</v>
      </c>
      <c r="L49" s="77">
        <v>370</v>
      </c>
      <c r="M49" s="77" t="s">
        <v>316</v>
      </c>
      <c r="N49" s="145"/>
    </row>
    <row r="50" spans="1:14" ht="90">
      <c r="A50" s="109" t="s">
        <v>241</v>
      </c>
      <c r="B50" s="109" t="s">
        <v>8</v>
      </c>
      <c r="C50" s="149"/>
      <c r="D50" s="84" t="s">
        <v>105</v>
      </c>
      <c r="E50" s="113" t="s">
        <v>333</v>
      </c>
      <c r="F50" s="77">
        <v>47</v>
      </c>
      <c r="G50" s="77">
        <f t="shared" si="3"/>
        <v>1097</v>
      </c>
      <c r="H50" s="77">
        <v>82</v>
      </c>
      <c r="I50" s="77">
        <v>200</v>
      </c>
      <c r="J50" s="77">
        <v>360</v>
      </c>
      <c r="K50" s="77">
        <v>220</v>
      </c>
      <c r="L50" s="77">
        <v>235</v>
      </c>
      <c r="M50" s="77" t="s">
        <v>8</v>
      </c>
      <c r="N50" s="145"/>
    </row>
    <row r="51" spans="1:14" ht="60">
      <c r="A51" s="109" t="s">
        <v>242</v>
      </c>
      <c r="B51" s="109" t="s">
        <v>9</v>
      </c>
      <c r="C51" s="149"/>
      <c r="D51" s="84" t="s">
        <v>105</v>
      </c>
      <c r="E51" s="113" t="s">
        <v>333</v>
      </c>
      <c r="F51" s="77">
        <v>14.8</v>
      </c>
      <c r="G51" s="77">
        <f t="shared" si="3"/>
        <v>262</v>
      </c>
      <c r="H51" s="77">
        <v>57</v>
      </c>
      <c r="I51" s="77">
        <v>57</v>
      </c>
      <c r="J51" s="77">
        <v>57</v>
      </c>
      <c r="K51" s="77">
        <v>44</v>
      </c>
      <c r="L51" s="77">
        <v>47</v>
      </c>
      <c r="M51" s="77" t="s">
        <v>9</v>
      </c>
      <c r="N51" s="145"/>
    </row>
    <row r="52" spans="1:14" ht="45">
      <c r="A52" s="109" t="s">
        <v>243</v>
      </c>
      <c r="B52" s="109" t="s">
        <v>322</v>
      </c>
      <c r="C52" s="149"/>
      <c r="D52" s="84" t="s">
        <v>105</v>
      </c>
      <c r="E52" s="113" t="s">
        <v>333</v>
      </c>
      <c r="F52" s="77">
        <v>1.4</v>
      </c>
      <c r="G52" s="77">
        <f t="shared" si="3"/>
        <v>92</v>
      </c>
      <c r="H52" s="77">
        <v>17</v>
      </c>
      <c r="I52" s="77">
        <v>18</v>
      </c>
      <c r="J52" s="77">
        <v>18</v>
      </c>
      <c r="K52" s="77">
        <v>19</v>
      </c>
      <c r="L52" s="77">
        <v>20</v>
      </c>
      <c r="M52" s="77" t="s">
        <v>322</v>
      </c>
      <c r="N52" s="145"/>
    </row>
    <row r="53" spans="1:14" ht="64.5" customHeight="1">
      <c r="A53" s="106" t="s">
        <v>244</v>
      </c>
      <c r="B53" s="106" t="s">
        <v>12</v>
      </c>
      <c r="C53" s="149"/>
      <c r="D53" s="84" t="s">
        <v>105</v>
      </c>
      <c r="E53" s="113" t="s">
        <v>333</v>
      </c>
      <c r="F53" s="77">
        <v>96</v>
      </c>
      <c r="G53" s="77">
        <f t="shared" si="3"/>
        <v>551</v>
      </c>
      <c r="H53" s="77">
        <v>100</v>
      </c>
      <c r="I53" s="77">
        <v>105</v>
      </c>
      <c r="J53" s="77">
        <v>110</v>
      </c>
      <c r="K53" s="77">
        <v>115</v>
      </c>
      <c r="L53" s="77">
        <v>121</v>
      </c>
      <c r="M53" s="114" t="s">
        <v>12</v>
      </c>
      <c r="N53" s="145"/>
    </row>
    <row r="54" spans="1:14" ht="60">
      <c r="A54" s="109" t="s">
        <v>245</v>
      </c>
      <c r="B54" s="109" t="s">
        <v>14</v>
      </c>
      <c r="C54" s="149"/>
      <c r="D54" s="84" t="s">
        <v>105</v>
      </c>
      <c r="E54" s="113" t="s">
        <v>333</v>
      </c>
      <c r="F54" s="77">
        <v>0</v>
      </c>
      <c r="G54" s="77">
        <f t="shared" si="3"/>
        <v>0</v>
      </c>
      <c r="H54" s="77">
        <v>0</v>
      </c>
      <c r="I54" s="77">
        <v>0</v>
      </c>
      <c r="J54" s="77">
        <v>0</v>
      </c>
      <c r="K54" s="77">
        <v>0</v>
      </c>
      <c r="L54" s="77">
        <v>0</v>
      </c>
      <c r="M54" s="77" t="s">
        <v>14</v>
      </c>
      <c r="N54" s="145"/>
    </row>
    <row r="55" spans="1:14" ht="24">
      <c r="A55" s="119" t="s">
        <v>246</v>
      </c>
      <c r="B55" s="119" t="s">
        <v>15</v>
      </c>
      <c r="C55" s="149"/>
      <c r="D55" s="84" t="s">
        <v>105</v>
      </c>
      <c r="E55" s="113" t="s">
        <v>333</v>
      </c>
      <c r="F55" s="77">
        <v>220</v>
      </c>
      <c r="G55" s="77">
        <f t="shared" si="3"/>
        <v>943.8000000000001</v>
      </c>
      <c r="H55" s="77">
        <v>168.3</v>
      </c>
      <c r="I55" s="77">
        <v>180.5</v>
      </c>
      <c r="J55" s="77">
        <v>188.9</v>
      </c>
      <c r="K55" s="77">
        <v>198.2</v>
      </c>
      <c r="L55" s="77">
        <v>207.9</v>
      </c>
      <c r="M55" s="77" t="s">
        <v>15</v>
      </c>
      <c r="N55" s="145"/>
    </row>
    <row r="56" spans="1:14" ht="94.5" customHeight="1">
      <c r="A56" s="119"/>
      <c r="B56" s="119"/>
      <c r="C56" s="149"/>
      <c r="D56" s="84" t="s">
        <v>105</v>
      </c>
      <c r="E56" s="113" t="s">
        <v>334</v>
      </c>
      <c r="F56" s="77">
        <v>63</v>
      </c>
      <c r="G56" s="77">
        <f t="shared" si="3"/>
        <v>257.52</v>
      </c>
      <c r="H56" s="77">
        <v>50</v>
      </c>
      <c r="I56" s="77">
        <v>50</v>
      </c>
      <c r="J56" s="77">
        <v>50</v>
      </c>
      <c r="K56" s="77">
        <v>52.5</v>
      </c>
      <c r="L56" s="86">
        <v>55.02</v>
      </c>
      <c r="M56" s="77" t="s">
        <v>321</v>
      </c>
      <c r="N56" s="145"/>
    </row>
    <row r="57" spans="1:14" ht="60">
      <c r="A57" s="109" t="s">
        <v>247</v>
      </c>
      <c r="B57" s="109" t="s">
        <v>332</v>
      </c>
      <c r="C57" s="149"/>
      <c r="D57" s="84" t="s">
        <v>105</v>
      </c>
      <c r="E57" s="113" t="s">
        <v>333</v>
      </c>
      <c r="F57" s="77">
        <v>81.7</v>
      </c>
      <c r="G57" s="77">
        <f t="shared" si="3"/>
        <v>116.1</v>
      </c>
      <c r="H57" s="77">
        <v>116.1</v>
      </c>
      <c r="I57" s="77">
        <v>0</v>
      </c>
      <c r="J57" s="77">
        <v>0</v>
      </c>
      <c r="K57" s="77">
        <v>0</v>
      </c>
      <c r="L57" s="77">
        <v>0</v>
      </c>
      <c r="M57" s="77" t="s">
        <v>332</v>
      </c>
      <c r="N57" s="145"/>
    </row>
    <row r="58" spans="1:14" ht="60">
      <c r="A58" s="109" t="s">
        <v>248</v>
      </c>
      <c r="B58" s="109" t="s">
        <v>19</v>
      </c>
      <c r="C58" s="149"/>
      <c r="D58" s="84" t="s">
        <v>105</v>
      </c>
      <c r="E58" s="113" t="s">
        <v>333</v>
      </c>
      <c r="F58" s="77">
        <v>30</v>
      </c>
      <c r="G58" s="77">
        <f t="shared" si="3"/>
        <v>182</v>
      </c>
      <c r="H58" s="77">
        <v>30</v>
      </c>
      <c r="I58" s="77">
        <v>33</v>
      </c>
      <c r="J58" s="77">
        <v>33</v>
      </c>
      <c r="K58" s="77">
        <v>42</v>
      </c>
      <c r="L58" s="77">
        <v>44</v>
      </c>
      <c r="M58" s="77" t="s">
        <v>19</v>
      </c>
      <c r="N58" s="145"/>
    </row>
    <row r="59" spans="1:14" ht="90">
      <c r="A59" s="109" t="s">
        <v>249</v>
      </c>
      <c r="B59" s="109" t="s">
        <v>21</v>
      </c>
      <c r="C59" s="149"/>
      <c r="D59" s="84" t="s">
        <v>105</v>
      </c>
      <c r="E59" s="113" t="s">
        <v>333</v>
      </c>
      <c r="F59" s="77">
        <v>21.3</v>
      </c>
      <c r="G59" s="77">
        <f t="shared" si="3"/>
        <v>104.30000000000001</v>
      </c>
      <c r="H59" s="77">
        <v>18</v>
      </c>
      <c r="I59" s="77">
        <v>20.1</v>
      </c>
      <c r="J59" s="77">
        <v>21.1</v>
      </c>
      <c r="K59" s="77">
        <v>22.1</v>
      </c>
      <c r="L59" s="77">
        <v>23</v>
      </c>
      <c r="M59" s="77" t="s">
        <v>21</v>
      </c>
      <c r="N59" s="145"/>
    </row>
    <row r="60" spans="1:14" ht="75">
      <c r="A60" s="109" t="s">
        <v>250</v>
      </c>
      <c r="B60" s="109" t="s">
        <v>23</v>
      </c>
      <c r="C60" s="149"/>
      <c r="D60" s="84" t="s">
        <v>105</v>
      </c>
      <c r="E60" s="113" t="s">
        <v>333</v>
      </c>
      <c r="F60" s="77">
        <v>47.7</v>
      </c>
      <c r="G60" s="77">
        <f t="shared" si="3"/>
        <v>203</v>
      </c>
      <c r="H60" s="77">
        <v>43</v>
      </c>
      <c r="I60" s="77">
        <v>40</v>
      </c>
      <c r="J60" s="77">
        <v>40</v>
      </c>
      <c r="K60" s="77">
        <v>40</v>
      </c>
      <c r="L60" s="77">
        <v>40</v>
      </c>
      <c r="M60" s="77" t="s">
        <v>23</v>
      </c>
      <c r="N60" s="145"/>
    </row>
    <row r="61" spans="1:14" ht="15">
      <c r="A61" s="119" t="s">
        <v>255</v>
      </c>
      <c r="B61" s="119" t="s">
        <v>298</v>
      </c>
      <c r="C61" s="149"/>
      <c r="D61" s="84" t="s">
        <v>105</v>
      </c>
      <c r="E61" s="113" t="s">
        <v>155</v>
      </c>
      <c r="F61" s="83">
        <f>SUM(F62:F63)</f>
        <v>2007.3</v>
      </c>
      <c r="G61" s="77">
        <f t="shared" si="3"/>
        <v>18940.1</v>
      </c>
      <c r="H61" s="83">
        <f>SUM(H62:H63)</f>
        <v>1961.0000000000002</v>
      </c>
      <c r="I61" s="83">
        <f>SUM(I62:I63)</f>
        <v>3530.5</v>
      </c>
      <c r="J61" s="83">
        <f>SUM(J62:J63)</f>
        <v>4111.099999999999</v>
      </c>
      <c r="K61" s="83">
        <f>SUM(K62:K63)</f>
        <v>4573.6</v>
      </c>
      <c r="L61" s="83">
        <f>SUM(L62:L63)</f>
        <v>4763.9</v>
      </c>
      <c r="M61" s="83"/>
      <c r="N61" s="145"/>
    </row>
    <row r="62" spans="1:14" ht="24">
      <c r="A62" s="119"/>
      <c r="B62" s="119"/>
      <c r="C62" s="149"/>
      <c r="D62" s="84" t="s">
        <v>105</v>
      </c>
      <c r="E62" s="113" t="s">
        <v>333</v>
      </c>
      <c r="F62" s="83">
        <f>F64+F69+F70+F71+F73+F74+F75+F76</f>
        <v>1907.3</v>
      </c>
      <c r="G62" s="77">
        <f t="shared" si="3"/>
        <v>17815.3</v>
      </c>
      <c r="H62" s="83">
        <f>H64+H69+H70+H71+H73+H74+H75+H76</f>
        <v>1737.7000000000003</v>
      </c>
      <c r="I62" s="83">
        <f>I64+I69+I70+I71+I73+I74+I75+I76</f>
        <v>3302.2</v>
      </c>
      <c r="J62" s="83">
        <f>J64+J69+J70+J71+J73+J74+J75+J76</f>
        <v>3882.7999999999997</v>
      </c>
      <c r="K62" s="83">
        <f>K64+K69+K70+K71+K73+K74+K75+K76</f>
        <v>4329.3</v>
      </c>
      <c r="L62" s="83">
        <f>L64+L69+L70+L71+L73+L74+L75+L76</f>
        <v>4563.299999999999</v>
      </c>
      <c r="M62" s="83"/>
      <c r="N62" s="145"/>
    </row>
    <row r="63" spans="1:14" ht="36">
      <c r="A63" s="119"/>
      <c r="B63" s="119"/>
      <c r="C63" s="149"/>
      <c r="D63" s="84" t="s">
        <v>105</v>
      </c>
      <c r="E63" s="113" t="s">
        <v>334</v>
      </c>
      <c r="F63" s="77">
        <v>100</v>
      </c>
      <c r="G63" s="77">
        <f t="shared" si="3"/>
        <v>1124.8</v>
      </c>
      <c r="H63" s="77">
        <f>H72+H77</f>
        <v>223.3</v>
      </c>
      <c r="I63" s="77">
        <f>I72+I77</f>
        <v>228.3</v>
      </c>
      <c r="J63" s="77">
        <f>J72+J77</f>
        <v>228.3</v>
      </c>
      <c r="K63" s="77">
        <f>K72+K77</f>
        <v>244.3</v>
      </c>
      <c r="L63" s="77">
        <f>L72+L77</f>
        <v>200.6</v>
      </c>
      <c r="M63" s="83"/>
      <c r="N63" s="145"/>
    </row>
    <row r="64" spans="1:14" ht="30">
      <c r="A64" s="109" t="s">
        <v>299</v>
      </c>
      <c r="B64" s="109" t="s">
        <v>6</v>
      </c>
      <c r="C64" s="149"/>
      <c r="D64" s="84" t="s">
        <v>105</v>
      </c>
      <c r="E64" s="113" t="s">
        <v>333</v>
      </c>
      <c r="F64" s="83">
        <f>SUM(F65:F68)</f>
        <v>978.8000000000001</v>
      </c>
      <c r="G64" s="77">
        <f t="shared" si="3"/>
        <v>13062.7</v>
      </c>
      <c r="H64" s="83">
        <f>SUM(H65:H68)</f>
        <v>896.7</v>
      </c>
      <c r="I64" s="83">
        <f>SUM(I65:I68)</f>
        <v>2509</v>
      </c>
      <c r="J64" s="83">
        <f>SUM(J65:J68)</f>
        <v>3049</v>
      </c>
      <c r="K64" s="83">
        <f>SUM(K65:K68)</f>
        <v>3222</v>
      </c>
      <c r="L64" s="83">
        <f>SUM(L65:L68)</f>
        <v>3386</v>
      </c>
      <c r="M64" s="83"/>
      <c r="N64" s="145"/>
    </row>
    <row r="65" spans="1:14" ht="75">
      <c r="A65" s="109" t="s">
        <v>300</v>
      </c>
      <c r="B65" s="109" t="s">
        <v>7</v>
      </c>
      <c r="C65" s="149"/>
      <c r="D65" s="84" t="s">
        <v>105</v>
      </c>
      <c r="E65" s="113" t="s">
        <v>333</v>
      </c>
      <c r="F65" s="77">
        <v>685</v>
      </c>
      <c r="G65" s="77">
        <f t="shared" si="3"/>
        <v>8629.5</v>
      </c>
      <c r="H65" s="77">
        <v>829.5</v>
      </c>
      <c r="I65" s="77">
        <v>1500</v>
      </c>
      <c r="J65" s="77">
        <v>2000</v>
      </c>
      <c r="K65" s="77">
        <v>2100</v>
      </c>
      <c r="L65" s="77">
        <v>2200</v>
      </c>
      <c r="M65" s="77" t="s">
        <v>316</v>
      </c>
      <c r="N65" s="145"/>
    </row>
    <row r="66" spans="1:14" ht="90">
      <c r="A66" s="109" t="s">
        <v>301</v>
      </c>
      <c r="B66" s="109" t="s">
        <v>8</v>
      </c>
      <c r="C66" s="149"/>
      <c r="D66" s="84" t="s">
        <v>105</v>
      </c>
      <c r="E66" s="113" t="s">
        <v>333</v>
      </c>
      <c r="F66" s="77">
        <v>164</v>
      </c>
      <c r="G66" s="77">
        <f t="shared" si="3"/>
        <v>4169</v>
      </c>
      <c r="H66" s="77">
        <v>15</v>
      </c>
      <c r="I66" s="77">
        <v>954</v>
      </c>
      <c r="J66" s="77">
        <v>1000</v>
      </c>
      <c r="K66" s="77">
        <v>1070</v>
      </c>
      <c r="L66" s="77">
        <v>1130</v>
      </c>
      <c r="M66" s="77" t="s">
        <v>8</v>
      </c>
      <c r="N66" s="145"/>
    </row>
    <row r="67" spans="1:14" ht="60">
      <c r="A67" s="109" t="s">
        <v>302</v>
      </c>
      <c r="B67" s="109" t="s">
        <v>9</v>
      </c>
      <c r="C67" s="149"/>
      <c r="D67" s="84" t="s">
        <v>105</v>
      </c>
      <c r="E67" s="113" t="s">
        <v>333</v>
      </c>
      <c r="F67" s="77">
        <v>106.6</v>
      </c>
      <c r="G67" s="77">
        <f t="shared" si="3"/>
        <v>84.2</v>
      </c>
      <c r="H67" s="77">
        <v>17.2</v>
      </c>
      <c r="I67" s="77">
        <v>20</v>
      </c>
      <c r="J67" s="77">
        <v>13</v>
      </c>
      <c r="K67" s="77">
        <v>16</v>
      </c>
      <c r="L67" s="77">
        <v>18</v>
      </c>
      <c r="M67" s="77" t="s">
        <v>9</v>
      </c>
      <c r="N67" s="145"/>
    </row>
    <row r="68" spans="1:14" ht="45">
      <c r="A68" s="109" t="s">
        <v>303</v>
      </c>
      <c r="B68" s="109" t="s">
        <v>322</v>
      </c>
      <c r="C68" s="149"/>
      <c r="D68" s="84" t="s">
        <v>105</v>
      </c>
      <c r="E68" s="113" t="s">
        <v>333</v>
      </c>
      <c r="F68" s="77">
        <v>23.2</v>
      </c>
      <c r="G68" s="77">
        <f t="shared" si="3"/>
        <v>180</v>
      </c>
      <c r="H68" s="77">
        <v>35</v>
      </c>
      <c r="I68" s="77">
        <v>35</v>
      </c>
      <c r="J68" s="77">
        <v>36</v>
      </c>
      <c r="K68" s="77">
        <v>36</v>
      </c>
      <c r="L68" s="77">
        <v>38</v>
      </c>
      <c r="M68" s="77" t="s">
        <v>322</v>
      </c>
      <c r="N68" s="145"/>
    </row>
    <row r="69" spans="1:14" ht="60">
      <c r="A69" s="109" t="s">
        <v>304</v>
      </c>
      <c r="B69" s="109" t="s">
        <v>12</v>
      </c>
      <c r="C69" s="149"/>
      <c r="D69" s="84" t="s">
        <v>105</v>
      </c>
      <c r="E69" s="113" t="s">
        <v>333</v>
      </c>
      <c r="F69" s="77">
        <v>172</v>
      </c>
      <c r="G69" s="77">
        <f t="shared" si="3"/>
        <v>638</v>
      </c>
      <c r="H69" s="77">
        <v>119</v>
      </c>
      <c r="I69" s="77">
        <v>119</v>
      </c>
      <c r="J69" s="77">
        <v>119</v>
      </c>
      <c r="K69" s="77">
        <v>137</v>
      </c>
      <c r="L69" s="77">
        <v>144</v>
      </c>
      <c r="M69" s="77" t="s">
        <v>12</v>
      </c>
      <c r="N69" s="145"/>
    </row>
    <row r="70" spans="1:14" ht="60">
      <c r="A70" s="109" t="s">
        <v>305</v>
      </c>
      <c r="B70" s="109" t="s">
        <v>14</v>
      </c>
      <c r="C70" s="149"/>
      <c r="D70" s="84" t="s">
        <v>105</v>
      </c>
      <c r="E70" s="113" t="s">
        <v>333</v>
      </c>
      <c r="F70" s="77">
        <v>123.8</v>
      </c>
      <c r="G70" s="77">
        <f aca="true" t="shared" si="5" ref="G70:G95">SUM(H70:L70)</f>
        <v>689.4</v>
      </c>
      <c r="H70" s="77">
        <v>125</v>
      </c>
      <c r="I70" s="77">
        <v>131.1</v>
      </c>
      <c r="J70" s="77">
        <v>137.6</v>
      </c>
      <c r="K70" s="77">
        <v>144.3</v>
      </c>
      <c r="L70" s="77">
        <v>151.4</v>
      </c>
      <c r="M70" s="77" t="s">
        <v>14</v>
      </c>
      <c r="N70" s="145"/>
    </row>
    <row r="71" spans="1:14" ht="24">
      <c r="A71" s="119" t="s">
        <v>306</v>
      </c>
      <c r="B71" s="123" t="s">
        <v>15</v>
      </c>
      <c r="C71" s="149"/>
      <c r="D71" s="84" t="s">
        <v>105</v>
      </c>
      <c r="E71" s="113" t="s">
        <v>333</v>
      </c>
      <c r="F71" s="77">
        <v>390</v>
      </c>
      <c r="G71" s="77">
        <f t="shared" si="5"/>
        <v>2233.7</v>
      </c>
      <c r="H71" s="77">
        <v>398.1</v>
      </c>
      <c r="I71" s="77">
        <v>426.6</v>
      </c>
      <c r="J71" s="77">
        <v>447.4</v>
      </c>
      <c r="K71" s="77">
        <v>469.3</v>
      </c>
      <c r="L71" s="77">
        <v>492.3</v>
      </c>
      <c r="M71" s="77" t="s">
        <v>15</v>
      </c>
      <c r="N71" s="145"/>
    </row>
    <row r="72" spans="1:14" ht="36">
      <c r="A72" s="119"/>
      <c r="B72" s="125"/>
      <c r="C72" s="149"/>
      <c r="D72" s="84" t="s">
        <v>105</v>
      </c>
      <c r="E72" s="113" t="s">
        <v>334</v>
      </c>
      <c r="F72" s="77">
        <v>100</v>
      </c>
      <c r="G72" s="77">
        <f t="shared" si="5"/>
        <v>1009.8000000000001</v>
      </c>
      <c r="H72" s="77">
        <v>208.3</v>
      </c>
      <c r="I72" s="77">
        <v>208.3</v>
      </c>
      <c r="J72" s="77">
        <v>208.3</v>
      </c>
      <c r="K72" s="77">
        <v>214.3</v>
      </c>
      <c r="L72" s="77">
        <v>170.6</v>
      </c>
      <c r="M72" s="77"/>
      <c r="N72" s="145"/>
    </row>
    <row r="73" spans="1:14" ht="60">
      <c r="A73" s="109" t="s">
        <v>307</v>
      </c>
      <c r="B73" s="109" t="s">
        <v>332</v>
      </c>
      <c r="C73" s="149"/>
      <c r="D73" s="84" t="s">
        <v>105</v>
      </c>
      <c r="E73" s="113" t="s">
        <v>333</v>
      </c>
      <c r="F73" s="77">
        <v>20</v>
      </c>
      <c r="G73" s="77">
        <f t="shared" si="5"/>
        <v>114.19999999999999</v>
      </c>
      <c r="H73" s="77">
        <v>21</v>
      </c>
      <c r="I73" s="77">
        <v>21.5</v>
      </c>
      <c r="J73" s="77">
        <v>22.1</v>
      </c>
      <c r="K73" s="77">
        <v>24.2</v>
      </c>
      <c r="L73" s="77">
        <v>25.4</v>
      </c>
      <c r="M73" s="77" t="s">
        <v>332</v>
      </c>
      <c r="N73" s="145"/>
    </row>
    <row r="74" spans="1:14" ht="60">
      <c r="A74" s="109" t="s">
        <v>308</v>
      </c>
      <c r="B74" s="109" t="s">
        <v>19</v>
      </c>
      <c r="C74" s="149"/>
      <c r="D74" s="84" t="s">
        <v>105</v>
      </c>
      <c r="E74" s="113" t="s">
        <v>333</v>
      </c>
      <c r="F74" s="77">
        <v>140</v>
      </c>
      <c r="G74" s="77">
        <f t="shared" si="5"/>
        <v>530</v>
      </c>
      <c r="H74" s="77">
        <v>100</v>
      </c>
      <c r="I74" s="77">
        <v>0</v>
      </c>
      <c r="J74" s="77">
        <v>0</v>
      </c>
      <c r="K74" s="77">
        <v>205</v>
      </c>
      <c r="L74" s="77">
        <v>225</v>
      </c>
      <c r="M74" s="77" t="s">
        <v>19</v>
      </c>
      <c r="N74" s="145"/>
    </row>
    <row r="75" spans="1:14" ht="90">
      <c r="A75" s="109" t="s">
        <v>309</v>
      </c>
      <c r="B75" s="109" t="s">
        <v>21</v>
      </c>
      <c r="C75" s="149"/>
      <c r="D75" s="84" t="s">
        <v>105</v>
      </c>
      <c r="E75" s="113" t="s">
        <v>333</v>
      </c>
      <c r="F75" s="77">
        <v>12.1</v>
      </c>
      <c r="G75" s="77">
        <f t="shared" si="5"/>
        <v>172.3</v>
      </c>
      <c r="H75" s="77">
        <v>25.9</v>
      </c>
      <c r="I75" s="77">
        <v>34</v>
      </c>
      <c r="J75" s="77">
        <v>35.7</v>
      </c>
      <c r="K75" s="77">
        <v>37.5</v>
      </c>
      <c r="L75" s="77">
        <v>39.2</v>
      </c>
      <c r="M75" s="77" t="s">
        <v>21</v>
      </c>
      <c r="N75" s="145"/>
    </row>
    <row r="76" spans="1:14" ht="24">
      <c r="A76" s="123" t="s">
        <v>310</v>
      </c>
      <c r="B76" s="123" t="s">
        <v>23</v>
      </c>
      <c r="C76" s="149"/>
      <c r="D76" s="84" t="s">
        <v>105</v>
      </c>
      <c r="E76" s="113" t="s">
        <v>333</v>
      </c>
      <c r="F76" s="77">
        <v>70.6</v>
      </c>
      <c r="G76" s="77">
        <f t="shared" si="5"/>
        <v>375</v>
      </c>
      <c r="H76" s="77">
        <v>52</v>
      </c>
      <c r="I76" s="77">
        <v>61</v>
      </c>
      <c r="J76" s="77">
        <v>72</v>
      </c>
      <c r="K76" s="77">
        <v>90</v>
      </c>
      <c r="L76" s="77">
        <v>100</v>
      </c>
      <c r="M76" s="136" t="s">
        <v>23</v>
      </c>
      <c r="N76" s="145"/>
    </row>
    <row r="77" spans="1:14" ht="36">
      <c r="A77" s="125"/>
      <c r="B77" s="125"/>
      <c r="C77" s="150"/>
      <c r="D77" s="84" t="s">
        <v>105</v>
      </c>
      <c r="E77" s="113" t="s">
        <v>334</v>
      </c>
      <c r="F77" s="77">
        <v>0</v>
      </c>
      <c r="G77" s="77">
        <f>SUM(H77:L77)</f>
        <v>115</v>
      </c>
      <c r="H77" s="77">
        <v>15</v>
      </c>
      <c r="I77" s="77">
        <v>20</v>
      </c>
      <c r="J77" s="77">
        <v>20</v>
      </c>
      <c r="K77" s="77">
        <v>30</v>
      </c>
      <c r="L77" s="77">
        <v>30</v>
      </c>
      <c r="M77" s="137"/>
      <c r="N77" s="139"/>
    </row>
    <row r="78" spans="1:14" ht="33.75" customHeight="1">
      <c r="A78" s="116" t="s">
        <v>266</v>
      </c>
      <c r="B78" s="116" t="s">
        <v>252</v>
      </c>
      <c r="C78" s="129"/>
      <c r="D78" s="84" t="s">
        <v>105</v>
      </c>
      <c r="E78" s="87" t="s">
        <v>173</v>
      </c>
      <c r="F78" s="77"/>
      <c r="G78" s="77">
        <f t="shared" si="5"/>
        <v>2002</v>
      </c>
      <c r="H78" s="77">
        <f>H79+H80</f>
        <v>0</v>
      </c>
      <c r="I78" s="77">
        <f>I79+I80</f>
        <v>526</v>
      </c>
      <c r="J78" s="77">
        <f>J79+J80</f>
        <v>576</v>
      </c>
      <c r="K78" s="77">
        <f>K79+K80</f>
        <v>450</v>
      </c>
      <c r="L78" s="77">
        <f>L79+L80</f>
        <v>450</v>
      </c>
      <c r="M78" s="83"/>
      <c r="N78" s="138" t="s">
        <v>329</v>
      </c>
    </row>
    <row r="79" spans="1:14" ht="75">
      <c r="A79" s="116"/>
      <c r="B79" s="116"/>
      <c r="C79" s="129"/>
      <c r="D79" s="84" t="s">
        <v>105</v>
      </c>
      <c r="E79" s="113" t="s">
        <v>333</v>
      </c>
      <c r="F79" s="77"/>
      <c r="G79" s="77">
        <f t="shared" si="5"/>
        <v>1750</v>
      </c>
      <c r="H79" s="77">
        <f>H82+H84</f>
        <v>0</v>
      </c>
      <c r="I79" s="77">
        <f>I82+I84</f>
        <v>400</v>
      </c>
      <c r="J79" s="77">
        <f>J82+J84</f>
        <v>450</v>
      </c>
      <c r="K79" s="77">
        <f>K82+K84</f>
        <v>450</v>
      </c>
      <c r="L79" s="77">
        <f>L82+L84</f>
        <v>450</v>
      </c>
      <c r="M79" s="77" t="s">
        <v>316</v>
      </c>
      <c r="N79" s="145"/>
    </row>
    <row r="80" spans="1:14" ht="135">
      <c r="A80" s="116"/>
      <c r="B80" s="116"/>
      <c r="C80" s="129"/>
      <c r="D80" s="84" t="s">
        <v>105</v>
      </c>
      <c r="E80" s="88" t="s">
        <v>154</v>
      </c>
      <c r="F80" s="77"/>
      <c r="G80" s="77">
        <f t="shared" si="5"/>
        <v>252</v>
      </c>
      <c r="H80" s="77">
        <f>H83</f>
        <v>0</v>
      </c>
      <c r="I80" s="77">
        <v>126</v>
      </c>
      <c r="J80" s="77">
        <v>126</v>
      </c>
      <c r="K80" s="77">
        <f>K83</f>
        <v>0</v>
      </c>
      <c r="L80" s="77">
        <f>L83</f>
        <v>0</v>
      </c>
      <c r="M80" s="77" t="s">
        <v>318</v>
      </c>
      <c r="N80" s="145"/>
    </row>
    <row r="81" spans="1:14" ht="37.5" customHeight="1">
      <c r="A81" s="116" t="s">
        <v>267</v>
      </c>
      <c r="B81" s="116" t="s">
        <v>253</v>
      </c>
      <c r="C81" s="129"/>
      <c r="D81" s="84" t="s">
        <v>105</v>
      </c>
      <c r="E81" s="87" t="s">
        <v>173</v>
      </c>
      <c r="F81" s="77"/>
      <c r="G81" s="77">
        <f t="shared" si="5"/>
        <v>1202</v>
      </c>
      <c r="H81" s="77">
        <f>H82+H83</f>
        <v>0</v>
      </c>
      <c r="I81" s="77">
        <f>I82+I83</f>
        <v>326</v>
      </c>
      <c r="J81" s="77">
        <f>J82+J83</f>
        <v>376</v>
      </c>
      <c r="K81" s="77">
        <f>K82+K83</f>
        <v>250</v>
      </c>
      <c r="L81" s="77">
        <f>L82+L83</f>
        <v>250</v>
      </c>
      <c r="M81" s="83"/>
      <c r="N81" s="145"/>
    </row>
    <row r="82" spans="1:14" ht="75">
      <c r="A82" s="116"/>
      <c r="B82" s="116"/>
      <c r="C82" s="129"/>
      <c r="D82" s="84" t="s">
        <v>105</v>
      </c>
      <c r="E82" s="113" t="s">
        <v>333</v>
      </c>
      <c r="F82" s="77"/>
      <c r="G82" s="77">
        <f t="shared" si="5"/>
        <v>950</v>
      </c>
      <c r="H82" s="89">
        <v>0</v>
      </c>
      <c r="I82" s="77">
        <v>200</v>
      </c>
      <c r="J82" s="77">
        <v>250</v>
      </c>
      <c r="K82" s="77">
        <v>250</v>
      </c>
      <c r="L82" s="77">
        <v>250</v>
      </c>
      <c r="M82" s="77" t="s">
        <v>316</v>
      </c>
      <c r="N82" s="145"/>
    </row>
    <row r="83" spans="1:14" ht="135">
      <c r="A83" s="116"/>
      <c r="B83" s="116"/>
      <c r="C83" s="129"/>
      <c r="D83" s="84" t="s">
        <v>105</v>
      </c>
      <c r="E83" s="113" t="s">
        <v>334</v>
      </c>
      <c r="F83" s="77"/>
      <c r="G83" s="77">
        <f t="shared" si="5"/>
        <v>252</v>
      </c>
      <c r="H83" s="89">
        <v>0</v>
      </c>
      <c r="I83" s="77">
        <v>126</v>
      </c>
      <c r="J83" s="77">
        <v>126</v>
      </c>
      <c r="K83" s="77">
        <v>0</v>
      </c>
      <c r="L83" s="77">
        <v>0</v>
      </c>
      <c r="M83" s="77" t="s">
        <v>318</v>
      </c>
      <c r="N83" s="145"/>
    </row>
    <row r="84" spans="1:14" ht="33.75" customHeight="1">
      <c r="A84" s="116" t="s">
        <v>268</v>
      </c>
      <c r="B84" s="116" t="s">
        <v>254</v>
      </c>
      <c r="C84" s="129"/>
      <c r="D84" s="84" t="s">
        <v>105</v>
      </c>
      <c r="E84" s="87" t="s">
        <v>173</v>
      </c>
      <c r="F84" s="77"/>
      <c r="G84" s="77">
        <f t="shared" si="5"/>
        <v>800</v>
      </c>
      <c r="H84" s="77">
        <v>0</v>
      </c>
      <c r="I84" s="77">
        <f>I85</f>
        <v>200</v>
      </c>
      <c r="J84" s="77">
        <f>J85</f>
        <v>200</v>
      </c>
      <c r="K84" s="77">
        <f>K85</f>
        <v>200</v>
      </c>
      <c r="L84" s="77">
        <f>L85</f>
        <v>200</v>
      </c>
      <c r="M84" s="83"/>
      <c r="N84" s="145"/>
    </row>
    <row r="85" spans="1:14" ht="92.25" customHeight="1">
      <c r="A85" s="116"/>
      <c r="B85" s="116"/>
      <c r="C85" s="129"/>
      <c r="D85" s="84" t="s">
        <v>105</v>
      </c>
      <c r="E85" s="113" t="s">
        <v>333</v>
      </c>
      <c r="F85" s="77"/>
      <c r="G85" s="77">
        <f t="shared" si="5"/>
        <v>800</v>
      </c>
      <c r="H85" s="89">
        <v>0</v>
      </c>
      <c r="I85" s="77">
        <v>200</v>
      </c>
      <c r="J85" s="77">
        <v>200</v>
      </c>
      <c r="K85" s="77">
        <v>200</v>
      </c>
      <c r="L85" s="77">
        <v>200</v>
      </c>
      <c r="M85" s="77" t="s">
        <v>316</v>
      </c>
      <c r="N85" s="139"/>
    </row>
    <row r="86" spans="1:14" ht="35.25" customHeight="1">
      <c r="A86" s="116" t="s">
        <v>269</v>
      </c>
      <c r="B86" s="116" t="s">
        <v>251</v>
      </c>
      <c r="C86" s="126" t="s">
        <v>317</v>
      </c>
      <c r="D86" s="84" t="s">
        <v>105</v>
      </c>
      <c r="E86" s="87" t="s">
        <v>173</v>
      </c>
      <c r="F86" s="77">
        <f>SUM(F87:F87)</f>
        <v>491.1</v>
      </c>
      <c r="G86" s="77">
        <f t="shared" si="5"/>
        <v>9785.000000000002</v>
      </c>
      <c r="H86" s="77">
        <f>SUM(H87:H87)</f>
        <v>1362.3</v>
      </c>
      <c r="I86" s="77">
        <f>SUM(I87:I87)</f>
        <v>4165.200000000001</v>
      </c>
      <c r="J86" s="77">
        <f>SUM(J87:J87)</f>
        <v>1426.6000000000001</v>
      </c>
      <c r="K86" s="77">
        <f>SUM(K87:K87)</f>
        <v>1343.3999999999999</v>
      </c>
      <c r="L86" s="77">
        <f>SUM(L87:L87)</f>
        <v>1487.5</v>
      </c>
      <c r="M86" s="83"/>
      <c r="N86" s="138" t="s">
        <v>330</v>
      </c>
    </row>
    <row r="87" spans="1:14" ht="147.75" customHeight="1">
      <c r="A87" s="116"/>
      <c r="B87" s="116"/>
      <c r="C87" s="127"/>
      <c r="D87" s="84" t="s">
        <v>105</v>
      </c>
      <c r="E87" s="113" t="s">
        <v>333</v>
      </c>
      <c r="F87" s="77">
        <f>F88+F93+F95+F98+F100+F102+F104</f>
        <v>491.1</v>
      </c>
      <c r="G87" s="77">
        <f t="shared" si="5"/>
        <v>9785.000000000002</v>
      </c>
      <c r="H87" s="77">
        <f>H88+H93+H95+H98+H100+H102+H104</f>
        <v>1362.3</v>
      </c>
      <c r="I87" s="77">
        <f>I88+I93+I95+I98+I100+I102+I104</f>
        <v>4165.200000000001</v>
      </c>
      <c r="J87" s="77">
        <f>J88+J93+J95+J98+J100+J102+J104</f>
        <v>1426.6000000000001</v>
      </c>
      <c r="K87" s="77">
        <f>K88+K93+K95+K98+K100+K102+K104</f>
        <v>1343.3999999999999</v>
      </c>
      <c r="L87" s="77">
        <f>L88+L93+L95+L98+L100+L102+L104</f>
        <v>1487.5</v>
      </c>
      <c r="M87" s="77"/>
      <c r="N87" s="146"/>
    </row>
    <row r="88" spans="1:14" ht="60">
      <c r="A88" s="109" t="s">
        <v>5</v>
      </c>
      <c r="B88" s="109" t="s">
        <v>142</v>
      </c>
      <c r="C88" s="127"/>
      <c r="D88" s="84" t="s">
        <v>105</v>
      </c>
      <c r="E88" s="113" t="s">
        <v>333</v>
      </c>
      <c r="F88" s="83">
        <f>SUM(F90:F90)</f>
        <v>238</v>
      </c>
      <c r="G88" s="83">
        <f aca="true" t="shared" si="6" ref="G88:L88">G89</f>
        <v>8329.5</v>
      </c>
      <c r="H88" s="83">
        <f t="shared" si="6"/>
        <v>1127.5</v>
      </c>
      <c r="I88" s="83">
        <f t="shared" si="6"/>
        <v>3907.5</v>
      </c>
      <c r="J88" s="83">
        <f t="shared" si="6"/>
        <v>1151.5</v>
      </c>
      <c r="K88" s="83">
        <f t="shared" si="6"/>
        <v>1016.5</v>
      </c>
      <c r="L88" s="83">
        <f t="shared" si="6"/>
        <v>1126.5</v>
      </c>
      <c r="M88" s="83"/>
      <c r="N88" s="146"/>
    </row>
    <row r="89" spans="1:14" ht="30">
      <c r="A89" s="109" t="s">
        <v>315</v>
      </c>
      <c r="B89" s="109" t="s">
        <v>312</v>
      </c>
      <c r="C89" s="127"/>
      <c r="D89" s="84" t="s">
        <v>105</v>
      </c>
      <c r="E89" s="113" t="s">
        <v>333</v>
      </c>
      <c r="F89" s="83"/>
      <c r="G89" s="77">
        <f aca="true" t="shared" si="7" ref="G89:L89">G90+G91+G92</f>
        <v>8329.5</v>
      </c>
      <c r="H89" s="77">
        <f t="shared" si="7"/>
        <v>1127.5</v>
      </c>
      <c r="I89" s="77">
        <f t="shared" si="7"/>
        <v>3907.5</v>
      </c>
      <c r="J89" s="77">
        <f t="shared" si="7"/>
        <v>1151.5</v>
      </c>
      <c r="K89" s="77">
        <f t="shared" si="7"/>
        <v>1016.5</v>
      </c>
      <c r="L89" s="77">
        <f t="shared" si="7"/>
        <v>1126.5</v>
      </c>
      <c r="M89" s="83"/>
      <c r="N89" s="146"/>
    </row>
    <row r="90" spans="1:14" ht="75">
      <c r="A90" s="109"/>
      <c r="B90" s="109" t="s">
        <v>313</v>
      </c>
      <c r="C90" s="127"/>
      <c r="D90" s="84" t="s">
        <v>105</v>
      </c>
      <c r="E90" s="113" t="s">
        <v>333</v>
      </c>
      <c r="F90" s="77">
        <v>238</v>
      </c>
      <c r="G90" s="77">
        <f t="shared" si="5"/>
        <v>7311</v>
      </c>
      <c r="H90" s="85">
        <v>1111</v>
      </c>
      <c r="I90" s="77">
        <v>3500</v>
      </c>
      <c r="J90" s="77">
        <v>800</v>
      </c>
      <c r="K90" s="77">
        <v>900</v>
      </c>
      <c r="L90" s="77">
        <v>1000</v>
      </c>
      <c r="M90" s="77" t="s">
        <v>316</v>
      </c>
      <c r="N90" s="146"/>
    </row>
    <row r="91" spans="1:14" ht="24">
      <c r="A91" s="109"/>
      <c r="B91" s="109" t="s">
        <v>314</v>
      </c>
      <c r="C91" s="127"/>
      <c r="D91" s="84" t="s">
        <v>105</v>
      </c>
      <c r="E91" s="113" t="s">
        <v>333</v>
      </c>
      <c r="F91" s="77">
        <v>141</v>
      </c>
      <c r="G91" s="77">
        <f t="shared" si="5"/>
        <v>936</v>
      </c>
      <c r="H91" s="77">
        <v>0</v>
      </c>
      <c r="I91" s="77">
        <v>391</v>
      </c>
      <c r="J91" s="77">
        <v>335</v>
      </c>
      <c r="K91" s="77">
        <v>100</v>
      </c>
      <c r="L91" s="77">
        <v>110</v>
      </c>
      <c r="M91" s="77" t="s">
        <v>314</v>
      </c>
      <c r="N91" s="146"/>
    </row>
    <row r="92" spans="1:14" ht="45">
      <c r="A92" s="109"/>
      <c r="B92" s="109" t="s">
        <v>323</v>
      </c>
      <c r="C92" s="127"/>
      <c r="D92" s="84" t="s">
        <v>105</v>
      </c>
      <c r="E92" s="113" t="s">
        <v>333</v>
      </c>
      <c r="F92" s="77">
        <v>14.6</v>
      </c>
      <c r="G92" s="77">
        <f t="shared" si="5"/>
        <v>82.5</v>
      </c>
      <c r="H92" s="77">
        <v>16.5</v>
      </c>
      <c r="I92" s="77">
        <v>16.5</v>
      </c>
      <c r="J92" s="77">
        <v>16.5</v>
      </c>
      <c r="K92" s="77">
        <v>16.5</v>
      </c>
      <c r="L92" s="77">
        <v>16.5</v>
      </c>
      <c r="M92" s="77" t="s">
        <v>323</v>
      </c>
      <c r="N92" s="146"/>
    </row>
    <row r="93" spans="1:14" ht="45">
      <c r="A93" s="109" t="s">
        <v>11</v>
      </c>
      <c r="B93" s="109" t="s">
        <v>143</v>
      </c>
      <c r="C93" s="127"/>
      <c r="D93" s="84" t="s">
        <v>105</v>
      </c>
      <c r="E93" s="113" t="s">
        <v>333</v>
      </c>
      <c r="F93" s="77">
        <v>122.1</v>
      </c>
      <c r="G93" s="77">
        <f t="shared" si="5"/>
        <v>705.3</v>
      </c>
      <c r="H93" s="83">
        <f>H94</f>
        <v>127.8</v>
      </c>
      <c r="I93" s="83">
        <f>I94</f>
        <v>134</v>
      </c>
      <c r="J93" s="83">
        <f>J94</f>
        <v>141</v>
      </c>
      <c r="K93" s="83">
        <f>K94</f>
        <v>147.5</v>
      </c>
      <c r="L93" s="83">
        <f>L94</f>
        <v>155</v>
      </c>
      <c r="M93" s="83"/>
      <c r="N93" s="146"/>
    </row>
    <row r="94" spans="1:14" ht="60">
      <c r="A94" s="109"/>
      <c r="B94" s="109" t="s">
        <v>12</v>
      </c>
      <c r="C94" s="127"/>
      <c r="D94" s="84" t="s">
        <v>105</v>
      </c>
      <c r="E94" s="113" t="s">
        <v>333</v>
      </c>
      <c r="F94" s="77">
        <v>122.1</v>
      </c>
      <c r="G94" s="77">
        <f t="shared" si="5"/>
        <v>705.3</v>
      </c>
      <c r="H94" s="77">
        <v>127.8</v>
      </c>
      <c r="I94" s="77">
        <v>134</v>
      </c>
      <c r="J94" s="77">
        <v>141</v>
      </c>
      <c r="K94" s="77">
        <v>147.5</v>
      </c>
      <c r="L94" s="77">
        <v>155</v>
      </c>
      <c r="M94" s="77" t="s">
        <v>12</v>
      </c>
      <c r="N94" s="146"/>
    </row>
    <row r="95" spans="1:14" ht="45">
      <c r="A95" s="109" t="s">
        <v>13</v>
      </c>
      <c r="B95" s="109" t="s">
        <v>144</v>
      </c>
      <c r="C95" s="127"/>
      <c r="D95" s="84" t="s">
        <v>105</v>
      </c>
      <c r="E95" s="113" t="s">
        <v>333</v>
      </c>
      <c r="F95" s="83">
        <f aca="true" t="shared" si="8" ref="F95:L95">F96+F97</f>
        <v>15</v>
      </c>
      <c r="G95" s="77">
        <f t="shared" si="5"/>
        <v>95</v>
      </c>
      <c r="H95" s="83">
        <f t="shared" si="8"/>
        <v>18</v>
      </c>
      <c r="I95" s="83">
        <f t="shared" si="8"/>
        <v>18.4</v>
      </c>
      <c r="J95" s="83">
        <f t="shared" si="8"/>
        <v>18.7</v>
      </c>
      <c r="K95" s="83">
        <f t="shared" si="8"/>
        <v>19.3</v>
      </c>
      <c r="L95" s="83">
        <f t="shared" si="8"/>
        <v>20.6</v>
      </c>
      <c r="M95" s="83"/>
      <c r="N95" s="146"/>
    </row>
    <row r="96" spans="1:14" ht="60">
      <c r="A96" s="109"/>
      <c r="B96" s="109" t="s">
        <v>14</v>
      </c>
      <c r="C96" s="127"/>
      <c r="D96" s="84" t="s">
        <v>105</v>
      </c>
      <c r="E96" s="113" t="s">
        <v>333</v>
      </c>
      <c r="F96" s="77">
        <v>6</v>
      </c>
      <c r="G96" s="77">
        <v>44.1</v>
      </c>
      <c r="H96" s="77">
        <v>8</v>
      </c>
      <c r="I96" s="77">
        <v>8.4</v>
      </c>
      <c r="J96" s="77">
        <v>8.7</v>
      </c>
      <c r="K96" s="77">
        <v>9.3</v>
      </c>
      <c r="L96" s="77">
        <v>9.6</v>
      </c>
      <c r="M96" s="77" t="s">
        <v>14</v>
      </c>
      <c r="N96" s="146"/>
    </row>
    <row r="97" spans="1:14" ht="24">
      <c r="A97" s="109"/>
      <c r="B97" s="109" t="s">
        <v>15</v>
      </c>
      <c r="C97" s="127"/>
      <c r="D97" s="84" t="s">
        <v>105</v>
      </c>
      <c r="E97" s="113" t="s">
        <v>333</v>
      </c>
      <c r="F97" s="77">
        <v>9</v>
      </c>
      <c r="G97" s="77">
        <f aca="true" t="shared" si="9" ref="G97:G102">SUM(H97:L97)</f>
        <v>51</v>
      </c>
      <c r="H97" s="77">
        <v>10</v>
      </c>
      <c r="I97" s="77">
        <v>10</v>
      </c>
      <c r="J97" s="77">
        <v>10</v>
      </c>
      <c r="K97" s="77">
        <v>10</v>
      </c>
      <c r="L97" s="77">
        <v>11</v>
      </c>
      <c r="M97" s="83" t="s">
        <v>324</v>
      </c>
      <c r="N97" s="146"/>
    </row>
    <row r="98" spans="1:14" ht="60">
      <c r="A98" s="109" t="s">
        <v>16</v>
      </c>
      <c r="B98" s="109" t="s">
        <v>146</v>
      </c>
      <c r="C98" s="127"/>
      <c r="D98" s="84" t="s">
        <v>105</v>
      </c>
      <c r="E98" s="113" t="s">
        <v>333</v>
      </c>
      <c r="F98" s="77">
        <v>0</v>
      </c>
      <c r="G98" s="77">
        <f t="shared" si="9"/>
        <v>28.4</v>
      </c>
      <c r="H98" s="77">
        <f>H99</f>
        <v>5.2</v>
      </c>
      <c r="I98" s="77">
        <f>I99</f>
        <v>5.3</v>
      </c>
      <c r="J98" s="77">
        <f>J99</f>
        <v>5.4</v>
      </c>
      <c r="K98" s="77">
        <f>K99</f>
        <v>6.1</v>
      </c>
      <c r="L98" s="77">
        <f>L99</f>
        <v>6.4</v>
      </c>
      <c r="M98" s="83"/>
      <c r="N98" s="146"/>
    </row>
    <row r="99" spans="1:14" ht="60">
      <c r="A99" s="90"/>
      <c r="B99" s="109" t="s">
        <v>332</v>
      </c>
      <c r="C99" s="127"/>
      <c r="D99" s="84" t="s">
        <v>105</v>
      </c>
      <c r="E99" s="113" t="s">
        <v>333</v>
      </c>
      <c r="F99" s="77">
        <v>0</v>
      </c>
      <c r="G99" s="77">
        <f t="shared" si="9"/>
        <v>28.4</v>
      </c>
      <c r="H99" s="77">
        <v>5.2</v>
      </c>
      <c r="I99" s="77">
        <v>5.3</v>
      </c>
      <c r="J99" s="77">
        <v>5.4</v>
      </c>
      <c r="K99" s="77">
        <v>6.1</v>
      </c>
      <c r="L99" s="77">
        <v>6.4</v>
      </c>
      <c r="M99" s="77" t="s">
        <v>332</v>
      </c>
      <c r="N99" s="146"/>
    </row>
    <row r="100" spans="1:14" ht="60">
      <c r="A100" s="109" t="s">
        <v>18</v>
      </c>
      <c r="B100" s="109" t="s">
        <v>147</v>
      </c>
      <c r="C100" s="127"/>
      <c r="D100" s="84" t="s">
        <v>105</v>
      </c>
      <c r="E100" s="113" t="s">
        <v>333</v>
      </c>
      <c r="F100" s="77">
        <v>28</v>
      </c>
      <c r="G100" s="77">
        <f t="shared" si="9"/>
        <v>155</v>
      </c>
      <c r="H100" s="77">
        <f>H101</f>
        <v>50</v>
      </c>
      <c r="I100" s="77">
        <f>I101</f>
        <v>0</v>
      </c>
      <c r="J100" s="77">
        <f>J101</f>
        <v>0</v>
      </c>
      <c r="K100" s="77">
        <f>K101</f>
        <v>50</v>
      </c>
      <c r="L100" s="77">
        <f>L101</f>
        <v>55</v>
      </c>
      <c r="M100" s="83"/>
      <c r="N100" s="146"/>
    </row>
    <row r="101" spans="1:14" ht="60">
      <c r="A101" s="90"/>
      <c r="B101" s="109" t="s">
        <v>19</v>
      </c>
      <c r="C101" s="127"/>
      <c r="D101" s="84" t="s">
        <v>105</v>
      </c>
      <c r="E101" s="113" t="s">
        <v>333</v>
      </c>
      <c r="F101" s="77">
        <v>28</v>
      </c>
      <c r="G101" s="77">
        <f t="shared" si="9"/>
        <v>155</v>
      </c>
      <c r="H101" s="77">
        <v>50</v>
      </c>
      <c r="I101" s="77">
        <v>0</v>
      </c>
      <c r="J101" s="77">
        <v>0</v>
      </c>
      <c r="K101" s="77">
        <v>50</v>
      </c>
      <c r="L101" s="77">
        <v>55</v>
      </c>
      <c r="M101" s="77" t="s">
        <v>19</v>
      </c>
      <c r="N101" s="146"/>
    </row>
    <row r="102" spans="1:14" ht="45">
      <c r="A102" s="109" t="s">
        <v>20</v>
      </c>
      <c r="B102" s="109" t="s">
        <v>148</v>
      </c>
      <c r="C102" s="127"/>
      <c r="D102" s="84" t="s">
        <v>105</v>
      </c>
      <c r="E102" s="113" t="s">
        <v>333</v>
      </c>
      <c r="F102" s="77">
        <v>28</v>
      </c>
      <c r="G102" s="77">
        <f t="shared" si="9"/>
        <v>4.8</v>
      </c>
      <c r="H102" s="77">
        <f>H103</f>
        <v>4.8</v>
      </c>
      <c r="I102" s="77">
        <f>I103</f>
        <v>0</v>
      </c>
      <c r="J102" s="77">
        <f>J103</f>
        <v>0</v>
      </c>
      <c r="K102" s="77">
        <f>K103</f>
        <v>0</v>
      </c>
      <c r="L102" s="77">
        <f>L103</f>
        <v>0</v>
      </c>
      <c r="M102" s="83"/>
      <c r="N102" s="146"/>
    </row>
    <row r="103" spans="1:14" ht="30">
      <c r="A103" s="90"/>
      <c r="B103" s="109" t="s">
        <v>21</v>
      </c>
      <c r="C103" s="127"/>
      <c r="D103" s="84" t="s">
        <v>105</v>
      </c>
      <c r="E103" s="113" t="s">
        <v>333</v>
      </c>
      <c r="F103" s="77">
        <v>28</v>
      </c>
      <c r="G103" s="77">
        <f>SUM(H103:L103)</f>
        <v>4.8</v>
      </c>
      <c r="H103" s="77">
        <v>4.8</v>
      </c>
      <c r="I103" s="77">
        <v>0</v>
      </c>
      <c r="J103" s="77">
        <v>0</v>
      </c>
      <c r="K103" s="77">
        <v>0</v>
      </c>
      <c r="L103" s="77">
        <v>0</v>
      </c>
      <c r="M103" s="83"/>
      <c r="N103" s="146"/>
    </row>
    <row r="104" spans="1:14" ht="60">
      <c r="A104" s="109" t="s">
        <v>22</v>
      </c>
      <c r="B104" s="109" t="s">
        <v>145</v>
      </c>
      <c r="C104" s="127"/>
      <c r="D104" s="84" t="s">
        <v>105</v>
      </c>
      <c r="E104" s="113" t="s">
        <v>333</v>
      </c>
      <c r="F104" s="77">
        <v>60</v>
      </c>
      <c r="G104" s="77">
        <f>SUM(H104:L104)</f>
        <v>467</v>
      </c>
      <c r="H104" s="77">
        <f>H105</f>
        <v>29</v>
      </c>
      <c r="I104" s="77">
        <f>I105</f>
        <v>100</v>
      </c>
      <c r="J104" s="77">
        <f>J105</f>
        <v>110</v>
      </c>
      <c r="K104" s="77">
        <f>K105</f>
        <v>104</v>
      </c>
      <c r="L104" s="77">
        <f>L105</f>
        <v>124</v>
      </c>
      <c r="M104" s="83"/>
      <c r="N104" s="146"/>
    </row>
    <row r="105" spans="1:14" ht="75">
      <c r="A105" s="109"/>
      <c r="B105" s="109" t="s">
        <v>23</v>
      </c>
      <c r="C105" s="128"/>
      <c r="D105" s="84" t="s">
        <v>105</v>
      </c>
      <c r="E105" s="113" t="s">
        <v>333</v>
      </c>
      <c r="F105" s="77">
        <v>183.2</v>
      </c>
      <c r="G105" s="77">
        <f>SUM(H105:L105)</f>
        <v>467</v>
      </c>
      <c r="H105" s="77">
        <v>29</v>
      </c>
      <c r="I105" s="77">
        <v>100</v>
      </c>
      <c r="J105" s="77">
        <v>110</v>
      </c>
      <c r="K105" s="77">
        <v>104</v>
      </c>
      <c r="L105" s="77">
        <v>124</v>
      </c>
      <c r="M105" s="77" t="s">
        <v>23</v>
      </c>
      <c r="N105" s="147"/>
    </row>
    <row r="106" spans="1:14" ht="24">
      <c r="A106" s="116" t="s">
        <v>270</v>
      </c>
      <c r="B106" s="116" t="s">
        <v>259</v>
      </c>
      <c r="C106" s="129" t="s">
        <v>327</v>
      </c>
      <c r="D106" s="84" t="s">
        <v>105</v>
      </c>
      <c r="E106" s="87" t="s">
        <v>173</v>
      </c>
      <c r="F106" s="77"/>
      <c r="G106" s="77">
        <f aca="true" t="shared" si="10" ref="G106:G126">SUM(H106:L106)</f>
        <v>1850</v>
      </c>
      <c r="H106" s="77">
        <f>H107+H108</f>
        <v>0</v>
      </c>
      <c r="I106" s="77">
        <f>I107+I108</f>
        <v>300</v>
      </c>
      <c r="J106" s="77">
        <f>J107+J108</f>
        <v>500</v>
      </c>
      <c r="K106" s="77">
        <f>K107+K108</f>
        <v>500</v>
      </c>
      <c r="L106" s="77">
        <f>L107+L108</f>
        <v>550</v>
      </c>
      <c r="M106" s="111"/>
      <c r="N106" s="130" t="s">
        <v>331</v>
      </c>
    </row>
    <row r="107" spans="1:14" ht="75">
      <c r="A107" s="116"/>
      <c r="B107" s="116"/>
      <c r="C107" s="129"/>
      <c r="D107" s="84" t="s">
        <v>105</v>
      </c>
      <c r="E107" s="113" t="s">
        <v>333</v>
      </c>
      <c r="F107" s="77"/>
      <c r="G107" s="77">
        <f t="shared" si="10"/>
        <v>1850</v>
      </c>
      <c r="H107" s="89">
        <v>0</v>
      </c>
      <c r="I107" s="77">
        <v>300</v>
      </c>
      <c r="J107" s="77">
        <v>500</v>
      </c>
      <c r="K107" s="77">
        <v>500</v>
      </c>
      <c r="L107" s="77">
        <v>550</v>
      </c>
      <c r="M107" s="111" t="s">
        <v>316</v>
      </c>
      <c r="N107" s="131"/>
    </row>
    <row r="108" spans="1:14" ht="186" customHeight="1">
      <c r="A108" s="116"/>
      <c r="B108" s="116"/>
      <c r="C108" s="129"/>
      <c r="D108" s="84" t="s">
        <v>105</v>
      </c>
      <c r="E108" s="113" t="s">
        <v>334</v>
      </c>
      <c r="F108" s="77"/>
      <c r="G108" s="77">
        <f t="shared" si="10"/>
        <v>0</v>
      </c>
      <c r="H108" s="77"/>
      <c r="I108" s="77"/>
      <c r="J108" s="77"/>
      <c r="K108" s="77"/>
      <c r="L108" s="77"/>
      <c r="M108" s="111" t="s">
        <v>325</v>
      </c>
      <c r="N108" s="132"/>
    </row>
    <row r="109" spans="1:14" ht="24" customHeight="1">
      <c r="A109" s="116" t="s">
        <v>271</v>
      </c>
      <c r="B109" s="116" t="s">
        <v>256</v>
      </c>
      <c r="C109" s="126" t="s">
        <v>327</v>
      </c>
      <c r="D109" s="84" t="s">
        <v>105</v>
      </c>
      <c r="E109" s="87" t="s">
        <v>173</v>
      </c>
      <c r="F109" s="77"/>
      <c r="G109" s="77">
        <f t="shared" si="10"/>
        <v>1900</v>
      </c>
      <c r="H109" s="77">
        <f>H112+H114</f>
        <v>100</v>
      </c>
      <c r="I109" s="77">
        <f>I111+I110</f>
        <v>300</v>
      </c>
      <c r="J109" s="77">
        <f aca="true" t="shared" si="11" ref="J109:L110">J112+J114</f>
        <v>500</v>
      </c>
      <c r="K109" s="77">
        <f t="shared" si="11"/>
        <v>500</v>
      </c>
      <c r="L109" s="77">
        <f t="shared" si="11"/>
        <v>500</v>
      </c>
      <c r="M109" s="111"/>
      <c r="N109" s="115"/>
    </row>
    <row r="110" spans="1:14" ht="24">
      <c r="A110" s="116"/>
      <c r="B110" s="116"/>
      <c r="C110" s="127"/>
      <c r="D110" s="84" t="s">
        <v>105</v>
      </c>
      <c r="E110" s="113" t="s">
        <v>333</v>
      </c>
      <c r="F110" s="77"/>
      <c r="G110" s="77">
        <f t="shared" si="10"/>
        <v>1900</v>
      </c>
      <c r="H110" s="77">
        <f>H113+H115</f>
        <v>100</v>
      </c>
      <c r="I110" s="77">
        <f>I113+I115</f>
        <v>300</v>
      </c>
      <c r="J110" s="77">
        <f t="shared" si="11"/>
        <v>500</v>
      </c>
      <c r="K110" s="77">
        <f t="shared" si="11"/>
        <v>500</v>
      </c>
      <c r="L110" s="77">
        <f t="shared" si="11"/>
        <v>500</v>
      </c>
      <c r="M110" s="111"/>
      <c r="N110" s="115"/>
    </row>
    <row r="111" spans="1:14" ht="48">
      <c r="A111" s="116"/>
      <c r="B111" s="116"/>
      <c r="C111" s="127"/>
      <c r="D111" s="84" t="s">
        <v>105</v>
      </c>
      <c r="E111" s="91" t="s">
        <v>154</v>
      </c>
      <c r="F111" s="77"/>
      <c r="G111" s="77">
        <f t="shared" si="10"/>
        <v>0</v>
      </c>
      <c r="H111" s="77">
        <f>H116</f>
        <v>0</v>
      </c>
      <c r="I111" s="77">
        <f>I116</f>
        <v>0</v>
      </c>
      <c r="J111" s="77">
        <f>J116</f>
        <v>0</v>
      </c>
      <c r="K111" s="77">
        <f>K116</f>
        <v>0</v>
      </c>
      <c r="L111" s="77">
        <f>L116</f>
        <v>0</v>
      </c>
      <c r="M111" s="111"/>
      <c r="N111" s="107"/>
    </row>
    <row r="112" spans="1:14" ht="24">
      <c r="A112" s="116" t="s">
        <v>272</v>
      </c>
      <c r="B112" s="116" t="s">
        <v>257</v>
      </c>
      <c r="C112" s="127"/>
      <c r="D112" s="84" t="s">
        <v>105</v>
      </c>
      <c r="E112" s="87" t="s">
        <v>173</v>
      </c>
      <c r="F112" s="77"/>
      <c r="G112" s="77">
        <f t="shared" si="10"/>
        <v>1900</v>
      </c>
      <c r="H112" s="77">
        <f>H113</f>
        <v>100</v>
      </c>
      <c r="I112" s="77">
        <f>I113</f>
        <v>300</v>
      </c>
      <c r="J112" s="77">
        <f>J113</f>
        <v>500</v>
      </c>
      <c r="K112" s="77">
        <f>K113</f>
        <v>500</v>
      </c>
      <c r="L112" s="77">
        <f>L113</f>
        <v>500</v>
      </c>
      <c r="M112" s="111"/>
      <c r="N112" s="115"/>
    </row>
    <row r="113" spans="1:14" ht="75">
      <c r="A113" s="116"/>
      <c r="B113" s="116"/>
      <c r="C113" s="127"/>
      <c r="D113" s="84" t="s">
        <v>105</v>
      </c>
      <c r="E113" s="113" t="s">
        <v>333</v>
      </c>
      <c r="F113" s="77"/>
      <c r="G113" s="77">
        <f t="shared" si="10"/>
        <v>1900</v>
      </c>
      <c r="H113" s="92">
        <v>100</v>
      </c>
      <c r="I113" s="77">
        <v>300</v>
      </c>
      <c r="J113" s="77">
        <v>500</v>
      </c>
      <c r="K113" s="77">
        <v>500</v>
      </c>
      <c r="L113" s="77">
        <v>500</v>
      </c>
      <c r="M113" s="111" t="s">
        <v>316</v>
      </c>
      <c r="N113" s="115"/>
    </row>
    <row r="114" spans="1:14" ht="24">
      <c r="A114" s="116" t="s">
        <v>273</v>
      </c>
      <c r="B114" s="116" t="s">
        <v>258</v>
      </c>
      <c r="C114" s="127"/>
      <c r="D114" s="84" t="s">
        <v>105</v>
      </c>
      <c r="E114" s="87" t="s">
        <v>173</v>
      </c>
      <c r="F114" s="77"/>
      <c r="G114" s="77">
        <f t="shared" si="10"/>
        <v>0</v>
      </c>
      <c r="H114" s="77">
        <f>H115+H116</f>
        <v>0</v>
      </c>
      <c r="I114" s="77">
        <f>I115+I116</f>
        <v>0</v>
      </c>
      <c r="J114" s="77">
        <f>J115+J116</f>
        <v>0</v>
      </c>
      <c r="K114" s="77">
        <f>K115+K116</f>
        <v>0</v>
      </c>
      <c r="L114" s="77">
        <f>L115+L116</f>
        <v>0</v>
      </c>
      <c r="M114" s="111"/>
      <c r="N114" s="115"/>
    </row>
    <row r="115" spans="1:14" ht="60">
      <c r="A115" s="116"/>
      <c r="B115" s="116"/>
      <c r="C115" s="127"/>
      <c r="D115" s="84" t="s">
        <v>105</v>
      </c>
      <c r="E115" s="113" t="s">
        <v>333</v>
      </c>
      <c r="F115" s="77"/>
      <c r="G115" s="77">
        <f t="shared" si="10"/>
        <v>0</v>
      </c>
      <c r="H115" s="77">
        <v>0</v>
      </c>
      <c r="I115" s="77">
        <v>0</v>
      </c>
      <c r="J115" s="77">
        <v>0</v>
      </c>
      <c r="K115" s="77">
        <v>0</v>
      </c>
      <c r="L115" s="77">
        <v>0</v>
      </c>
      <c r="M115" s="111" t="s">
        <v>19</v>
      </c>
      <c r="N115" s="115"/>
    </row>
    <row r="116" spans="1:14" ht="60">
      <c r="A116" s="116"/>
      <c r="B116" s="116"/>
      <c r="C116" s="128"/>
      <c r="D116" s="84" t="s">
        <v>105</v>
      </c>
      <c r="E116" s="88" t="s">
        <v>311</v>
      </c>
      <c r="F116" s="77"/>
      <c r="G116" s="77">
        <f t="shared" si="10"/>
        <v>0</v>
      </c>
      <c r="H116" s="77">
        <v>0</v>
      </c>
      <c r="I116" s="77">
        <v>0</v>
      </c>
      <c r="J116" s="77">
        <v>0</v>
      </c>
      <c r="K116" s="77">
        <v>0</v>
      </c>
      <c r="L116" s="77">
        <v>0</v>
      </c>
      <c r="M116" s="111" t="s">
        <v>319</v>
      </c>
      <c r="N116" s="107"/>
    </row>
    <row r="117" spans="1:14" ht="24">
      <c r="A117" s="116" t="s">
        <v>274</v>
      </c>
      <c r="B117" s="116" t="s">
        <v>260</v>
      </c>
      <c r="C117" s="126" t="s">
        <v>327</v>
      </c>
      <c r="D117" s="84" t="s">
        <v>105</v>
      </c>
      <c r="E117" s="87" t="s">
        <v>173</v>
      </c>
      <c r="F117" s="77"/>
      <c r="G117" s="77">
        <f t="shared" si="10"/>
        <v>4240</v>
      </c>
      <c r="H117" s="77">
        <f>H118</f>
        <v>200</v>
      </c>
      <c r="I117" s="77">
        <f>I118</f>
        <v>910</v>
      </c>
      <c r="J117" s="77">
        <f>J118</f>
        <v>1000</v>
      </c>
      <c r="K117" s="77">
        <f>K118</f>
        <v>1030</v>
      </c>
      <c r="L117" s="77">
        <f>L118</f>
        <v>1100</v>
      </c>
      <c r="M117" s="111"/>
      <c r="N117" s="115"/>
    </row>
    <row r="118" spans="1:14" ht="55.5" customHeight="1">
      <c r="A118" s="116"/>
      <c r="B118" s="116"/>
      <c r="C118" s="127"/>
      <c r="D118" s="84" t="s">
        <v>105</v>
      </c>
      <c r="E118" s="113" t="s">
        <v>333</v>
      </c>
      <c r="F118" s="77"/>
      <c r="G118" s="77">
        <f t="shared" si="10"/>
        <v>4240</v>
      </c>
      <c r="H118" s="77">
        <v>200</v>
      </c>
      <c r="I118" s="77">
        <f>I120+I122</f>
        <v>910</v>
      </c>
      <c r="J118" s="77">
        <f>J120+J122</f>
        <v>1000</v>
      </c>
      <c r="K118" s="77">
        <f>K120+K122</f>
        <v>1030</v>
      </c>
      <c r="L118" s="77">
        <f>L120+L122</f>
        <v>1100</v>
      </c>
      <c r="M118" s="111"/>
      <c r="N118" s="115"/>
    </row>
    <row r="119" spans="1:14" ht="24">
      <c r="A119" s="116" t="s">
        <v>275</v>
      </c>
      <c r="B119" s="116" t="s">
        <v>261</v>
      </c>
      <c r="C119" s="127"/>
      <c r="D119" s="84" t="s">
        <v>105</v>
      </c>
      <c r="E119" s="87" t="s">
        <v>173</v>
      </c>
      <c r="F119" s="77"/>
      <c r="G119" s="77">
        <f t="shared" si="10"/>
        <v>2630</v>
      </c>
      <c r="H119" s="77">
        <f>H120</f>
        <v>0</v>
      </c>
      <c r="I119" s="77">
        <f>I120</f>
        <v>600</v>
      </c>
      <c r="J119" s="77">
        <f>J120</f>
        <v>650</v>
      </c>
      <c r="K119" s="77">
        <f>K120</f>
        <v>680</v>
      </c>
      <c r="L119" s="77">
        <f>L120</f>
        <v>700</v>
      </c>
      <c r="M119" s="93"/>
      <c r="N119" s="115"/>
    </row>
    <row r="120" spans="1:14" ht="75">
      <c r="A120" s="116"/>
      <c r="B120" s="116"/>
      <c r="C120" s="127"/>
      <c r="D120" s="84" t="s">
        <v>105</v>
      </c>
      <c r="E120" s="113" t="s">
        <v>333</v>
      </c>
      <c r="F120" s="77"/>
      <c r="G120" s="77">
        <f t="shared" si="10"/>
        <v>2630</v>
      </c>
      <c r="H120" s="89">
        <v>0</v>
      </c>
      <c r="I120" s="77">
        <v>600</v>
      </c>
      <c r="J120" s="77">
        <v>650</v>
      </c>
      <c r="K120" s="77">
        <v>680</v>
      </c>
      <c r="L120" s="77">
        <v>700</v>
      </c>
      <c r="M120" s="111" t="s">
        <v>316</v>
      </c>
      <c r="N120" s="115"/>
    </row>
    <row r="121" spans="1:14" ht="24">
      <c r="A121" s="116" t="s">
        <v>276</v>
      </c>
      <c r="B121" s="116" t="s">
        <v>262</v>
      </c>
      <c r="C121" s="127"/>
      <c r="D121" s="84" t="s">
        <v>105</v>
      </c>
      <c r="E121" s="87" t="s">
        <v>173</v>
      </c>
      <c r="F121" s="77"/>
      <c r="G121" s="77">
        <f t="shared" si="10"/>
        <v>1610</v>
      </c>
      <c r="H121" s="77">
        <f>H122</f>
        <v>200</v>
      </c>
      <c r="I121" s="77">
        <f>I122</f>
        <v>310</v>
      </c>
      <c r="J121" s="77">
        <f>J122</f>
        <v>350</v>
      </c>
      <c r="K121" s="77">
        <f>K122</f>
        <v>350</v>
      </c>
      <c r="L121" s="77">
        <f>L122</f>
        <v>400</v>
      </c>
      <c r="M121" s="111"/>
      <c r="N121" s="107"/>
    </row>
    <row r="122" spans="1:14" ht="75">
      <c r="A122" s="116"/>
      <c r="B122" s="116"/>
      <c r="C122" s="128"/>
      <c r="D122" s="84" t="s">
        <v>105</v>
      </c>
      <c r="E122" s="113" t="s">
        <v>333</v>
      </c>
      <c r="F122" s="77"/>
      <c r="G122" s="77">
        <f t="shared" si="10"/>
        <v>1610</v>
      </c>
      <c r="H122" s="77">
        <v>200</v>
      </c>
      <c r="I122" s="77">
        <v>310</v>
      </c>
      <c r="J122" s="77">
        <v>350</v>
      </c>
      <c r="K122" s="77">
        <v>350</v>
      </c>
      <c r="L122" s="77">
        <v>400</v>
      </c>
      <c r="M122" s="111" t="s">
        <v>316</v>
      </c>
      <c r="N122" s="107"/>
    </row>
    <row r="123" spans="1:14" ht="24">
      <c r="A123" s="116" t="s">
        <v>277</v>
      </c>
      <c r="B123" s="116" t="s">
        <v>263</v>
      </c>
      <c r="C123" s="126" t="s">
        <v>327</v>
      </c>
      <c r="D123" s="84" t="s">
        <v>105</v>
      </c>
      <c r="E123" s="87" t="s">
        <v>173</v>
      </c>
      <c r="F123" s="77"/>
      <c r="G123" s="77">
        <f t="shared" si="10"/>
        <v>3730</v>
      </c>
      <c r="H123" s="77">
        <f>H126</f>
        <v>0</v>
      </c>
      <c r="I123" s="77">
        <f>I126</f>
        <v>900</v>
      </c>
      <c r="J123" s="77">
        <f>J126</f>
        <v>900</v>
      </c>
      <c r="K123" s="77">
        <f>K126</f>
        <v>950</v>
      </c>
      <c r="L123" s="77">
        <f>L126</f>
        <v>980</v>
      </c>
      <c r="M123" s="111"/>
      <c r="N123" s="115"/>
    </row>
    <row r="124" spans="1:14" ht="24">
      <c r="A124" s="116"/>
      <c r="B124" s="116"/>
      <c r="C124" s="127"/>
      <c r="D124" s="84" t="s">
        <v>105</v>
      </c>
      <c r="E124" s="113" t="s">
        <v>333</v>
      </c>
      <c r="F124" s="77"/>
      <c r="G124" s="77">
        <f t="shared" si="10"/>
        <v>3730</v>
      </c>
      <c r="H124" s="77">
        <f>H126</f>
        <v>0</v>
      </c>
      <c r="I124" s="77">
        <f>I126</f>
        <v>900</v>
      </c>
      <c r="J124" s="77">
        <f>J126</f>
        <v>900</v>
      </c>
      <c r="K124" s="77">
        <f>K126</f>
        <v>950</v>
      </c>
      <c r="L124" s="77">
        <f>L126</f>
        <v>980</v>
      </c>
      <c r="M124" s="111"/>
      <c r="N124" s="115"/>
    </row>
    <row r="125" spans="1:14" ht="24">
      <c r="A125" s="116" t="s">
        <v>278</v>
      </c>
      <c r="B125" s="116" t="s">
        <v>264</v>
      </c>
      <c r="C125" s="127"/>
      <c r="D125" s="84" t="s">
        <v>105</v>
      </c>
      <c r="E125" s="87" t="s">
        <v>173</v>
      </c>
      <c r="F125" s="77"/>
      <c r="G125" s="77">
        <f t="shared" si="10"/>
        <v>3730</v>
      </c>
      <c r="H125" s="77">
        <f>H126</f>
        <v>0</v>
      </c>
      <c r="I125" s="77">
        <f>I126</f>
        <v>900</v>
      </c>
      <c r="J125" s="77">
        <f>J126</f>
        <v>900</v>
      </c>
      <c r="K125" s="77">
        <f>K126</f>
        <v>950</v>
      </c>
      <c r="L125" s="77">
        <f>L126</f>
        <v>980</v>
      </c>
      <c r="M125" s="111"/>
      <c r="N125" s="115"/>
    </row>
    <row r="126" spans="1:14" ht="75">
      <c r="A126" s="117"/>
      <c r="B126" s="117"/>
      <c r="C126" s="127"/>
      <c r="D126" s="84" t="s">
        <v>105</v>
      </c>
      <c r="E126" s="113" t="s">
        <v>333</v>
      </c>
      <c r="F126" s="114"/>
      <c r="G126" s="114">
        <f t="shared" si="10"/>
        <v>3730</v>
      </c>
      <c r="H126" s="94">
        <v>0</v>
      </c>
      <c r="I126" s="114">
        <v>900</v>
      </c>
      <c r="J126" s="114">
        <v>900</v>
      </c>
      <c r="K126" s="114">
        <v>950</v>
      </c>
      <c r="L126" s="114">
        <v>980</v>
      </c>
      <c r="M126" s="110" t="s">
        <v>316</v>
      </c>
      <c r="N126" s="118"/>
    </row>
    <row r="127" spans="1:14" ht="15.75" customHeight="1">
      <c r="A127" s="129" t="s">
        <v>160</v>
      </c>
      <c r="B127" s="129"/>
      <c r="C127" s="129"/>
      <c r="D127" s="129"/>
      <c r="E127" s="95" t="s">
        <v>326</v>
      </c>
      <c r="F127" s="96">
        <f aca="true" t="shared" si="12" ref="F127:L127">F128+F129</f>
        <v>14136.899999999998</v>
      </c>
      <c r="G127" s="97">
        <f t="shared" si="12"/>
        <v>146843.7</v>
      </c>
      <c r="H127" s="97">
        <f t="shared" si="12"/>
        <v>19064.100000000002</v>
      </c>
      <c r="I127" s="97">
        <f t="shared" si="12"/>
        <v>32534.6</v>
      </c>
      <c r="J127" s="97">
        <f t="shared" si="12"/>
        <v>33861.200000000004</v>
      </c>
      <c r="K127" s="97">
        <f t="shared" si="12"/>
        <v>29969.6</v>
      </c>
      <c r="L127" s="97">
        <f t="shared" si="12"/>
        <v>31414.2</v>
      </c>
      <c r="M127" s="83"/>
      <c r="N127" s="98"/>
    </row>
    <row r="128" spans="1:14" ht="24">
      <c r="A128" s="129"/>
      <c r="B128" s="129"/>
      <c r="C128" s="129"/>
      <c r="D128" s="129"/>
      <c r="E128" s="113" t="s">
        <v>333</v>
      </c>
      <c r="F128" s="96">
        <f aca="true" t="shared" si="13" ref="F128:L128">F124+F118+F110+F107+F87+F79+F9</f>
        <v>13240.899999999998</v>
      </c>
      <c r="G128" s="97">
        <f t="shared" si="13"/>
        <v>140615.6</v>
      </c>
      <c r="H128" s="97">
        <f t="shared" si="13"/>
        <v>17919.2</v>
      </c>
      <c r="I128" s="97">
        <f t="shared" si="13"/>
        <v>31229.6</v>
      </c>
      <c r="J128" s="97">
        <f t="shared" si="13"/>
        <v>32556.200000000004</v>
      </c>
      <c r="K128" s="97">
        <f t="shared" si="13"/>
        <v>28733</v>
      </c>
      <c r="L128" s="97">
        <f t="shared" si="13"/>
        <v>30177.600000000002</v>
      </c>
      <c r="M128" s="83"/>
      <c r="N128" s="98"/>
    </row>
    <row r="129" spans="1:14" ht="36">
      <c r="A129" s="129"/>
      <c r="B129" s="129"/>
      <c r="C129" s="129"/>
      <c r="D129" s="129"/>
      <c r="E129" s="113" t="s">
        <v>334</v>
      </c>
      <c r="F129" s="96">
        <f>F111+F108+F80+F10+F83</f>
        <v>896</v>
      </c>
      <c r="G129" s="99">
        <f aca="true" t="shared" si="14" ref="G129:L129">G111+G108+G80+G10</f>
        <v>6228.099999999999</v>
      </c>
      <c r="H129" s="99">
        <f t="shared" si="14"/>
        <v>1144.9</v>
      </c>
      <c r="I129" s="99">
        <f t="shared" si="14"/>
        <v>1305</v>
      </c>
      <c r="J129" s="99">
        <f t="shared" si="14"/>
        <v>1305</v>
      </c>
      <c r="K129" s="99">
        <f t="shared" si="14"/>
        <v>1236.6</v>
      </c>
      <c r="L129" s="99">
        <f t="shared" si="14"/>
        <v>1236.6</v>
      </c>
      <c r="M129" s="83"/>
      <c r="N129" s="98"/>
    </row>
    <row r="130" spans="4:13" ht="15">
      <c r="D130" s="102"/>
      <c r="M130" s="82" t="s">
        <v>337</v>
      </c>
    </row>
    <row r="131" ht="15">
      <c r="D131" s="102"/>
    </row>
    <row r="132" ht="20.25">
      <c r="B132" s="104"/>
    </row>
    <row r="136" ht="15.75" customHeight="1"/>
  </sheetData>
  <sheetProtection/>
  <mergeCells count="87">
    <mergeCell ref="C109:C116"/>
    <mergeCell ref="N78:N85"/>
    <mergeCell ref="N86:N105"/>
    <mergeCell ref="N8:N77"/>
    <mergeCell ref="A76:A77"/>
    <mergeCell ref="B76:B77"/>
    <mergeCell ref="C8:C77"/>
    <mergeCell ref="B21:B22"/>
    <mergeCell ref="A26:A27"/>
    <mergeCell ref="B26:B27"/>
    <mergeCell ref="A8:A10"/>
    <mergeCell ref="H1:N1"/>
    <mergeCell ref="H2:N2"/>
    <mergeCell ref="A3:N3"/>
    <mergeCell ref="B5:B6"/>
    <mergeCell ref="A55:A56"/>
    <mergeCell ref="A29:A31"/>
    <mergeCell ref="A45:A47"/>
    <mergeCell ref="A61:A63"/>
    <mergeCell ref="A5:A6"/>
    <mergeCell ref="B29:B31"/>
    <mergeCell ref="B11:B13"/>
    <mergeCell ref="A11:A13"/>
    <mergeCell ref="A21:A22"/>
    <mergeCell ref="D11:D13"/>
    <mergeCell ref="M76:M77"/>
    <mergeCell ref="M21:M22"/>
    <mergeCell ref="B86:B87"/>
    <mergeCell ref="B39:B40"/>
    <mergeCell ref="B45:B47"/>
    <mergeCell ref="B84:B85"/>
    <mergeCell ref="B55:B56"/>
    <mergeCell ref="M26:M27"/>
    <mergeCell ref="B81:B83"/>
    <mergeCell ref="C84:C85"/>
    <mergeCell ref="C78:C80"/>
    <mergeCell ref="C86:C105"/>
    <mergeCell ref="A71:A72"/>
    <mergeCell ref="A78:A80"/>
    <mergeCell ref="B78:B80"/>
    <mergeCell ref="A81:A83"/>
    <mergeCell ref="A84:A85"/>
    <mergeCell ref="C81:C83"/>
    <mergeCell ref="N5:N6"/>
    <mergeCell ref="C5:C6"/>
    <mergeCell ref="E5:E6"/>
    <mergeCell ref="D5:D6"/>
    <mergeCell ref="F5:F6"/>
    <mergeCell ref="G5:G6"/>
    <mergeCell ref="H5:L5"/>
    <mergeCell ref="M5:M6"/>
    <mergeCell ref="A127:D129"/>
    <mergeCell ref="N106:N108"/>
    <mergeCell ref="A109:A111"/>
    <mergeCell ref="B109:B111"/>
    <mergeCell ref="N109:N110"/>
    <mergeCell ref="A106:A108"/>
    <mergeCell ref="B106:B108"/>
    <mergeCell ref="C106:C108"/>
    <mergeCell ref="N112:N113"/>
    <mergeCell ref="A114:A116"/>
    <mergeCell ref="B123:B124"/>
    <mergeCell ref="N117:N118"/>
    <mergeCell ref="A119:A120"/>
    <mergeCell ref="C123:C126"/>
    <mergeCell ref="B121:B122"/>
    <mergeCell ref="C117:C122"/>
    <mergeCell ref="B117:B118"/>
    <mergeCell ref="D8:D10"/>
    <mergeCell ref="B8:B10"/>
    <mergeCell ref="A39:A40"/>
    <mergeCell ref="B114:B116"/>
    <mergeCell ref="N114:N115"/>
    <mergeCell ref="A112:A113"/>
    <mergeCell ref="B112:B113"/>
    <mergeCell ref="A86:A87"/>
    <mergeCell ref="B71:B72"/>
    <mergeCell ref="N123:N124"/>
    <mergeCell ref="A125:A126"/>
    <mergeCell ref="B125:B126"/>
    <mergeCell ref="N125:N126"/>
    <mergeCell ref="A123:A124"/>
    <mergeCell ref="B61:B63"/>
    <mergeCell ref="A121:A122"/>
    <mergeCell ref="B119:B120"/>
    <mergeCell ref="N119:N120"/>
    <mergeCell ref="A117:A118"/>
  </mergeCells>
  <hyperlinks>
    <hyperlink ref="E116" r:id="rId1" display="Средства бюджета Московской области*"/>
    <hyperlink ref="E111" location="Лист1!B142" display="Средства бюджета Московской области"/>
    <hyperlink ref="E80" r:id="rId2" display="Средства бюджета Московской области"/>
  </hyperlinks>
  <printOptions/>
  <pageMargins left="0.25" right="0.25" top="0.46" bottom="0.32" header="0.22" footer="0.19"/>
  <pageSetup fitToHeight="0" fitToWidth="1" horizontalDpi="600" verticalDpi="600" orientation="landscape" paperSize="9" scale="6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N84"/>
  <sheetViews>
    <sheetView zoomScalePageLayoutView="0" workbookViewId="0" topLeftCell="A41">
      <selection activeCell="E41" sqref="E41"/>
    </sheetView>
  </sheetViews>
  <sheetFormatPr defaultColWidth="9.140625" defaultRowHeight="15"/>
  <cols>
    <col min="2" max="2" width="35.57421875" style="0" customWidth="1"/>
  </cols>
  <sheetData>
    <row r="1" ht="15.75" thickBot="1"/>
    <row r="2" spans="1:14" ht="119.25" customHeight="1" thickBot="1">
      <c r="A2" s="169" t="s">
        <v>161</v>
      </c>
      <c r="B2" s="46" t="s">
        <v>162</v>
      </c>
      <c r="C2" s="162" t="s">
        <v>164</v>
      </c>
      <c r="D2" s="162" t="s">
        <v>165</v>
      </c>
      <c r="E2" s="162" t="s">
        <v>93</v>
      </c>
      <c r="F2" s="164" t="s">
        <v>166</v>
      </c>
      <c r="G2" s="46" t="s">
        <v>155</v>
      </c>
      <c r="H2" s="166" t="s">
        <v>168</v>
      </c>
      <c r="I2" s="167"/>
      <c r="J2" s="167"/>
      <c r="K2" s="167"/>
      <c r="L2" s="168"/>
      <c r="M2" s="162" t="s">
        <v>169</v>
      </c>
      <c r="N2" s="162" t="s">
        <v>170</v>
      </c>
    </row>
    <row r="3" spans="1:14" ht="15.75" thickBot="1">
      <c r="A3" s="170"/>
      <c r="B3" s="47" t="s">
        <v>163</v>
      </c>
      <c r="C3" s="163"/>
      <c r="D3" s="163"/>
      <c r="E3" s="163"/>
      <c r="F3" s="165"/>
      <c r="G3" s="47" t="s">
        <v>167</v>
      </c>
      <c r="H3" s="47">
        <v>2015</v>
      </c>
      <c r="I3" s="47">
        <v>2016</v>
      </c>
      <c r="J3" s="47">
        <v>2017</v>
      </c>
      <c r="K3" s="47">
        <v>2018</v>
      </c>
      <c r="L3" s="48">
        <v>2019</v>
      </c>
      <c r="M3" s="163"/>
      <c r="N3" s="163"/>
    </row>
    <row r="4" spans="1:14" ht="1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ht="15.75" thickBot="1">
      <c r="A5" s="50"/>
    </row>
    <row r="6" spans="1:14" ht="15.75" thickBot="1">
      <c r="A6" s="51">
        <v>1</v>
      </c>
      <c r="B6" s="52">
        <v>2</v>
      </c>
      <c r="C6" s="53">
        <v>3</v>
      </c>
      <c r="D6" s="53">
        <v>4</v>
      </c>
      <c r="E6" s="53">
        <v>5</v>
      </c>
      <c r="F6" s="52">
        <v>6</v>
      </c>
      <c r="G6" s="52">
        <v>7</v>
      </c>
      <c r="H6" s="52">
        <v>8</v>
      </c>
      <c r="I6" s="52">
        <v>9</v>
      </c>
      <c r="J6" s="52">
        <v>10</v>
      </c>
      <c r="K6" s="52">
        <v>11</v>
      </c>
      <c r="L6" s="53"/>
      <c r="M6" s="53">
        <v>12</v>
      </c>
      <c r="N6" s="53">
        <v>13</v>
      </c>
    </row>
    <row r="7" spans="1:14" ht="52.5" customHeight="1" thickBot="1">
      <c r="A7" s="155" t="s">
        <v>225</v>
      </c>
      <c r="B7" s="151" t="s">
        <v>171</v>
      </c>
      <c r="C7" s="153"/>
      <c r="D7" s="153" t="s">
        <v>172</v>
      </c>
      <c r="E7" s="54" t="s">
        <v>173</v>
      </c>
      <c r="F7" s="55"/>
      <c r="G7" s="56"/>
      <c r="H7" s="56"/>
      <c r="I7" s="56"/>
      <c r="J7" s="56"/>
      <c r="K7" s="56"/>
      <c r="L7" s="54"/>
      <c r="M7" s="153"/>
      <c r="N7" s="153"/>
    </row>
    <row r="8" spans="1:14" ht="68.25" thickBot="1">
      <c r="A8" s="156"/>
      <c r="B8" s="152"/>
      <c r="C8" s="154"/>
      <c r="D8" s="154"/>
      <c r="E8" s="54" t="s">
        <v>174</v>
      </c>
      <c r="F8" s="55"/>
      <c r="G8" s="55"/>
      <c r="H8" s="56"/>
      <c r="I8" s="56"/>
      <c r="J8" s="56"/>
      <c r="K8" s="56"/>
      <c r="L8" s="54"/>
      <c r="M8" s="154"/>
      <c r="N8" s="154"/>
    </row>
    <row r="9" spans="1:14" ht="23.25" thickBot="1">
      <c r="A9" s="151" t="s">
        <v>175</v>
      </c>
      <c r="B9" s="153" t="s">
        <v>176</v>
      </c>
      <c r="C9" s="153"/>
      <c r="D9" s="153" t="s">
        <v>172</v>
      </c>
      <c r="E9" s="54" t="s">
        <v>173</v>
      </c>
      <c r="F9" s="56"/>
      <c r="G9" s="55"/>
      <c r="H9" s="55"/>
      <c r="I9" s="55"/>
      <c r="J9" s="55"/>
      <c r="K9" s="55"/>
      <c r="L9" s="54"/>
      <c r="M9" s="153"/>
      <c r="N9" s="153"/>
    </row>
    <row r="10" spans="1:14" ht="15.75" thickBot="1">
      <c r="A10" s="157"/>
      <c r="B10" s="158"/>
      <c r="C10" s="158"/>
      <c r="D10" s="158"/>
      <c r="E10" s="54"/>
      <c r="F10" s="55"/>
      <c r="G10" s="55"/>
      <c r="H10" s="56"/>
      <c r="I10" s="56"/>
      <c r="J10" s="56"/>
      <c r="K10" s="56"/>
      <c r="L10" s="54"/>
      <c r="M10" s="158"/>
      <c r="N10" s="158"/>
    </row>
    <row r="11" spans="1:14" ht="15.75" thickBot="1">
      <c r="A11" s="157"/>
      <c r="B11" s="158"/>
      <c r="C11" s="158"/>
      <c r="D11" s="158"/>
      <c r="E11" s="54"/>
      <c r="F11" s="55"/>
      <c r="G11" s="55"/>
      <c r="H11" s="56"/>
      <c r="I11" s="56"/>
      <c r="J11" s="56"/>
      <c r="K11" s="56"/>
      <c r="L11" s="54"/>
      <c r="M11" s="158"/>
      <c r="N11" s="158"/>
    </row>
    <row r="12" spans="1:14" ht="15.75" thickBot="1">
      <c r="A12" s="157"/>
      <c r="B12" s="158"/>
      <c r="C12" s="158"/>
      <c r="D12" s="158"/>
      <c r="E12" s="54"/>
      <c r="F12" s="55"/>
      <c r="G12" s="55"/>
      <c r="H12" s="56"/>
      <c r="I12" s="56"/>
      <c r="J12" s="56"/>
      <c r="K12" s="56"/>
      <c r="L12" s="54"/>
      <c r="M12" s="158"/>
      <c r="N12" s="158"/>
    </row>
    <row r="13" spans="1:14" ht="15.75" thickBot="1">
      <c r="A13" s="157"/>
      <c r="B13" s="158"/>
      <c r="C13" s="158"/>
      <c r="D13" s="158"/>
      <c r="E13" s="54"/>
      <c r="F13" s="55"/>
      <c r="G13" s="55"/>
      <c r="H13" s="56"/>
      <c r="I13" s="56"/>
      <c r="J13" s="56"/>
      <c r="K13" s="56"/>
      <c r="L13" s="54"/>
      <c r="M13" s="158"/>
      <c r="N13" s="158"/>
    </row>
    <row r="14" spans="1:14" ht="15.75" thickBot="1">
      <c r="A14" s="157"/>
      <c r="B14" s="158"/>
      <c r="C14" s="158"/>
      <c r="D14" s="158"/>
      <c r="E14" s="54"/>
      <c r="F14" s="55"/>
      <c r="G14" s="55"/>
      <c r="H14" s="56"/>
      <c r="I14" s="56"/>
      <c r="J14" s="56"/>
      <c r="K14" s="56"/>
      <c r="L14" s="54"/>
      <c r="M14" s="158"/>
      <c r="N14" s="158"/>
    </row>
    <row r="15" spans="1:14" ht="15.75" thickBot="1">
      <c r="A15" s="157"/>
      <c r="B15" s="158"/>
      <c r="C15" s="158"/>
      <c r="D15" s="158"/>
      <c r="E15" s="54"/>
      <c r="F15" s="55"/>
      <c r="G15" s="55"/>
      <c r="H15" s="56"/>
      <c r="I15" s="56"/>
      <c r="J15" s="56"/>
      <c r="K15" s="56"/>
      <c r="L15" s="54"/>
      <c r="M15" s="158"/>
      <c r="N15" s="158"/>
    </row>
    <row r="16" spans="1:14" ht="15.75" thickBot="1">
      <c r="A16" s="157"/>
      <c r="B16" s="158"/>
      <c r="C16" s="158"/>
      <c r="D16" s="158"/>
      <c r="E16" s="54"/>
      <c r="F16" s="55"/>
      <c r="G16" s="55"/>
      <c r="H16" s="56"/>
      <c r="I16" s="56"/>
      <c r="J16" s="56"/>
      <c r="K16" s="56"/>
      <c r="L16" s="54"/>
      <c r="M16" s="158"/>
      <c r="N16" s="158"/>
    </row>
    <row r="17" spans="1:14" ht="15.75" thickBot="1">
      <c r="A17" s="157"/>
      <c r="B17" s="158"/>
      <c r="C17" s="158"/>
      <c r="D17" s="158"/>
      <c r="E17" s="54"/>
      <c r="F17" s="55"/>
      <c r="G17" s="55"/>
      <c r="H17" s="56"/>
      <c r="I17" s="56"/>
      <c r="J17" s="56"/>
      <c r="K17" s="56"/>
      <c r="L17" s="54"/>
      <c r="M17" s="158"/>
      <c r="N17" s="158"/>
    </row>
    <row r="18" spans="1:14" ht="15.75" thickBot="1">
      <c r="A18" s="157"/>
      <c r="B18" s="158"/>
      <c r="C18" s="158"/>
      <c r="D18" s="158"/>
      <c r="E18" s="54"/>
      <c r="F18" s="55"/>
      <c r="G18" s="55"/>
      <c r="H18" s="56"/>
      <c r="I18" s="56"/>
      <c r="J18" s="56"/>
      <c r="K18" s="56"/>
      <c r="L18" s="54"/>
      <c r="M18" s="158"/>
      <c r="N18" s="158"/>
    </row>
    <row r="19" spans="1:14" ht="15.75" thickBot="1">
      <c r="A19" s="157"/>
      <c r="B19" s="158"/>
      <c r="C19" s="158"/>
      <c r="D19" s="158"/>
      <c r="E19" s="54"/>
      <c r="F19" s="55"/>
      <c r="G19" s="55"/>
      <c r="H19" s="56"/>
      <c r="I19" s="56"/>
      <c r="J19" s="56"/>
      <c r="K19" s="56"/>
      <c r="L19" s="54"/>
      <c r="M19" s="158"/>
      <c r="N19" s="158"/>
    </row>
    <row r="20" spans="1:14" ht="15.75" thickBot="1">
      <c r="A20" s="157"/>
      <c r="B20" s="158"/>
      <c r="C20" s="158"/>
      <c r="D20" s="158"/>
      <c r="E20" s="54"/>
      <c r="F20" s="55"/>
      <c r="G20" s="55"/>
      <c r="H20" s="56"/>
      <c r="I20" s="56"/>
      <c r="J20" s="56"/>
      <c r="K20" s="56"/>
      <c r="L20" s="54"/>
      <c r="M20" s="158"/>
      <c r="N20" s="158"/>
    </row>
    <row r="21" spans="1:14" ht="15.75" thickBot="1">
      <c r="A21" s="157"/>
      <c r="B21" s="158"/>
      <c r="C21" s="158"/>
      <c r="D21" s="158"/>
      <c r="E21" s="54"/>
      <c r="F21" s="55"/>
      <c r="G21" s="55"/>
      <c r="H21" s="56"/>
      <c r="I21" s="56"/>
      <c r="J21" s="56"/>
      <c r="K21" s="56"/>
      <c r="L21" s="54"/>
      <c r="M21" s="158"/>
      <c r="N21" s="158"/>
    </row>
    <row r="22" spans="1:14" ht="15.75" thickBot="1">
      <c r="A22" s="157"/>
      <c r="B22" s="158"/>
      <c r="C22" s="158"/>
      <c r="D22" s="158"/>
      <c r="E22" s="54"/>
      <c r="F22" s="55"/>
      <c r="G22" s="55"/>
      <c r="H22" s="56"/>
      <c r="I22" s="56"/>
      <c r="J22" s="56"/>
      <c r="K22" s="56"/>
      <c r="L22" s="54"/>
      <c r="M22" s="158"/>
      <c r="N22" s="158"/>
    </row>
    <row r="23" spans="1:14" ht="15.75" thickBot="1">
      <c r="A23" s="157"/>
      <c r="B23" s="158"/>
      <c r="C23" s="158"/>
      <c r="D23" s="158"/>
      <c r="E23" s="54"/>
      <c r="F23" s="55"/>
      <c r="G23" s="55"/>
      <c r="H23" s="56"/>
      <c r="I23" s="56"/>
      <c r="J23" s="56"/>
      <c r="K23" s="56"/>
      <c r="L23" s="54"/>
      <c r="M23" s="158"/>
      <c r="N23" s="158"/>
    </row>
    <row r="24" spans="1:14" ht="15.75" thickBot="1">
      <c r="A24" s="157"/>
      <c r="B24" s="158"/>
      <c r="C24" s="158"/>
      <c r="D24" s="158"/>
      <c r="E24" s="54"/>
      <c r="F24" s="55"/>
      <c r="G24" s="55"/>
      <c r="H24" s="56"/>
      <c r="I24" s="56"/>
      <c r="J24" s="56"/>
      <c r="K24" s="56"/>
      <c r="L24" s="54"/>
      <c r="M24" s="158"/>
      <c r="N24" s="158"/>
    </row>
    <row r="25" spans="1:14" ht="15.75" thickBot="1">
      <c r="A25" s="157"/>
      <c r="B25" s="158"/>
      <c r="C25" s="158"/>
      <c r="D25" s="158"/>
      <c r="E25" s="54"/>
      <c r="F25" s="55"/>
      <c r="G25" s="55"/>
      <c r="H25" s="56"/>
      <c r="I25" s="56"/>
      <c r="J25" s="56"/>
      <c r="K25" s="56"/>
      <c r="L25" s="54"/>
      <c r="M25" s="158"/>
      <c r="N25" s="158"/>
    </row>
    <row r="26" spans="1:14" ht="15.75" thickBot="1">
      <c r="A26" s="157"/>
      <c r="B26" s="158"/>
      <c r="C26" s="158"/>
      <c r="D26" s="158"/>
      <c r="E26" s="54"/>
      <c r="F26" s="55"/>
      <c r="G26" s="55"/>
      <c r="H26" s="56"/>
      <c r="I26" s="56"/>
      <c r="J26" s="56"/>
      <c r="K26" s="56"/>
      <c r="L26" s="54"/>
      <c r="M26" s="158"/>
      <c r="N26" s="158"/>
    </row>
    <row r="27" spans="1:14" ht="15.75" thickBot="1">
      <c r="A27" s="157"/>
      <c r="B27" s="158"/>
      <c r="C27" s="158"/>
      <c r="D27" s="158"/>
      <c r="E27" s="54"/>
      <c r="F27" s="55"/>
      <c r="G27" s="55"/>
      <c r="H27" s="56"/>
      <c r="I27" s="56"/>
      <c r="J27" s="56"/>
      <c r="K27" s="56"/>
      <c r="L27" s="54"/>
      <c r="M27" s="158"/>
      <c r="N27" s="158"/>
    </row>
    <row r="28" spans="1:14" ht="15.75" thickBot="1">
      <c r="A28" s="157"/>
      <c r="B28" s="158"/>
      <c r="C28" s="158"/>
      <c r="D28" s="158"/>
      <c r="E28" s="54"/>
      <c r="F28" s="55"/>
      <c r="G28" s="55"/>
      <c r="H28" s="56"/>
      <c r="I28" s="56"/>
      <c r="J28" s="56"/>
      <c r="K28" s="56"/>
      <c r="L28" s="54"/>
      <c r="M28" s="158"/>
      <c r="N28" s="158"/>
    </row>
    <row r="29" spans="1:14" ht="15.75" thickBot="1">
      <c r="A29" s="157"/>
      <c r="B29" s="158"/>
      <c r="C29" s="158"/>
      <c r="D29" s="158"/>
      <c r="E29" s="54"/>
      <c r="F29" s="55"/>
      <c r="G29" s="55"/>
      <c r="H29" s="56"/>
      <c r="I29" s="56"/>
      <c r="J29" s="56"/>
      <c r="K29" s="56"/>
      <c r="L29" s="54"/>
      <c r="M29" s="158"/>
      <c r="N29" s="158"/>
    </row>
    <row r="30" spans="1:14" ht="15.75" thickBot="1">
      <c r="A30" s="157"/>
      <c r="B30" s="158"/>
      <c r="C30" s="158"/>
      <c r="D30" s="158"/>
      <c r="E30" s="54"/>
      <c r="F30" s="55"/>
      <c r="G30" s="55"/>
      <c r="H30" s="56"/>
      <c r="I30" s="56"/>
      <c r="J30" s="56"/>
      <c r="K30" s="56"/>
      <c r="L30" s="54"/>
      <c r="M30" s="158"/>
      <c r="N30" s="158"/>
    </row>
    <row r="31" spans="1:14" ht="9" customHeight="1" thickBot="1">
      <c r="A31" s="152"/>
      <c r="B31" s="154"/>
      <c r="C31" s="154"/>
      <c r="D31" s="154"/>
      <c r="E31" s="54" t="s">
        <v>174</v>
      </c>
      <c r="F31" s="55"/>
      <c r="G31" s="55"/>
      <c r="H31" s="56"/>
      <c r="I31" s="56"/>
      <c r="J31" s="56"/>
      <c r="K31" s="56"/>
      <c r="L31" s="54"/>
      <c r="M31" s="154"/>
      <c r="N31" s="154"/>
    </row>
    <row r="32" spans="1:14" ht="291.75" customHeight="1" thickBot="1">
      <c r="A32" s="151" t="s">
        <v>177</v>
      </c>
      <c r="B32" s="153" t="s">
        <v>178</v>
      </c>
      <c r="C32" s="153"/>
      <c r="D32" s="153" t="s">
        <v>172</v>
      </c>
      <c r="E32" s="54" t="s">
        <v>173</v>
      </c>
      <c r="F32" s="56"/>
      <c r="G32" s="55"/>
      <c r="H32" s="55"/>
      <c r="I32" s="55"/>
      <c r="J32" s="55"/>
      <c r="K32" s="55"/>
      <c r="L32" s="54"/>
      <c r="M32" s="153"/>
      <c r="N32" s="153"/>
    </row>
    <row r="33" spans="1:14" ht="68.25" thickBot="1">
      <c r="A33" s="152"/>
      <c r="B33" s="154"/>
      <c r="C33" s="154"/>
      <c r="D33" s="154"/>
      <c r="E33" s="54" t="s">
        <v>174</v>
      </c>
      <c r="F33" s="56"/>
      <c r="G33" s="56"/>
      <c r="H33" s="56"/>
      <c r="I33" s="56"/>
      <c r="J33" s="56"/>
      <c r="K33" s="56"/>
      <c r="L33" s="54"/>
      <c r="M33" s="154"/>
      <c r="N33" s="154"/>
    </row>
    <row r="34" spans="1:14" ht="145.5" customHeight="1" thickBot="1">
      <c r="A34" s="151" t="s">
        <v>179</v>
      </c>
      <c r="B34" s="153" t="s">
        <v>180</v>
      </c>
      <c r="C34" s="153"/>
      <c r="D34" s="153" t="s">
        <v>172</v>
      </c>
      <c r="E34" s="54" t="s">
        <v>173</v>
      </c>
      <c r="F34" s="56"/>
      <c r="G34" s="56"/>
      <c r="H34" s="56"/>
      <c r="I34" s="56"/>
      <c r="J34" s="56"/>
      <c r="K34" s="56"/>
      <c r="L34" s="54"/>
      <c r="M34" s="153"/>
      <c r="N34" s="153"/>
    </row>
    <row r="35" spans="1:14" ht="68.25" thickBot="1">
      <c r="A35" s="152"/>
      <c r="B35" s="154"/>
      <c r="C35" s="154"/>
      <c r="D35" s="154"/>
      <c r="E35" s="54" t="s">
        <v>174</v>
      </c>
      <c r="F35" s="56"/>
      <c r="G35" s="56"/>
      <c r="H35" s="56"/>
      <c r="I35" s="56"/>
      <c r="J35" s="56"/>
      <c r="K35" s="56"/>
      <c r="L35" s="54"/>
      <c r="M35" s="154"/>
      <c r="N35" s="154"/>
    </row>
    <row r="36" spans="1:14" ht="295.5" customHeight="1" thickBot="1">
      <c r="A36" s="151" t="s">
        <v>181</v>
      </c>
      <c r="B36" s="153" t="s">
        <v>182</v>
      </c>
      <c r="C36" s="153"/>
      <c r="D36" s="153" t="s">
        <v>172</v>
      </c>
      <c r="E36" s="54" t="s">
        <v>173</v>
      </c>
      <c r="F36" s="56"/>
      <c r="G36" s="56"/>
      <c r="H36" s="56"/>
      <c r="I36" s="56"/>
      <c r="J36" s="56"/>
      <c r="K36" s="56"/>
      <c r="L36" s="54"/>
      <c r="M36" s="153"/>
      <c r="N36" s="153"/>
    </row>
    <row r="37" spans="1:14" ht="51.75" customHeight="1">
      <c r="A37" s="157"/>
      <c r="B37" s="158"/>
      <c r="C37" s="158"/>
      <c r="D37" s="158"/>
      <c r="E37" s="153" t="s">
        <v>174</v>
      </c>
      <c r="F37" s="160"/>
      <c r="G37" s="160"/>
      <c r="H37" s="160"/>
      <c r="I37" s="160"/>
      <c r="J37" s="160"/>
      <c r="K37" s="160"/>
      <c r="L37" s="153"/>
      <c r="M37" s="158"/>
      <c r="N37" s="158"/>
    </row>
    <row r="38" spans="1:14" ht="15.75" thickBot="1">
      <c r="A38" s="152"/>
      <c r="B38" s="154"/>
      <c r="C38" s="154"/>
      <c r="D38" s="154"/>
      <c r="E38" s="154"/>
      <c r="F38" s="161"/>
      <c r="G38" s="161"/>
      <c r="H38" s="161"/>
      <c r="I38" s="161"/>
      <c r="J38" s="161"/>
      <c r="K38" s="161"/>
      <c r="L38" s="154"/>
      <c r="M38" s="154"/>
      <c r="N38" s="154"/>
    </row>
    <row r="39" spans="1:14" ht="47.25" customHeight="1" thickBot="1">
      <c r="A39" s="155" t="s">
        <v>183</v>
      </c>
      <c r="B39" s="151" t="s">
        <v>184</v>
      </c>
      <c r="C39" s="153"/>
      <c r="D39" s="153" t="s">
        <v>172</v>
      </c>
      <c r="E39" s="54" t="s">
        <v>173</v>
      </c>
      <c r="F39" s="56"/>
      <c r="G39" s="56"/>
      <c r="H39" s="56"/>
      <c r="I39" s="56"/>
      <c r="J39" s="56"/>
      <c r="K39" s="56"/>
      <c r="L39" s="54"/>
      <c r="M39" s="153"/>
      <c r="N39" s="153"/>
    </row>
    <row r="40" spans="1:14" ht="68.25" thickBot="1">
      <c r="A40" s="159"/>
      <c r="B40" s="157"/>
      <c r="C40" s="158"/>
      <c r="D40" s="158"/>
      <c r="E40" s="54" t="s">
        <v>174</v>
      </c>
      <c r="F40" s="55"/>
      <c r="G40" s="56"/>
      <c r="H40" s="56"/>
      <c r="I40" s="56"/>
      <c r="J40" s="56"/>
      <c r="K40" s="56"/>
      <c r="L40" s="54"/>
      <c r="M40" s="158"/>
      <c r="N40" s="158"/>
    </row>
    <row r="41" spans="1:14" ht="120.75" thickBot="1">
      <c r="A41" s="156"/>
      <c r="B41" s="152"/>
      <c r="C41" s="154"/>
      <c r="D41" s="154"/>
      <c r="E41" s="57" t="s">
        <v>185</v>
      </c>
      <c r="F41" s="55"/>
      <c r="G41" s="56"/>
      <c r="H41" s="56"/>
      <c r="I41" s="56"/>
      <c r="J41" s="56"/>
      <c r="K41" s="56"/>
      <c r="L41" s="54"/>
      <c r="M41" s="154"/>
      <c r="N41" s="154"/>
    </row>
    <row r="42" spans="1:14" ht="193.5" customHeight="1" thickBot="1">
      <c r="A42" s="151" t="s">
        <v>186</v>
      </c>
      <c r="B42" s="153" t="s">
        <v>187</v>
      </c>
      <c r="C42" s="153"/>
      <c r="D42" s="153" t="s">
        <v>172</v>
      </c>
      <c r="E42" s="54" t="s">
        <v>173</v>
      </c>
      <c r="F42" s="56"/>
      <c r="G42" s="55"/>
      <c r="H42" s="55"/>
      <c r="I42" s="55"/>
      <c r="J42" s="55"/>
      <c r="K42" s="55"/>
      <c r="L42" s="54"/>
      <c r="M42" s="153"/>
      <c r="N42" s="153"/>
    </row>
    <row r="43" spans="1:14" ht="68.25" thickBot="1">
      <c r="A43" s="157"/>
      <c r="B43" s="158"/>
      <c r="C43" s="158"/>
      <c r="D43" s="158"/>
      <c r="E43" s="54" t="s">
        <v>174</v>
      </c>
      <c r="F43" s="55"/>
      <c r="G43" s="55"/>
      <c r="H43" s="55"/>
      <c r="I43" s="55"/>
      <c r="J43" s="55"/>
      <c r="K43" s="55"/>
      <c r="L43" s="54"/>
      <c r="M43" s="158"/>
      <c r="N43" s="158"/>
    </row>
    <row r="44" spans="1:14" ht="120.75" thickBot="1">
      <c r="A44" s="152"/>
      <c r="B44" s="154"/>
      <c r="C44" s="154"/>
      <c r="D44" s="154"/>
      <c r="E44" s="57" t="s">
        <v>188</v>
      </c>
      <c r="F44" s="55"/>
      <c r="G44" s="55"/>
      <c r="H44" s="55"/>
      <c r="I44" s="55"/>
      <c r="J44" s="55"/>
      <c r="K44" s="55"/>
      <c r="L44" s="54"/>
      <c r="M44" s="154"/>
      <c r="N44" s="154"/>
    </row>
    <row r="45" spans="1:14" ht="235.5" customHeight="1" thickBot="1">
      <c r="A45" s="151" t="s">
        <v>189</v>
      </c>
      <c r="B45" s="153" t="s">
        <v>190</v>
      </c>
      <c r="C45" s="153"/>
      <c r="D45" s="153" t="s">
        <v>172</v>
      </c>
      <c r="E45" s="54" t="s">
        <v>173</v>
      </c>
      <c r="F45" s="55"/>
      <c r="G45" s="55"/>
      <c r="H45" s="55"/>
      <c r="I45" s="55"/>
      <c r="J45" s="55"/>
      <c r="K45" s="55"/>
      <c r="L45" s="54"/>
      <c r="M45" s="153"/>
      <c r="N45" s="153"/>
    </row>
    <row r="46" spans="1:14" ht="68.25" thickBot="1">
      <c r="A46" s="152"/>
      <c r="B46" s="154"/>
      <c r="C46" s="154"/>
      <c r="D46" s="154"/>
      <c r="E46" s="54" t="s">
        <v>174</v>
      </c>
      <c r="F46" s="55"/>
      <c r="G46" s="55"/>
      <c r="H46" s="55"/>
      <c r="I46" s="55"/>
      <c r="J46" s="55"/>
      <c r="K46" s="55"/>
      <c r="L46" s="54"/>
      <c r="M46" s="154"/>
      <c r="N46" s="154"/>
    </row>
    <row r="47" spans="1:14" ht="370.5" customHeight="1" thickBot="1">
      <c r="A47" s="155" t="s">
        <v>191</v>
      </c>
      <c r="B47" s="153" t="s">
        <v>192</v>
      </c>
      <c r="C47" s="153"/>
      <c r="D47" s="153" t="s">
        <v>172</v>
      </c>
      <c r="E47" s="54" t="s">
        <v>173</v>
      </c>
      <c r="F47" s="55"/>
      <c r="G47" s="55"/>
      <c r="H47" s="55"/>
      <c r="I47" s="55"/>
      <c r="J47" s="55"/>
      <c r="K47" s="55"/>
      <c r="L47" s="54"/>
      <c r="M47" s="153"/>
      <c r="N47" s="153"/>
    </row>
    <row r="48" spans="1:14" ht="68.25" thickBot="1">
      <c r="A48" s="156"/>
      <c r="B48" s="154"/>
      <c r="C48" s="154"/>
      <c r="D48" s="154"/>
      <c r="E48" s="54" t="s">
        <v>174</v>
      </c>
      <c r="F48" s="55"/>
      <c r="G48" s="55"/>
      <c r="H48" s="55"/>
      <c r="I48" s="55"/>
      <c r="J48" s="55"/>
      <c r="K48" s="55"/>
      <c r="L48" s="54"/>
      <c r="M48" s="154"/>
      <c r="N48" s="154"/>
    </row>
    <row r="49" spans="1:14" ht="213" customHeight="1" thickBot="1">
      <c r="A49" s="151" t="s">
        <v>193</v>
      </c>
      <c r="B49" s="153" t="s">
        <v>194</v>
      </c>
      <c r="C49" s="153"/>
      <c r="D49" s="153" t="s">
        <v>172</v>
      </c>
      <c r="E49" s="54" t="s">
        <v>173</v>
      </c>
      <c r="F49" s="55"/>
      <c r="G49" s="55"/>
      <c r="H49" s="55"/>
      <c r="I49" s="55"/>
      <c r="J49" s="55"/>
      <c r="K49" s="55"/>
      <c r="L49" s="54"/>
      <c r="M49" s="153"/>
      <c r="N49" s="153"/>
    </row>
    <row r="50" spans="1:14" ht="68.25" thickBot="1">
      <c r="A50" s="152"/>
      <c r="B50" s="154"/>
      <c r="C50" s="154"/>
      <c r="D50" s="154"/>
      <c r="E50" s="54" t="s">
        <v>174</v>
      </c>
      <c r="F50" s="55"/>
      <c r="G50" s="55"/>
      <c r="H50" s="55"/>
      <c r="I50" s="55"/>
      <c r="J50" s="55"/>
      <c r="K50" s="55"/>
      <c r="L50" s="54"/>
      <c r="M50" s="154"/>
      <c r="N50" s="154"/>
    </row>
    <row r="51" spans="1:14" ht="409.5" customHeight="1" thickBot="1">
      <c r="A51" s="151" t="s">
        <v>195</v>
      </c>
      <c r="B51" s="153" t="s">
        <v>196</v>
      </c>
      <c r="C51" s="153"/>
      <c r="D51" s="153" t="s">
        <v>172</v>
      </c>
      <c r="E51" s="54" t="s">
        <v>173</v>
      </c>
      <c r="F51" s="55"/>
      <c r="G51" s="55"/>
      <c r="H51" s="55"/>
      <c r="I51" s="55"/>
      <c r="J51" s="55"/>
      <c r="K51" s="55"/>
      <c r="L51" s="54"/>
      <c r="M51" s="153"/>
      <c r="N51" s="153"/>
    </row>
    <row r="52" spans="1:14" ht="68.25" thickBot="1">
      <c r="A52" s="152"/>
      <c r="B52" s="154"/>
      <c r="C52" s="154"/>
      <c r="D52" s="154"/>
      <c r="E52" s="54" t="s">
        <v>174</v>
      </c>
      <c r="F52" s="55"/>
      <c r="G52" s="55"/>
      <c r="H52" s="55"/>
      <c r="I52" s="55"/>
      <c r="J52" s="55"/>
      <c r="K52" s="55"/>
      <c r="L52" s="54"/>
      <c r="M52" s="154"/>
      <c r="N52" s="154"/>
    </row>
    <row r="53" spans="1:14" ht="78" customHeight="1" thickBot="1">
      <c r="A53" s="151" t="s">
        <v>197</v>
      </c>
      <c r="B53" s="153" t="s">
        <v>198</v>
      </c>
      <c r="C53" s="153"/>
      <c r="D53" s="153" t="s">
        <v>172</v>
      </c>
      <c r="E53" s="54" t="s">
        <v>173</v>
      </c>
      <c r="F53" s="55"/>
      <c r="G53" s="55"/>
      <c r="H53" s="55"/>
      <c r="I53" s="55"/>
      <c r="J53" s="55"/>
      <c r="K53" s="55"/>
      <c r="L53" s="54"/>
      <c r="M53" s="153"/>
      <c r="N53" s="153"/>
    </row>
    <row r="54" spans="1:14" ht="68.25" thickBot="1">
      <c r="A54" s="152"/>
      <c r="B54" s="154"/>
      <c r="C54" s="154"/>
      <c r="D54" s="154"/>
      <c r="E54" s="54" t="s">
        <v>174</v>
      </c>
      <c r="F54" s="55"/>
      <c r="G54" s="55"/>
      <c r="H54" s="55"/>
      <c r="I54" s="55"/>
      <c r="J54" s="55"/>
      <c r="K54" s="55"/>
      <c r="L54" s="54"/>
      <c r="M54" s="154"/>
      <c r="N54" s="154"/>
    </row>
    <row r="55" spans="1:14" ht="99.75" customHeight="1" thickBot="1">
      <c r="A55" s="155" t="s">
        <v>199</v>
      </c>
      <c r="B55" s="153" t="s">
        <v>200</v>
      </c>
      <c r="C55" s="153"/>
      <c r="D55" s="153" t="s">
        <v>172</v>
      </c>
      <c r="E55" s="54" t="s">
        <v>173</v>
      </c>
      <c r="F55" s="55"/>
      <c r="G55" s="55"/>
      <c r="H55" s="55"/>
      <c r="I55" s="55"/>
      <c r="J55" s="55"/>
      <c r="K55" s="55"/>
      <c r="L55" s="54"/>
      <c r="M55" s="153"/>
      <c r="N55" s="153"/>
    </row>
    <row r="56" spans="1:14" ht="68.25" thickBot="1">
      <c r="A56" s="159"/>
      <c r="B56" s="158"/>
      <c r="C56" s="158"/>
      <c r="D56" s="158"/>
      <c r="E56" s="54" t="s">
        <v>174</v>
      </c>
      <c r="F56" s="55"/>
      <c r="G56" s="55"/>
      <c r="H56" s="55"/>
      <c r="I56" s="55"/>
      <c r="J56" s="55"/>
      <c r="K56" s="55"/>
      <c r="L56" s="54"/>
      <c r="M56" s="158"/>
      <c r="N56" s="158"/>
    </row>
    <row r="57" spans="1:14" ht="68.25" thickBot="1">
      <c r="A57" s="156"/>
      <c r="B57" s="154"/>
      <c r="C57" s="154"/>
      <c r="D57" s="154"/>
      <c r="E57" s="54" t="s">
        <v>174</v>
      </c>
      <c r="F57" s="55"/>
      <c r="G57" s="55"/>
      <c r="H57" s="55"/>
      <c r="I57" s="55"/>
      <c r="J57" s="55"/>
      <c r="K57" s="55"/>
      <c r="L57" s="54"/>
      <c r="M57" s="154"/>
      <c r="N57" s="154"/>
    </row>
    <row r="58" spans="1:14" ht="99.75" customHeight="1" thickBot="1">
      <c r="A58" s="155" t="s">
        <v>201</v>
      </c>
      <c r="B58" s="153" t="s">
        <v>202</v>
      </c>
      <c r="C58" s="153"/>
      <c r="D58" s="153" t="s">
        <v>172</v>
      </c>
      <c r="E58" s="54" t="s">
        <v>173</v>
      </c>
      <c r="F58" s="55"/>
      <c r="G58" s="55"/>
      <c r="H58" s="55"/>
      <c r="I58" s="55"/>
      <c r="J58" s="55"/>
      <c r="K58" s="55"/>
      <c r="L58" s="54"/>
      <c r="M58" s="153"/>
      <c r="N58" s="153"/>
    </row>
    <row r="59" spans="1:14" ht="68.25" thickBot="1">
      <c r="A59" s="159"/>
      <c r="B59" s="158"/>
      <c r="C59" s="158"/>
      <c r="D59" s="158"/>
      <c r="E59" s="54" t="s">
        <v>174</v>
      </c>
      <c r="F59" s="55"/>
      <c r="G59" s="55"/>
      <c r="H59" s="55"/>
      <c r="I59" s="55"/>
      <c r="J59" s="55"/>
      <c r="K59" s="55"/>
      <c r="L59" s="54"/>
      <c r="M59" s="154"/>
      <c r="N59" s="154"/>
    </row>
    <row r="60" spans="1:14" ht="45.75" thickBot="1">
      <c r="A60" s="156"/>
      <c r="B60" s="154"/>
      <c r="C60" s="154"/>
      <c r="D60" s="154"/>
      <c r="E60" s="54" t="s">
        <v>154</v>
      </c>
      <c r="F60" s="55"/>
      <c r="G60" s="55"/>
      <c r="H60" s="55"/>
      <c r="I60" s="55"/>
      <c r="J60" s="55"/>
      <c r="K60" s="55"/>
      <c r="L60" s="54"/>
      <c r="M60" s="54"/>
      <c r="N60" s="54"/>
    </row>
    <row r="61" spans="1:14" ht="123" customHeight="1" thickBot="1">
      <c r="A61" s="151" t="s">
        <v>203</v>
      </c>
      <c r="B61" s="153" t="s">
        <v>204</v>
      </c>
      <c r="C61" s="153"/>
      <c r="D61" s="153" t="s">
        <v>172</v>
      </c>
      <c r="E61" s="54" t="s">
        <v>173</v>
      </c>
      <c r="F61" s="55"/>
      <c r="G61" s="55"/>
      <c r="H61" s="55"/>
      <c r="I61" s="55"/>
      <c r="J61" s="55"/>
      <c r="K61" s="55"/>
      <c r="L61" s="54"/>
      <c r="M61" s="153"/>
      <c r="N61" s="153"/>
    </row>
    <row r="62" spans="1:14" ht="68.25" thickBot="1">
      <c r="A62" s="152"/>
      <c r="B62" s="154"/>
      <c r="C62" s="154"/>
      <c r="D62" s="154"/>
      <c r="E62" s="54" t="s">
        <v>174</v>
      </c>
      <c r="F62" s="55"/>
      <c r="G62" s="55"/>
      <c r="H62" s="55"/>
      <c r="I62" s="55"/>
      <c r="J62" s="55"/>
      <c r="K62" s="55"/>
      <c r="L62" s="54"/>
      <c r="M62" s="154"/>
      <c r="N62" s="154"/>
    </row>
    <row r="63" spans="1:14" ht="69.75" customHeight="1" thickBot="1">
      <c r="A63" s="151" t="s">
        <v>205</v>
      </c>
      <c r="B63" s="153" t="s">
        <v>206</v>
      </c>
      <c r="C63" s="153"/>
      <c r="D63" s="153" t="s">
        <v>172</v>
      </c>
      <c r="E63" s="54" t="s">
        <v>173</v>
      </c>
      <c r="F63" s="55"/>
      <c r="G63" s="55"/>
      <c r="H63" s="55"/>
      <c r="I63" s="55"/>
      <c r="J63" s="55"/>
      <c r="K63" s="55"/>
      <c r="L63" s="54"/>
      <c r="M63" s="153"/>
      <c r="N63" s="153"/>
    </row>
    <row r="64" spans="1:14" ht="68.25" thickBot="1">
      <c r="A64" s="157"/>
      <c r="B64" s="158"/>
      <c r="C64" s="158"/>
      <c r="D64" s="158"/>
      <c r="E64" s="54" t="s">
        <v>174</v>
      </c>
      <c r="F64" s="55"/>
      <c r="G64" s="55"/>
      <c r="H64" s="55"/>
      <c r="I64" s="55"/>
      <c r="J64" s="55"/>
      <c r="K64" s="55"/>
      <c r="L64" s="54"/>
      <c r="M64" s="154"/>
      <c r="N64" s="154"/>
    </row>
    <row r="65" spans="1:14" ht="120.75" thickBot="1">
      <c r="A65" s="152"/>
      <c r="B65" s="154"/>
      <c r="C65" s="154"/>
      <c r="D65" s="154"/>
      <c r="E65" s="57" t="s">
        <v>207</v>
      </c>
      <c r="F65" s="55"/>
      <c r="G65" s="55"/>
      <c r="H65" s="55"/>
      <c r="I65" s="55"/>
      <c r="J65" s="55"/>
      <c r="K65" s="55"/>
      <c r="L65" s="54"/>
      <c r="M65" s="54"/>
      <c r="N65" s="54"/>
    </row>
    <row r="66" spans="1:14" ht="111.75" customHeight="1" thickBot="1">
      <c r="A66" s="155" t="s">
        <v>208</v>
      </c>
      <c r="B66" s="153" t="s">
        <v>209</v>
      </c>
      <c r="C66" s="153"/>
      <c r="D66" s="153" t="s">
        <v>172</v>
      </c>
      <c r="E66" s="54" t="s">
        <v>173</v>
      </c>
      <c r="F66" s="55"/>
      <c r="G66" s="55"/>
      <c r="H66" s="55"/>
      <c r="I66" s="55"/>
      <c r="J66" s="55"/>
      <c r="K66" s="55"/>
      <c r="L66" s="54"/>
      <c r="M66" s="153"/>
      <c r="N66" s="153"/>
    </row>
    <row r="67" spans="1:14" ht="68.25" thickBot="1">
      <c r="A67" s="156"/>
      <c r="B67" s="154"/>
      <c r="C67" s="154"/>
      <c r="D67" s="154"/>
      <c r="E67" s="54" t="s">
        <v>174</v>
      </c>
      <c r="F67" s="55"/>
      <c r="G67" s="55"/>
      <c r="H67" s="55"/>
      <c r="I67" s="55"/>
      <c r="J67" s="55"/>
      <c r="K67" s="55"/>
      <c r="L67" s="54"/>
      <c r="M67" s="154"/>
      <c r="N67" s="154"/>
    </row>
    <row r="68" spans="1:14" ht="23.25" thickBot="1">
      <c r="A68" s="151" t="s">
        <v>210</v>
      </c>
      <c r="B68" s="153" t="s">
        <v>211</v>
      </c>
      <c r="C68" s="153"/>
      <c r="D68" s="153" t="s">
        <v>172</v>
      </c>
      <c r="E68" s="54" t="s">
        <v>173</v>
      </c>
      <c r="F68" s="55"/>
      <c r="G68" s="55"/>
      <c r="H68" s="55"/>
      <c r="I68" s="55"/>
      <c r="J68" s="55"/>
      <c r="K68" s="55"/>
      <c r="L68" s="54"/>
      <c r="M68" s="153"/>
      <c r="N68" s="153"/>
    </row>
    <row r="69" spans="1:14" ht="68.25" thickBot="1">
      <c r="A69" s="152"/>
      <c r="B69" s="154"/>
      <c r="C69" s="154"/>
      <c r="D69" s="154"/>
      <c r="E69" s="54" t="s">
        <v>174</v>
      </c>
      <c r="F69" s="55"/>
      <c r="G69" s="55"/>
      <c r="H69" s="55"/>
      <c r="I69" s="55"/>
      <c r="J69" s="55"/>
      <c r="K69" s="55"/>
      <c r="L69" s="54"/>
      <c r="M69" s="154"/>
      <c r="N69" s="154"/>
    </row>
    <row r="70" spans="1:14" ht="145.5" customHeight="1" thickBot="1">
      <c r="A70" s="151" t="s">
        <v>212</v>
      </c>
      <c r="B70" s="153" t="s">
        <v>213</v>
      </c>
      <c r="C70" s="153"/>
      <c r="D70" s="153" t="s">
        <v>172</v>
      </c>
      <c r="E70" s="54" t="s">
        <v>173</v>
      </c>
      <c r="F70" s="55"/>
      <c r="G70" s="55"/>
      <c r="H70" s="55"/>
      <c r="I70" s="55"/>
      <c r="J70" s="55"/>
      <c r="K70" s="55"/>
      <c r="L70" s="54"/>
      <c r="M70" s="54"/>
      <c r="N70" s="54"/>
    </row>
    <row r="71" spans="1:14" ht="68.25" thickBot="1">
      <c r="A71" s="152"/>
      <c r="B71" s="154"/>
      <c r="C71" s="154"/>
      <c r="D71" s="154"/>
      <c r="E71" s="54" t="s">
        <v>174</v>
      </c>
      <c r="F71" s="55"/>
      <c r="G71" s="55"/>
      <c r="H71" s="55"/>
      <c r="I71" s="55"/>
      <c r="J71" s="55"/>
      <c r="K71" s="55"/>
      <c r="L71" s="54"/>
      <c r="M71" s="54"/>
      <c r="N71" s="54"/>
    </row>
    <row r="72" spans="1:14" ht="33" customHeight="1" thickBot="1">
      <c r="A72" s="155" t="s">
        <v>214</v>
      </c>
      <c r="B72" s="153" t="s">
        <v>215</v>
      </c>
      <c r="C72" s="153"/>
      <c r="D72" s="153" t="s">
        <v>172</v>
      </c>
      <c r="E72" s="54" t="s">
        <v>173</v>
      </c>
      <c r="F72" s="55"/>
      <c r="G72" s="55"/>
      <c r="H72" s="55"/>
      <c r="I72" s="55"/>
      <c r="J72" s="55"/>
      <c r="K72" s="55"/>
      <c r="L72" s="54"/>
      <c r="M72" s="153"/>
      <c r="N72" s="153"/>
    </row>
    <row r="73" spans="1:14" ht="68.25" thickBot="1">
      <c r="A73" s="156"/>
      <c r="B73" s="154"/>
      <c r="C73" s="154"/>
      <c r="D73" s="154"/>
      <c r="E73" s="54" t="s">
        <v>174</v>
      </c>
      <c r="F73" s="55"/>
      <c r="G73" s="55"/>
      <c r="H73" s="55"/>
      <c r="I73" s="55"/>
      <c r="J73" s="55"/>
      <c r="K73" s="55"/>
      <c r="L73" s="54"/>
      <c r="M73" s="154"/>
      <c r="N73" s="154"/>
    </row>
    <row r="74" spans="1:14" ht="78" customHeight="1" thickBot="1">
      <c r="A74" s="151" t="s">
        <v>216</v>
      </c>
      <c r="B74" s="153" t="s">
        <v>217</v>
      </c>
      <c r="C74" s="153"/>
      <c r="D74" s="153" t="s">
        <v>172</v>
      </c>
      <c r="E74" s="54" t="s">
        <v>173</v>
      </c>
      <c r="F74" s="55"/>
      <c r="G74" s="55"/>
      <c r="H74" s="55"/>
      <c r="I74" s="55"/>
      <c r="J74" s="55"/>
      <c r="K74" s="55"/>
      <c r="L74" s="54"/>
      <c r="M74" s="153"/>
      <c r="N74" s="153"/>
    </row>
    <row r="75" spans="1:14" ht="68.25" thickBot="1">
      <c r="A75" s="152"/>
      <c r="B75" s="154"/>
      <c r="C75" s="154"/>
      <c r="D75" s="154"/>
      <c r="E75" s="54" t="s">
        <v>174</v>
      </c>
      <c r="F75" s="55"/>
      <c r="G75" s="55"/>
      <c r="H75" s="55"/>
      <c r="I75" s="55"/>
      <c r="J75" s="55"/>
      <c r="K75" s="55"/>
      <c r="L75" s="54"/>
      <c r="M75" s="154"/>
      <c r="N75" s="154"/>
    </row>
    <row r="76" spans="1:14" ht="23.25" thickBot="1">
      <c r="A76" s="155" t="s">
        <v>218</v>
      </c>
      <c r="B76" s="153" t="s">
        <v>219</v>
      </c>
      <c r="C76" s="153"/>
      <c r="D76" s="153" t="s">
        <v>172</v>
      </c>
      <c r="E76" s="54" t="s">
        <v>173</v>
      </c>
      <c r="F76" s="55"/>
      <c r="G76" s="55"/>
      <c r="H76" s="55"/>
      <c r="I76" s="55"/>
      <c r="J76" s="55"/>
      <c r="K76" s="55"/>
      <c r="L76" s="54"/>
      <c r="M76" s="153"/>
      <c r="N76" s="153"/>
    </row>
    <row r="77" spans="1:14" ht="68.25" thickBot="1">
      <c r="A77" s="156"/>
      <c r="B77" s="154"/>
      <c r="C77" s="154"/>
      <c r="D77" s="154"/>
      <c r="E77" s="54" t="s">
        <v>174</v>
      </c>
      <c r="F77" s="55"/>
      <c r="G77" s="55"/>
      <c r="H77" s="55"/>
      <c r="I77" s="55"/>
      <c r="J77" s="55"/>
      <c r="K77" s="55"/>
      <c r="L77" s="54"/>
      <c r="M77" s="154"/>
      <c r="N77" s="154"/>
    </row>
    <row r="78" spans="1:14" ht="23.25" thickBot="1">
      <c r="A78" s="151" t="s">
        <v>220</v>
      </c>
      <c r="B78" s="153" t="s">
        <v>221</v>
      </c>
      <c r="C78" s="153"/>
      <c r="D78" s="153" t="s">
        <v>172</v>
      </c>
      <c r="E78" s="54" t="s">
        <v>173</v>
      </c>
      <c r="F78" s="55"/>
      <c r="G78" s="55"/>
      <c r="H78" s="55"/>
      <c r="I78" s="55"/>
      <c r="J78" s="55"/>
      <c r="K78" s="55"/>
      <c r="L78" s="54"/>
      <c r="M78" s="153"/>
      <c r="N78" s="153"/>
    </row>
    <row r="79" spans="1:14" ht="68.25" thickBot="1">
      <c r="A79" s="152"/>
      <c r="B79" s="154"/>
      <c r="C79" s="154"/>
      <c r="D79" s="154"/>
      <c r="E79" s="54" t="s">
        <v>174</v>
      </c>
      <c r="F79" s="55"/>
      <c r="G79" s="55"/>
      <c r="H79" s="55"/>
      <c r="I79" s="55"/>
      <c r="J79" s="55"/>
      <c r="K79" s="55"/>
      <c r="L79" s="54"/>
      <c r="M79" s="154"/>
      <c r="N79" s="154"/>
    </row>
    <row r="82" ht="15">
      <c r="A82" s="58" t="s">
        <v>222</v>
      </c>
    </row>
    <row r="83" ht="15">
      <c r="A83" s="58" t="s">
        <v>223</v>
      </c>
    </row>
    <row r="84" ht="15">
      <c r="A84" s="58" t="s">
        <v>224</v>
      </c>
    </row>
  </sheetData>
  <sheetProtection/>
  <mergeCells count="152">
    <mergeCell ref="A2:A3"/>
    <mergeCell ref="C2:C3"/>
    <mergeCell ref="A7:A8"/>
    <mergeCell ref="B7:B8"/>
    <mergeCell ref="C7:C8"/>
    <mergeCell ref="D7:D8"/>
    <mergeCell ref="M7:M8"/>
    <mergeCell ref="N7:N8"/>
    <mergeCell ref="D2:D3"/>
    <mergeCell ref="E2:E3"/>
    <mergeCell ref="F2:F3"/>
    <mergeCell ref="H2:L2"/>
    <mergeCell ref="M2:M3"/>
    <mergeCell ref="N2:N3"/>
    <mergeCell ref="A9:A31"/>
    <mergeCell ref="B9:B31"/>
    <mergeCell ref="C9:C31"/>
    <mergeCell ref="D9:D31"/>
    <mergeCell ref="M9:M31"/>
    <mergeCell ref="N9:N31"/>
    <mergeCell ref="A34:A35"/>
    <mergeCell ref="B34:B35"/>
    <mergeCell ref="C34:C35"/>
    <mergeCell ref="D34:D35"/>
    <mergeCell ref="M32:M33"/>
    <mergeCell ref="N32:N33"/>
    <mergeCell ref="A32:A33"/>
    <mergeCell ref="B32:B33"/>
    <mergeCell ref="C32:C33"/>
    <mergeCell ref="D32:D33"/>
    <mergeCell ref="M34:M35"/>
    <mergeCell ref="N34:N35"/>
    <mergeCell ref="I37:I38"/>
    <mergeCell ref="J37:J38"/>
    <mergeCell ref="K37:K38"/>
    <mergeCell ref="L37:L38"/>
    <mergeCell ref="M36:M38"/>
    <mergeCell ref="N36:N38"/>
    <mergeCell ref="A36:A38"/>
    <mergeCell ref="B36:B38"/>
    <mergeCell ref="C36:C38"/>
    <mergeCell ref="D36:D38"/>
    <mergeCell ref="A39:A41"/>
    <mergeCell ref="B39:B41"/>
    <mergeCell ref="M39:M41"/>
    <mergeCell ref="N39:N41"/>
    <mergeCell ref="M42:M44"/>
    <mergeCell ref="N42:N44"/>
    <mergeCell ref="A45:A46"/>
    <mergeCell ref="B45:B46"/>
    <mergeCell ref="C45:C46"/>
    <mergeCell ref="D45:D46"/>
    <mergeCell ref="A42:A44"/>
    <mergeCell ref="B42:B44"/>
    <mergeCell ref="C42:C44"/>
    <mergeCell ref="D42:D44"/>
    <mergeCell ref="M45:M46"/>
    <mergeCell ref="N45:N46"/>
    <mergeCell ref="C49:C50"/>
    <mergeCell ref="D49:D50"/>
    <mergeCell ref="M49:M50"/>
    <mergeCell ref="N49:N50"/>
    <mergeCell ref="E37:E38"/>
    <mergeCell ref="F37:F38"/>
    <mergeCell ref="G37:G38"/>
    <mergeCell ref="H37:H38"/>
    <mergeCell ref="C39:C41"/>
    <mergeCell ref="D39:D41"/>
    <mergeCell ref="A47:A48"/>
    <mergeCell ref="B47:B48"/>
    <mergeCell ref="C47:C48"/>
    <mergeCell ref="D47:D48"/>
    <mergeCell ref="M47:M48"/>
    <mergeCell ref="N47:N48"/>
    <mergeCell ref="A49:A50"/>
    <mergeCell ref="B49:B50"/>
    <mergeCell ref="A51:A52"/>
    <mergeCell ref="B51:B52"/>
    <mergeCell ref="C51:C52"/>
    <mergeCell ref="D51:D52"/>
    <mergeCell ref="M51:M52"/>
    <mergeCell ref="N51:N52"/>
    <mergeCell ref="A58:A60"/>
    <mergeCell ref="B58:B60"/>
    <mergeCell ref="C58:C60"/>
    <mergeCell ref="D58:D60"/>
    <mergeCell ref="M53:M54"/>
    <mergeCell ref="N53:N54"/>
    <mergeCell ref="A53:A54"/>
    <mergeCell ref="B53:B54"/>
    <mergeCell ref="C53:C54"/>
    <mergeCell ref="D53:D54"/>
    <mergeCell ref="C63:C65"/>
    <mergeCell ref="D63:D65"/>
    <mergeCell ref="M58:M59"/>
    <mergeCell ref="N58:N59"/>
    <mergeCell ref="M63:M64"/>
    <mergeCell ref="N63:N64"/>
    <mergeCell ref="A55:A57"/>
    <mergeCell ref="B55:B57"/>
    <mergeCell ref="C55:C57"/>
    <mergeCell ref="D55:D57"/>
    <mergeCell ref="M55:M57"/>
    <mergeCell ref="N55:N57"/>
    <mergeCell ref="A61:A62"/>
    <mergeCell ref="B61:B62"/>
    <mergeCell ref="C61:C62"/>
    <mergeCell ref="D61:D62"/>
    <mergeCell ref="M61:M62"/>
    <mergeCell ref="N61:N62"/>
    <mergeCell ref="A63:A65"/>
    <mergeCell ref="B63:B65"/>
    <mergeCell ref="A66:A67"/>
    <mergeCell ref="B66:B67"/>
    <mergeCell ref="C66:C67"/>
    <mergeCell ref="D66:D67"/>
    <mergeCell ref="A78:A79"/>
    <mergeCell ref="B78:B79"/>
    <mergeCell ref="M66:M67"/>
    <mergeCell ref="N66:N67"/>
    <mergeCell ref="M74:M75"/>
    <mergeCell ref="N74:N75"/>
    <mergeCell ref="A72:A73"/>
    <mergeCell ref="B72:B73"/>
    <mergeCell ref="M68:M69"/>
    <mergeCell ref="N68:N69"/>
    <mergeCell ref="C68:C69"/>
    <mergeCell ref="D68:D69"/>
    <mergeCell ref="A70:A71"/>
    <mergeCell ref="B70:B71"/>
    <mergeCell ref="C70:C71"/>
    <mergeCell ref="D70:D71"/>
    <mergeCell ref="A68:A69"/>
    <mergeCell ref="B68:B69"/>
    <mergeCell ref="M72:M73"/>
    <mergeCell ref="N72:N73"/>
    <mergeCell ref="C72:C73"/>
    <mergeCell ref="D72:D73"/>
    <mergeCell ref="C78:C79"/>
    <mergeCell ref="D78:D79"/>
    <mergeCell ref="M76:M77"/>
    <mergeCell ref="N76:N77"/>
    <mergeCell ref="M78:M79"/>
    <mergeCell ref="N78:N79"/>
    <mergeCell ref="A74:A75"/>
    <mergeCell ref="B74:B75"/>
    <mergeCell ref="C74:C75"/>
    <mergeCell ref="D74:D75"/>
    <mergeCell ref="A76:A77"/>
    <mergeCell ref="B76:B77"/>
    <mergeCell ref="C76:C77"/>
    <mergeCell ref="D76:D77"/>
  </mergeCells>
  <hyperlinks>
    <hyperlink ref="E41" location="_ftn1" display="_ftn1"/>
    <hyperlink ref="E44" location="_ftn2" display="_ftn2"/>
    <hyperlink ref="E65" location="_ftn3" display="_ftn3"/>
    <hyperlink ref="A82" location="_ftnref1" display="_ftnref1"/>
    <hyperlink ref="A83" location="_ftnref2" display="_ftnref2"/>
    <hyperlink ref="A84" location="_ftnref3" display="_ftnref3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1"/>
  <sheetViews>
    <sheetView zoomScalePageLayoutView="0" workbookViewId="0" topLeftCell="A1">
      <selection activeCell="A1" sqref="A1:M141"/>
    </sheetView>
  </sheetViews>
  <sheetFormatPr defaultColWidth="9.140625" defaultRowHeight="15"/>
  <sheetData>
    <row r="1" spans="1:13" ht="15.75" thickBot="1">
      <c r="A1" s="14"/>
      <c r="B1" s="69"/>
      <c r="C1" s="59"/>
      <c r="D1" s="59"/>
      <c r="E1" s="62"/>
      <c r="F1" s="25"/>
      <c r="G1" s="60"/>
      <c r="H1" s="60"/>
      <c r="I1" s="60"/>
      <c r="J1" s="60"/>
      <c r="K1" s="60"/>
      <c r="L1" s="60"/>
      <c r="M1" s="60"/>
    </row>
    <row r="2" spans="1:13" ht="409.5" thickBot="1">
      <c r="A2" s="9" t="s">
        <v>3</v>
      </c>
      <c r="B2" s="69" t="s">
        <v>107</v>
      </c>
      <c r="C2" s="183"/>
      <c r="D2" s="177" t="s">
        <v>152</v>
      </c>
      <c r="E2" s="10">
        <v>120</v>
      </c>
      <c r="F2" s="34">
        <f>SUM(G2:K2)</f>
        <v>1250</v>
      </c>
      <c r="G2" s="11">
        <v>250</v>
      </c>
      <c r="H2" s="11">
        <v>250</v>
      </c>
      <c r="I2" s="11">
        <v>250</v>
      </c>
      <c r="J2" s="11">
        <v>250</v>
      </c>
      <c r="K2" s="11">
        <v>250</v>
      </c>
      <c r="L2" s="31"/>
      <c r="M2" s="31"/>
    </row>
    <row r="3" spans="1:13" ht="225.75" thickBot="1">
      <c r="A3" s="9" t="s">
        <v>140</v>
      </c>
      <c r="B3" s="69" t="s">
        <v>138</v>
      </c>
      <c r="C3" s="187"/>
      <c r="D3" s="178"/>
      <c r="E3" s="171" t="s">
        <v>106</v>
      </c>
      <c r="F3" s="172"/>
      <c r="G3" s="172"/>
      <c r="H3" s="172"/>
      <c r="I3" s="172"/>
      <c r="J3" s="172"/>
      <c r="K3" s="173"/>
      <c r="L3" s="31"/>
      <c r="M3" s="31"/>
    </row>
    <row r="4" spans="1:13" ht="195.75" thickBot="1">
      <c r="A4" s="9" t="s">
        <v>141</v>
      </c>
      <c r="B4" s="69" t="s">
        <v>139</v>
      </c>
      <c r="C4" s="184"/>
      <c r="D4" s="179"/>
      <c r="E4" s="12">
        <v>120</v>
      </c>
      <c r="F4" s="35">
        <f>SUM(G4:K4)</f>
        <v>1250</v>
      </c>
      <c r="G4" s="13">
        <v>250</v>
      </c>
      <c r="H4" s="13">
        <v>250</v>
      </c>
      <c r="I4" s="13">
        <v>250</v>
      </c>
      <c r="J4" s="13">
        <v>250</v>
      </c>
      <c r="K4" s="13">
        <v>250</v>
      </c>
      <c r="L4" s="31"/>
      <c r="M4" s="31"/>
    </row>
    <row r="5" spans="1:13" ht="15.75" thickBot="1">
      <c r="A5" s="198" t="s">
        <v>4</v>
      </c>
      <c r="B5" s="193" t="s">
        <v>108</v>
      </c>
      <c r="C5" s="183"/>
      <c r="D5" s="61" t="s">
        <v>155</v>
      </c>
      <c r="E5" s="27">
        <f aca="true" t="shared" si="0" ref="E5:K5">SUM(E6:E8)</f>
        <v>836.1</v>
      </c>
      <c r="F5" s="36">
        <f t="shared" si="0"/>
        <v>11314.609999999999</v>
      </c>
      <c r="G5" s="27">
        <f t="shared" si="0"/>
        <v>2257.3</v>
      </c>
      <c r="H5" s="27">
        <f t="shared" si="0"/>
        <v>4349.85</v>
      </c>
      <c r="I5" s="27">
        <f t="shared" si="0"/>
        <v>1623.8999999999996</v>
      </c>
      <c r="J5" s="27">
        <f t="shared" si="0"/>
        <v>1416.3500000000001</v>
      </c>
      <c r="K5" s="27">
        <f t="shared" si="0"/>
        <v>1667.2099999999998</v>
      </c>
      <c r="L5" s="31"/>
      <c r="M5" s="31"/>
    </row>
    <row r="6" spans="1:13" ht="115.5" thickBot="1">
      <c r="A6" s="199"/>
      <c r="B6" s="194"/>
      <c r="C6" s="187"/>
      <c r="D6" s="61" t="s">
        <v>152</v>
      </c>
      <c r="E6" s="7">
        <f>E9+E14+E16+E21+E23+E25+E29</f>
        <v>783.1</v>
      </c>
      <c r="F6" s="35">
        <f>SUM(G6:K6)</f>
        <v>10996.81</v>
      </c>
      <c r="G6" s="7">
        <f>G9+G14+G16+G21+G23+G25+G29</f>
        <v>2196.6000000000004</v>
      </c>
      <c r="H6" s="7">
        <f>H9+H14+H16+H21+H23+H25+H29</f>
        <v>4286.25</v>
      </c>
      <c r="I6" s="7">
        <f>I9+I14+I16+I21+I23+I25+I29</f>
        <v>1559.7999999999997</v>
      </c>
      <c r="J6" s="7">
        <f>J9+J14+J16+J21+J23+J25+J29</f>
        <v>1351.8500000000001</v>
      </c>
      <c r="K6" s="7">
        <f>K9+K14+K16+K21+K23+K25+K29</f>
        <v>1602.31</v>
      </c>
      <c r="L6" s="31"/>
      <c r="M6" s="31"/>
    </row>
    <row r="7" spans="1:13" ht="64.5" thickBot="1">
      <c r="A7" s="199"/>
      <c r="B7" s="194"/>
      <c r="C7" s="187"/>
      <c r="D7" s="61" t="s">
        <v>154</v>
      </c>
      <c r="E7" s="7">
        <f>E17</f>
        <v>50</v>
      </c>
      <c r="F7" s="35">
        <f>SUM(G7:K7)</f>
        <v>272.9</v>
      </c>
      <c r="G7" s="7">
        <f>G17</f>
        <v>52.5</v>
      </c>
      <c r="H7" s="7">
        <f>H17</f>
        <v>55.1</v>
      </c>
      <c r="I7" s="7">
        <f>I17</f>
        <v>55.1</v>
      </c>
      <c r="J7" s="7">
        <f>J17</f>
        <v>55.1</v>
      </c>
      <c r="K7" s="7">
        <f>K17</f>
        <v>55.1</v>
      </c>
      <c r="L7" s="31"/>
      <c r="M7" s="31"/>
    </row>
    <row r="8" spans="1:13" ht="51">
      <c r="A8" s="199"/>
      <c r="B8" s="195"/>
      <c r="C8" s="184"/>
      <c r="D8" s="61" t="s">
        <v>153</v>
      </c>
      <c r="E8" s="32">
        <f>E26</f>
        <v>3</v>
      </c>
      <c r="F8" s="35">
        <f>SUM(G8:K8)</f>
        <v>44.900000000000006</v>
      </c>
      <c r="G8" s="32">
        <f>G26</f>
        <v>8.2</v>
      </c>
      <c r="H8" s="32">
        <f>H26</f>
        <v>8.5</v>
      </c>
      <c r="I8" s="32">
        <f>I26</f>
        <v>9</v>
      </c>
      <c r="J8" s="32">
        <f>J26</f>
        <v>9.4</v>
      </c>
      <c r="K8" s="32">
        <f>K26</f>
        <v>9.8</v>
      </c>
      <c r="L8" s="31"/>
      <c r="M8" s="31"/>
    </row>
    <row r="9" spans="1:13" ht="240.75" thickBot="1">
      <c r="A9" s="14" t="s">
        <v>5</v>
      </c>
      <c r="B9" s="69" t="s">
        <v>142</v>
      </c>
      <c r="C9" s="26"/>
      <c r="D9" s="62" t="s">
        <v>152</v>
      </c>
      <c r="E9" s="32">
        <f aca="true" t="shared" si="1" ref="E9:K9">SUM(E10:E13)</f>
        <v>488</v>
      </c>
      <c r="F9" s="37">
        <f t="shared" si="1"/>
        <v>8859</v>
      </c>
      <c r="G9" s="32">
        <f t="shared" si="1"/>
        <v>1823</v>
      </c>
      <c r="H9" s="32">
        <f t="shared" si="1"/>
        <v>3891</v>
      </c>
      <c r="I9" s="32">
        <f t="shared" si="1"/>
        <v>1135</v>
      </c>
      <c r="J9" s="32">
        <f t="shared" si="1"/>
        <v>900</v>
      </c>
      <c r="K9" s="32">
        <f t="shared" si="1"/>
        <v>1110</v>
      </c>
      <c r="L9" s="31"/>
      <c r="M9" s="31"/>
    </row>
    <row r="10" spans="1:13" ht="75.75" thickBot="1">
      <c r="A10" s="8"/>
      <c r="B10" s="69" t="s">
        <v>149</v>
      </c>
      <c r="C10" s="24"/>
      <c r="D10" s="63"/>
      <c r="E10" s="15">
        <v>238</v>
      </c>
      <c r="F10" s="38">
        <f>SUM(G10:K10)</f>
        <v>7923</v>
      </c>
      <c r="G10" s="16">
        <v>1823</v>
      </c>
      <c r="H10" s="16">
        <v>3500</v>
      </c>
      <c r="I10" s="16">
        <v>800</v>
      </c>
      <c r="J10" s="11">
        <v>800</v>
      </c>
      <c r="K10" s="11">
        <v>1000</v>
      </c>
      <c r="L10" s="31"/>
      <c r="M10" s="31"/>
    </row>
    <row r="11" spans="1:13" ht="150.75" thickBot="1">
      <c r="A11" s="8"/>
      <c r="B11" s="69" t="s">
        <v>8</v>
      </c>
      <c r="C11" s="24"/>
      <c r="D11" s="63"/>
      <c r="E11" s="17">
        <v>250</v>
      </c>
      <c r="F11" s="38">
        <f>SUM(G11:K11)</f>
        <v>936</v>
      </c>
      <c r="G11" s="18">
        <v>0</v>
      </c>
      <c r="H11" s="18">
        <v>391</v>
      </c>
      <c r="I11" s="18">
        <v>335</v>
      </c>
      <c r="J11" s="18">
        <v>100</v>
      </c>
      <c r="K11" s="18">
        <v>110</v>
      </c>
      <c r="L11" s="31"/>
      <c r="M11" s="31"/>
    </row>
    <row r="12" spans="1:13" ht="90.75" thickBot="1">
      <c r="A12" s="8"/>
      <c r="B12" s="69" t="s">
        <v>9</v>
      </c>
      <c r="C12" s="24"/>
      <c r="D12" s="63"/>
      <c r="E12" s="17">
        <v>0</v>
      </c>
      <c r="F12" s="38">
        <f>SUM(G12:K12)</f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31"/>
      <c r="M12" s="31"/>
    </row>
    <row r="13" spans="1:13" ht="60.75" thickBot="1">
      <c r="A13" s="8"/>
      <c r="B13" s="69" t="s">
        <v>10</v>
      </c>
      <c r="C13" s="24"/>
      <c r="D13" s="63"/>
      <c r="E13" s="17">
        <v>0</v>
      </c>
      <c r="F13" s="38">
        <f>SUM(G13:K13)</f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31"/>
      <c r="M13" s="31"/>
    </row>
    <row r="14" spans="1:13" ht="210.75" thickBot="1">
      <c r="A14" s="8" t="s">
        <v>11</v>
      </c>
      <c r="B14" s="69" t="s">
        <v>143</v>
      </c>
      <c r="C14" s="24"/>
      <c r="D14" s="62" t="s">
        <v>152</v>
      </c>
      <c r="E14" s="10">
        <v>122.1</v>
      </c>
      <c r="F14" s="37">
        <f aca="true" t="shared" si="2" ref="F14:K14">F15</f>
        <v>705.3</v>
      </c>
      <c r="G14" s="32">
        <f t="shared" si="2"/>
        <v>127.8</v>
      </c>
      <c r="H14" s="32">
        <f t="shared" si="2"/>
        <v>134</v>
      </c>
      <c r="I14" s="32">
        <f t="shared" si="2"/>
        <v>141</v>
      </c>
      <c r="J14" s="32">
        <f t="shared" si="2"/>
        <v>147.5</v>
      </c>
      <c r="K14" s="32">
        <f t="shared" si="2"/>
        <v>155</v>
      </c>
      <c r="L14" s="31"/>
      <c r="M14" s="31"/>
    </row>
    <row r="15" spans="1:13" ht="105.75" thickBot="1">
      <c r="A15" s="8"/>
      <c r="B15" s="69" t="s">
        <v>12</v>
      </c>
      <c r="C15" s="24"/>
      <c r="D15" s="63"/>
      <c r="E15" s="10">
        <v>122.1</v>
      </c>
      <c r="F15" s="39">
        <v>705.3</v>
      </c>
      <c r="G15" s="19">
        <v>127.8</v>
      </c>
      <c r="H15" s="19">
        <v>134</v>
      </c>
      <c r="I15" s="19">
        <v>141</v>
      </c>
      <c r="J15" s="19">
        <v>147.5</v>
      </c>
      <c r="K15" s="19">
        <v>155</v>
      </c>
      <c r="L15" s="31"/>
      <c r="M15" s="31"/>
    </row>
    <row r="16" spans="1:13" ht="114.75">
      <c r="A16" s="196" t="s">
        <v>13</v>
      </c>
      <c r="B16" s="185" t="s">
        <v>144</v>
      </c>
      <c r="C16" s="191"/>
      <c r="D16" s="62" t="s">
        <v>152</v>
      </c>
      <c r="E16" s="32">
        <f aca="true" t="shared" si="3" ref="E16:K16">E18+E19</f>
        <v>57</v>
      </c>
      <c r="F16" s="37">
        <f t="shared" si="3"/>
        <v>333.7</v>
      </c>
      <c r="G16" s="32">
        <f t="shared" si="3"/>
        <v>60.5</v>
      </c>
      <c r="H16" s="32">
        <f t="shared" si="3"/>
        <v>63.5</v>
      </c>
      <c r="I16" s="32">
        <f t="shared" si="3"/>
        <v>66.6</v>
      </c>
      <c r="J16" s="32">
        <f t="shared" si="3"/>
        <v>69.8</v>
      </c>
      <c r="K16" s="32">
        <f t="shared" si="3"/>
        <v>73.3</v>
      </c>
      <c r="L16" s="31"/>
      <c r="M16" s="31"/>
    </row>
    <row r="17" spans="1:13" ht="64.5" thickBot="1">
      <c r="A17" s="206"/>
      <c r="B17" s="186"/>
      <c r="C17" s="192"/>
      <c r="D17" s="62" t="s">
        <v>154</v>
      </c>
      <c r="E17" s="32">
        <f aca="true" t="shared" si="4" ref="E17:K17">E20</f>
        <v>50</v>
      </c>
      <c r="F17" s="37">
        <f t="shared" si="4"/>
        <v>272.9</v>
      </c>
      <c r="G17" s="32">
        <f t="shared" si="4"/>
        <v>52.5</v>
      </c>
      <c r="H17" s="32">
        <f t="shared" si="4"/>
        <v>55.1</v>
      </c>
      <c r="I17" s="32">
        <f t="shared" si="4"/>
        <v>55.1</v>
      </c>
      <c r="J17" s="32">
        <f t="shared" si="4"/>
        <v>55.1</v>
      </c>
      <c r="K17" s="32">
        <f t="shared" si="4"/>
        <v>55.1</v>
      </c>
      <c r="L17" s="31"/>
      <c r="M17" s="31"/>
    </row>
    <row r="18" spans="1:13" ht="115.5" thickBot="1">
      <c r="A18" s="8"/>
      <c r="B18" s="69" t="s">
        <v>14</v>
      </c>
      <c r="C18" s="24"/>
      <c r="D18" s="62" t="s">
        <v>152</v>
      </c>
      <c r="E18" s="10">
        <v>7</v>
      </c>
      <c r="F18" s="34">
        <v>44.1</v>
      </c>
      <c r="G18" s="11">
        <v>8</v>
      </c>
      <c r="H18" s="11">
        <v>8.4</v>
      </c>
      <c r="I18" s="11">
        <v>8.8</v>
      </c>
      <c r="J18" s="11">
        <v>9.2</v>
      </c>
      <c r="K18" s="11">
        <v>9.7</v>
      </c>
      <c r="L18" s="31"/>
      <c r="M18" s="31"/>
    </row>
    <row r="19" spans="1:13" ht="115.5" thickBot="1">
      <c r="A19" s="196"/>
      <c r="B19" s="185" t="s">
        <v>15</v>
      </c>
      <c r="C19" s="191"/>
      <c r="D19" s="62" t="s">
        <v>152</v>
      </c>
      <c r="E19" s="10">
        <v>50</v>
      </c>
      <c r="F19" s="34">
        <f>SUM(G19:K19)</f>
        <v>289.59999999999997</v>
      </c>
      <c r="G19" s="11">
        <v>52.5</v>
      </c>
      <c r="H19" s="11">
        <v>55.1</v>
      </c>
      <c r="I19" s="11">
        <v>57.8</v>
      </c>
      <c r="J19" s="11">
        <v>60.6</v>
      </c>
      <c r="K19" s="11">
        <v>63.6</v>
      </c>
      <c r="L19" s="31"/>
      <c r="M19" s="31"/>
    </row>
    <row r="20" spans="1:13" ht="64.5" thickBot="1">
      <c r="A20" s="203"/>
      <c r="B20" s="186"/>
      <c r="C20" s="192"/>
      <c r="D20" s="62" t="s">
        <v>154</v>
      </c>
      <c r="E20" s="10">
        <v>50</v>
      </c>
      <c r="F20" s="34">
        <f>SUM(G20:K20)</f>
        <v>272.9</v>
      </c>
      <c r="G20" s="11">
        <v>52.5</v>
      </c>
      <c r="H20" s="11">
        <v>55.1</v>
      </c>
      <c r="I20" s="11">
        <v>55.1</v>
      </c>
      <c r="J20" s="11">
        <v>55.1</v>
      </c>
      <c r="K20" s="11">
        <v>55.1</v>
      </c>
      <c r="L20" s="31"/>
      <c r="M20" s="31"/>
    </row>
    <row r="21" spans="1:13" ht="255.75" thickBot="1">
      <c r="A21" s="7" t="s">
        <v>16</v>
      </c>
      <c r="B21" s="69" t="s">
        <v>146</v>
      </c>
      <c r="C21" s="26"/>
      <c r="D21" s="62" t="s">
        <v>152</v>
      </c>
      <c r="E21" s="10">
        <v>0</v>
      </c>
      <c r="F21" s="39">
        <v>124.51</v>
      </c>
      <c r="G21" s="19">
        <v>22</v>
      </c>
      <c r="H21" s="19">
        <v>23.05</v>
      </c>
      <c r="I21" s="19">
        <v>25.1</v>
      </c>
      <c r="J21" s="19">
        <v>26.15</v>
      </c>
      <c r="K21" s="19">
        <v>28.21</v>
      </c>
      <c r="L21" s="31"/>
      <c r="M21" s="31"/>
    </row>
    <row r="22" spans="1:13" ht="150.75" thickBot="1">
      <c r="A22" s="31"/>
      <c r="B22" s="69" t="s">
        <v>17</v>
      </c>
      <c r="C22" s="24"/>
      <c r="D22" s="63"/>
      <c r="E22" s="10">
        <v>0</v>
      </c>
      <c r="F22" s="39">
        <f>SUM(G22:K22)</f>
        <v>124.51000000000002</v>
      </c>
      <c r="G22" s="19">
        <v>22</v>
      </c>
      <c r="H22" s="19">
        <v>23.05</v>
      </c>
      <c r="I22" s="19">
        <v>25.1</v>
      </c>
      <c r="J22" s="19">
        <v>26.15</v>
      </c>
      <c r="K22" s="19">
        <v>28.21</v>
      </c>
      <c r="L22" s="31"/>
      <c r="M22" s="31"/>
    </row>
    <row r="23" spans="1:13" ht="240.75" thickBot="1">
      <c r="A23" s="7" t="s">
        <v>18</v>
      </c>
      <c r="B23" s="69" t="s">
        <v>147</v>
      </c>
      <c r="C23" s="24"/>
      <c r="D23" s="62" t="s">
        <v>152</v>
      </c>
      <c r="E23" s="10">
        <v>28</v>
      </c>
      <c r="F23" s="39">
        <f>SUM(G23:K23)</f>
        <v>231</v>
      </c>
      <c r="G23" s="19">
        <v>38</v>
      </c>
      <c r="H23" s="19">
        <v>42</v>
      </c>
      <c r="I23" s="19">
        <v>46</v>
      </c>
      <c r="J23" s="19">
        <v>50</v>
      </c>
      <c r="K23" s="19">
        <v>55</v>
      </c>
      <c r="L23" s="31"/>
      <c r="M23" s="31"/>
    </row>
    <row r="24" spans="1:13" ht="105.75" thickBot="1">
      <c r="A24" s="31"/>
      <c r="B24" s="69" t="s">
        <v>19</v>
      </c>
      <c r="C24" s="24"/>
      <c r="D24" s="63"/>
      <c r="E24" s="10">
        <v>28</v>
      </c>
      <c r="F24" s="39">
        <f>SUM(G24:K24)</f>
        <v>231</v>
      </c>
      <c r="G24" s="19">
        <v>38</v>
      </c>
      <c r="H24" s="19">
        <v>42</v>
      </c>
      <c r="I24" s="19">
        <v>46</v>
      </c>
      <c r="J24" s="19">
        <v>50</v>
      </c>
      <c r="K24" s="19">
        <v>55</v>
      </c>
      <c r="L24" s="31"/>
      <c r="M24" s="31"/>
    </row>
    <row r="25" spans="1:13" ht="115.5" thickBot="1">
      <c r="A25" s="204" t="s">
        <v>20</v>
      </c>
      <c r="B25" s="185" t="s">
        <v>148</v>
      </c>
      <c r="C25" s="191"/>
      <c r="D25" s="62" t="s">
        <v>152</v>
      </c>
      <c r="E25" s="10">
        <v>28</v>
      </c>
      <c r="F25" s="39">
        <f>SUM(G25:K25)</f>
        <v>178.3</v>
      </c>
      <c r="G25" s="11">
        <v>30.3</v>
      </c>
      <c r="H25" s="11">
        <v>32.7</v>
      </c>
      <c r="I25" s="11">
        <v>36.1</v>
      </c>
      <c r="J25" s="11">
        <v>38.4</v>
      </c>
      <c r="K25" s="11">
        <v>40.8</v>
      </c>
      <c r="L25" s="31"/>
      <c r="M25" s="31"/>
    </row>
    <row r="26" spans="1:13" ht="51.75" thickBot="1">
      <c r="A26" s="205"/>
      <c r="B26" s="186"/>
      <c r="C26" s="192"/>
      <c r="D26" s="62" t="s">
        <v>153</v>
      </c>
      <c r="E26" s="10">
        <v>3</v>
      </c>
      <c r="F26" s="34">
        <v>44.9</v>
      </c>
      <c r="G26" s="11">
        <v>8.2</v>
      </c>
      <c r="H26" s="11">
        <v>8.5</v>
      </c>
      <c r="I26" s="11">
        <v>9</v>
      </c>
      <c r="J26" s="11">
        <v>9.4</v>
      </c>
      <c r="K26" s="11">
        <v>9.8</v>
      </c>
      <c r="L26" s="31"/>
      <c r="M26" s="31"/>
    </row>
    <row r="27" spans="1:13" ht="115.5" thickBot="1">
      <c r="A27" s="174"/>
      <c r="B27" s="185" t="s">
        <v>21</v>
      </c>
      <c r="C27" s="183"/>
      <c r="D27" s="62" t="s">
        <v>152</v>
      </c>
      <c r="E27" s="10">
        <v>28</v>
      </c>
      <c r="F27" s="39">
        <f>SUM(G27:K27)</f>
        <v>178.3</v>
      </c>
      <c r="G27" s="11">
        <v>30.3</v>
      </c>
      <c r="H27" s="11">
        <v>32.7</v>
      </c>
      <c r="I27" s="11">
        <v>36.1</v>
      </c>
      <c r="J27" s="11">
        <v>38.4</v>
      </c>
      <c r="K27" s="11">
        <v>40.8</v>
      </c>
      <c r="L27" s="31"/>
      <c r="M27" s="31"/>
    </row>
    <row r="28" spans="1:13" ht="51.75" thickBot="1">
      <c r="A28" s="176"/>
      <c r="B28" s="186"/>
      <c r="C28" s="184"/>
      <c r="D28" s="62" t="s">
        <v>153</v>
      </c>
      <c r="E28" s="10">
        <v>3</v>
      </c>
      <c r="F28" s="39">
        <f>SUM(G28:K28)</f>
        <v>44.900000000000006</v>
      </c>
      <c r="G28" s="11">
        <v>8.2</v>
      </c>
      <c r="H28" s="11">
        <v>8.5</v>
      </c>
      <c r="I28" s="11">
        <v>9</v>
      </c>
      <c r="J28" s="11">
        <v>9.4</v>
      </c>
      <c r="K28" s="11">
        <v>9.8</v>
      </c>
      <c r="L28" s="31"/>
      <c r="M28" s="31"/>
    </row>
    <row r="29" spans="1:13" ht="240.75" thickBot="1">
      <c r="A29" s="7" t="s">
        <v>22</v>
      </c>
      <c r="B29" s="69" t="s">
        <v>145</v>
      </c>
      <c r="C29" s="26"/>
      <c r="D29" s="63"/>
      <c r="E29" s="10">
        <v>60</v>
      </c>
      <c r="F29" s="39">
        <f>SUM(G29:K29)</f>
        <v>565</v>
      </c>
      <c r="G29" s="19">
        <v>95</v>
      </c>
      <c r="H29" s="19">
        <v>100</v>
      </c>
      <c r="I29" s="19">
        <v>110</v>
      </c>
      <c r="J29" s="19">
        <v>120</v>
      </c>
      <c r="K29" s="19">
        <v>140</v>
      </c>
      <c r="L29" s="31"/>
      <c r="M29" s="31"/>
    </row>
    <row r="30" spans="1:13" ht="120.75" thickBot="1">
      <c r="A30" s="8"/>
      <c r="B30" s="69" t="s">
        <v>23</v>
      </c>
      <c r="C30" s="24"/>
      <c r="D30" s="63"/>
      <c r="E30" s="10">
        <v>60</v>
      </c>
      <c r="F30" s="39">
        <f>SUM(G30:K30)</f>
        <v>565</v>
      </c>
      <c r="G30" s="19">
        <v>95</v>
      </c>
      <c r="H30" s="19">
        <v>100</v>
      </c>
      <c r="I30" s="19">
        <v>110</v>
      </c>
      <c r="J30" s="19">
        <v>120</v>
      </c>
      <c r="K30" s="19">
        <v>140</v>
      </c>
      <c r="L30" s="31"/>
      <c r="M30" s="31"/>
    </row>
    <row r="31" spans="1:13" ht="409.5" thickBot="1">
      <c r="A31" s="9" t="s">
        <v>24</v>
      </c>
      <c r="B31" s="70" t="s">
        <v>109</v>
      </c>
      <c r="C31" s="26"/>
      <c r="D31" s="63"/>
      <c r="E31" s="32"/>
      <c r="F31" s="64">
        <f>SUM(G31:K31)</f>
        <v>15851.292710738298</v>
      </c>
      <c r="G31" s="32">
        <f>G33+G34+G35</f>
        <v>2900</v>
      </c>
      <c r="H31" s="32">
        <f>H33+H34+H35</f>
        <v>3036.2999999999997</v>
      </c>
      <c r="I31" s="32">
        <f>I33+I34+I35</f>
        <v>3166.8967</v>
      </c>
      <c r="J31" s="32">
        <f>J33+J34+J35</f>
        <v>3303.0003380999997</v>
      </c>
      <c r="K31" s="32">
        <f>K33+K34+K35</f>
        <v>3445.095672638299</v>
      </c>
      <c r="L31" s="31"/>
      <c r="M31" s="31"/>
    </row>
    <row r="32" spans="1:13" ht="285.75" thickBot="1">
      <c r="A32" s="9"/>
      <c r="B32" s="70" t="s">
        <v>110</v>
      </c>
      <c r="C32" s="26"/>
      <c r="D32" s="63"/>
      <c r="E32" s="171" t="s">
        <v>106</v>
      </c>
      <c r="F32" s="172"/>
      <c r="G32" s="172"/>
      <c r="H32" s="172"/>
      <c r="I32" s="172"/>
      <c r="J32" s="172"/>
      <c r="K32" s="173"/>
      <c r="L32" s="31"/>
      <c r="M32" s="31"/>
    </row>
    <row r="33" spans="1:13" ht="200.25" thickBot="1">
      <c r="A33" s="9"/>
      <c r="B33" s="70" t="s">
        <v>111</v>
      </c>
      <c r="C33" s="26"/>
      <c r="D33" s="63"/>
      <c r="E33" s="32"/>
      <c r="F33" s="37">
        <f>SUM(G33:K33)</f>
        <v>4919.357570246099</v>
      </c>
      <c r="G33" s="32">
        <v>900</v>
      </c>
      <c r="H33" s="32">
        <f>G33*1.047</f>
        <v>942.3</v>
      </c>
      <c r="I33" s="32">
        <f aca="true" t="shared" si="5" ref="I33:K34">H33*1.043</f>
        <v>982.8188999999999</v>
      </c>
      <c r="J33" s="32">
        <f t="shared" si="5"/>
        <v>1025.0801126999997</v>
      </c>
      <c r="K33" s="32">
        <f t="shared" si="5"/>
        <v>1069.1585575460997</v>
      </c>
      <c r="L33" s="31"/>
      <c r="M33" s="31"/>
    </row>
    <row r="34" spans="1:13" ht="171.75" thickBot="1">
      <c r="A34" s="9"/>
      <c r="B34" s="70" t="s">
        <v>112</v>
      </c>
      <c r="C34" s="26"/>
      <c r="D34" s="63"/>
      <c r="E34" s="32"/>
      <c r="F34" s="37">
        <f>SUM(G34:K34)</f>
        <v>9838.715140492199</v>
      </c>
      <c r="G34" s="32">
        <v>1800</v>
      </c>
      <c r="H34" s="32">
        <f>G34*1.047</f>
        <v>1884.6</v>
      </c>
      <c r="I34" s="32">
        <f t="shared" si="5"/>
        <v>1965.6377999999997</v>
      </c>
      <c r="J34" s="32">
        <f t="shared" si="5"/>
        <v>2050.1602253999995</v>
      </c>
      <c r="K34" s="32">
        <f t="shared" si="5"/>
        <v>2138.3171150921994</v>
      </c>
      <c r="L34" s="31"/>
      <c r="M34" s="31"/>
    </row>
    <row r="35" spans="1:13" ht="186" thickBot="1">
      <c r="A35" s="9"/>
      <c r="B35" s="70" t="s">
        <v>113</v>
      </c>
      <c r="C35" s="26"/>
      <c r="D35" s="63"/>
      <c r="E35" s="32"/>
      <c r="F35" s="37">
        <f>SUM(G35:K35)</f>
        <v>1093.2199999999998</v>
      </c>
      <c r="G35" s="32">
        <v>200</v>
      </c>
      <c r="H35" s="32">
        <f>G35*1.047</f>
        <v>209.39999999999998</v>
      </c>
      <c r="I35" s="32">
        <v>218.44</v>
      </c>
      <c r="J35" s="32">
        <v>227.76</v>
      </c>
      <c r="K35" s="32">
        <v>237.62</v>
      </c>
      <c r="L35" s="31"/>
      <c r="M35" s="31"/>
    </row>
    <row r="36" spans="1:13" ht="114.75" thickBot="1">
      <c r="A36" s="9"/>
      <c r="B36" s="70" t="s">
        <v>114</v>
      </c>
      <c r="C36" s="26"/>
      <c r="D36" s="63"/>
      <c r="E36" s="171" t="s">
        <v>106</v>
      </c>
      <c r="F36" s="172"/>
      <c r="G36" s="172"/>
      <c r="H36" s="172"/>
      <c r="I36" s="172"/>
      <c r="J36" s="172"/>
      <c r="K36" s="173"/>
      <c r="L36" s="31"/>
      <c r="M36" s="31"/>
    </row>
    <row r="37" spans="1:13" ht="285.75" thickBot="1">
      <c r="A37" s="9" t="s">
        <v>25</v>
      </c>
      <c r="B37" s="70" t="s">
        <v>150</v>
      </c>
      <c r="C37" s="26"/>
      <c r="D37" s="62" t="s">
        <v>152</v>
      </c>
      <c r="E37" s="65"/>
      <c r="F37" s="40">
        <v>1633.5</v>
      </c>
      <c r="G37" s="30">
        <v>1633.5</v>
      </c>
      <c r="H37" s="32"/>
      <c r="I37" s="32"/>
      <c r="J37" s="32"/>
      <c r="K37" s="32"/>
      <c r="L37" s="31"/>
      <c r="M37" s="31"/>
    </row>
    <row r="38" spans="1:13" ht="409.5" thickBot="1">
      <c r="A38" s="9" t="s">
        <v>115</v>
      </c>
      <c r="B38" s="70" t="s">
        <v>151</v>
      </c>
      <c r="C38" s="26"/>
      <c r="D38" s="62" t="s">
        <v>152</v>
      </c>
      <c r="E38" s="66"/>
      <c r="F38" s="40">
        <v>1633.5</v>
      </c>
      <c r="G38" s="30">
        <v>1633.5</v>
      </c>
      <c r="H38" s="32"/>
      <c r="I38" s="32"/>
      <c r="J38" s="32"/>
      <c r="K38" s="32"/>
      <c r="L38" s="31"/>
      <c r="M38" s="31"/>
    </row>
    <row r="39" spans="1:13" ht="15">
      <c r="A39" s="196" t="s">
        <v>26</v>
      </c>
      <c r="B39" s="188" t="s">
        <v>116</v>
      </c>
      <c r="C39" s="183"/>
      <c r="D39" s="61" t="s">
        <v>155</v>
      </c>
      <c r="E39" s="32">
        <f>E40+E41+E42</f>
        <v>13557.960000000001</v>
      </c>
      <c r="F39" s="37">
        <f>SUM(G39:K39)</f>
        <v>122264.9</v>
      </c>
      <c r="G39" s="32">
        <f>G40+G41+G42</f>
        <v>20199.600000000002</v>
      </c>
      <c r="H39" s="32">
        <f>H40+H41+H42</f>
        <v>22478.6</v>
      </c>
      <c r="I39" s="32">
        <f>I40+I41+I42</f>
        <v>25352.999999999996</v>
      </c>
      <c r="J39" s="32">
        <f>J40+J41+J42</f>
        <v>26413.7</v>
      </c>
      <c r="K39" s="32">
        <f>K40+K41+K42</f>
        <v>27820</v>
      </c>
      <c r="L39" s="31"/>
      <c r="M39" s="31"/>
    </row>
    <row r="40" spans="1:13" ht="114.75">
      <c r="A40" s="197"/>
      <c r="B40" s="189"/>
      <c r="C40" s="187"/>
      <c r="D40" s="61" t="s">
        <v>152</v>
      </c>
      <c r="E40" s="32">
        <f>E44+E62+E80+E96</f>
        <v>12414.76</v>
      </c>
      <c r="F40" s="37">
        <f>SUM(G40:K40)</f>
        <v>116450.19999999998</v>
      </c>
      <c r="G40" s="32">
        <f aca="true" t="shared" si="6" ref="G40:K41">G44+G62+G80+G96</f>
        <v>18999</v>
      </c>
      <c r="H40" s="32">
        <f t="shared" si="6"/>
        <v>21260.399999999998</v>
      </c>
      <c r="I40" s="32">
        <f t="shared" si="6"/>
        <v>24126.199999999997</v>
      </c>
      <c r="J40" s="32">
        <f t="shared" si="6"/>
        <v>25331.7</v>
      </c>
      <c r="K40" s="32">
        <f t="shared" si="6"/>
        <v>26732.9</v>
      </c>
      <c r="L40" s="31"/>
      <c r="M40" s="31"/>
    </row>
    <row r="41" spans="1:13" ht="63.75">
      <c r="A41" s="197"/>
      <c r="B41" s="189"/>
      <c r="C41" s="187"/>
      <c r="D41" s="61" t="s">
        <v>154</v>
      </c>
      <c r="E41" s="32">
        <f>E45+E63+E81+E97</f>
        <v>930</v>
      </c>
      <c r="F41" s="37">
        <f>SUM(G41:K41)</f>
        <v>5049.9</v>
      </c>
      <c r="G41" s="32">
        <f t="shared" si="6"/>
        <v>975.9</v>
      </c>
      <c r="H41" s="32">
        <f t="shared" si="6"/>
        <v>1018.5</v>
      </c>
      <c r="I41" s="32">
        <f t="shared" si="6"/>
        <v>1018.5</v>
      </c>
      <c r="J41" s="32">
        <f t="shared" si="6"/>
        <v>1018.5</v>
      </c>
      <c r="K41" s="32">
        <f t="shared" si="6"/>
        <v>1018.5</v>
      </c>
      <c r="L41" s="31"/>
      <c r="M41" s="31"/>
    </row>
    <row r="42" spans="1:13" ht="51.75" thickBot="1">
      <c r="A42" s="206"/>
      <c r="B42" s="190"/>
      <c r="C42" s="184"/>
      <c r="D42" s="61" t="s">
        <v>153</v>
      </c>
      <c r="E42" s="32">
        <f>E46+E64+E98</f>
        <v>213.2</v>
      </c>
      <c r="F42" s="37">
        <f>SUM(G42:K42)</f>
        <v>764.8000000000001</v>
      </c>
      <c r="G42" s="32">
        <f>G46+G64+G98</f>
        <v>224.7</v>
      </c>
      <c r="H42" s="32">
        <f>H46+H64+H98</f>
        <v>199.7</v>
      </c>
      <c r="I42" s="32">
        <f>I46+I64+I98</f>
        <v>208.3</v>
      </c>
      <c r="J42" s="32">
        <f>J46+J64+J98</f>
        <v>63.5</v>
      </c>
      <c r="K42" s="32">
        <f>K46+K64+K98</f>
        <v>68.6</v>
      </c>
      <c r="L42" s="31"/>
      <c r="M42" s="31"/>
    </row>
    <row r="43" spans="1:13" ht="15">
      <c r="A43" s="196" t="s">
        <v>27</v>
      </c>
      <c r="B43" s="188" t="s">
        <v>117</v>
      </c>
      <c r="C43" s="183"/>
      <c r="D43" s="61" t="s">
        <v>155</v>
      </c>
      <c r="E43" s="32">
        <f aca="true" t="shared" si="7" ref="E43:K43">SUM(E44:E46)</f>
        <v>2344.5</v>
      </c>
      <c r="F43" s="37">
        <f t="shared" si="7"/>
        <v>24775.300000000003</v>
      </c>
      <c r="G43" s="32">
        <f t="shared" si="7"/>
        <v>3523.9999999999995</v>
      </c>
      <c r="H43" s="32">
        <f t="shared" si="7"/>
        <v>3939.2</v>
      </c>
      <c r="I43" s="32">
        <f t="shared" si="7"/>
        <v>4754.6</v>
      </c>
      <c r="J43" s="32">
        <f t="shared" si="7"/>
        <v>6135.700000000002</v>
      </c>
      <c r="K43" s="32">
        <f t="shared" si="7"/>
        <v>6421.800000000001</v>
      </c>
      <c r="L43" s="31"/>
      <c r="M43" s="31"/>
    </row>
    <row r="44" spans="1:13" ht="115.5" thickBot="1">
      <c r="A44" s="197"/>
      <c r="B44" s="189"/>
      <c r="C44" s="187"/>
      <c r="D44" s="61" t="s">
        <v>152</v>
      </c>
      <c r="E44" s="32">
        <f>E47+E52+E53+E54+E56+E57+E58+E60</f>
        <v>2150.4</v>
      </c>
      <c r="F44" s="37">
        <f>SUM(G44:K44)</f>
        <v>23771.100000000002</v>
      </c>
      <c r="G44" s="32">
        <f>G47+G52+G53+G54+G56+G57+G58+G60</f>
        <v>3303.2</v>
      </c>
      <c r="H44" s="32">
        <f>H47+H52+H53+H54+H56+H57+H58+H60</f>
        <v>3743.6</v>
      </c>
      <c r="I44" s="32">
        <f>I47+I52+I53+I54+I56+I57+I58+I60</f>
        <v>4560</v>
      </c>
      <c r="J44" s="32">
        <f>J47+J52+J53+J54+J56+J57+J58+J60</f>
        <v>5940.100000000001</v>
      </c>
      <c r="K44" s="32">
        <f>K47+K52+K53+K54+K56+K57+K58+K60</f>
        <v>6224.200000000001</v>
      </c>
      <c r="L44" s="31"/>
      <c r="M44" s="31"/>
    </row>
    <row r="45" spans="1:13" ht="64.5" thickBot="1">
      <c r="A45" s="197"/>
      <c r="B45" s="189"/>
      <c r="C45" s="187"/>
      <c r="D45" s="61" t="s">
        <v>154</v>
      </c>
      <c r="E45" s="3">
        <v>175</v>
      </c>
      <c r="F45" s="34">
        <f>SUM(G45:K45)</f>
        <v>954</v>
      </c>
      <c r="G45" s="30">
        <v>183.6</v>
      </c>
      <c r="H45" s="30">
        <v>192.6</v>
      </c>
      <c r="I45" s="30">
        <v>192.6</v>
      </c>
      <c r="J45" s="30">
        <v>192.6</v>
      </c>
      <c r="K45" s="30">
        <v>192.6</v>
      </c>
      <c r="L45" s="31"/>
      <c r="M45" s="31"/>
    </row>
    <row r="46" spans="1:13" ht="51.75" thickBot="1">
      <c r="A46" s="197"/>
      <c r="B46" s="190"/>
      <c r="C46" s="184"/>
      <c r="D46" s="63" t="s">
        <v>153</v>
      </c>
      <c r="E46" s="10">
        <v>19.1</v>
      </c>
      <c r="F46" s="34">
        <f>SUM(G46:K46)</f>
        <v>50.2</v>
      </c>
      <c r="G46" s="11">
        <v>37.2</v>
      </c>
      <c r="H46" s="11">
        <v>3</v>
      </c>
      <c r="I46" s="11">
        <v>2</v>
      </c>
      <c r="J46" s="11">
        <v>3</v>
      </c>
      <c r="K46" s="11">
        <v>5</v>
      </c>
      <c r="L46" s="31"/>
      <c r="M46" s="31"/>
    </row>
    <row r="47" spans="1:13" ht="90.75" thickBot="1">
      <c r="A47" s="8" t="s">
        <v>28</v>
      </c>
      <c r="B47" s="69" t="s">
        <v>6</v>
      </c>
      <c r="C47" s="24"/>
      <c r="D47" s="63"/>
      <c r="E47" s="32">
        <f aca="true" t="shared" si="8" ref="E47:K47">SUM(E48:E51)</f>
        <v>1054</v>
      </c>
      <c r="F47" s="37">
        <f t="shared" si="8"/>
        <v>15169.7</v>
      </c>
      <c r="G47" s="32">
        <f t="shared" si="8"/>
        <v>1601.2</v>
      </c>
      <c r="H47" s="32">
        <f t="shared" si="8"/>
        <v>2231.5</v>
      </c>
      <c r="I47" s="32">
        <f t="shared" si="8"/>
        <v>2999</v>
      </c>
      <c r="J47" s="32">
        <f t="shared" si="8"/>
        <v>4133</v>
      </c>
      <c r="K47" s="32">
        <f t="shared" si="8"/>
        <v>4205</v>
      </c>
      <c r="L47" s="31"/>
      <c r="M47" s="31"/>
    </row>
    <row r="48" spans="1:13" ht="90.75" thickBot="1">
      <c r="A48" s="8" t="s">
        <v>29</v>
      </c>
      <c r="B48" s="69" t="s">
        <v>7</v>
      </c>
      <c r="C48" s="24"/>
      <c r="D48" s="63"/>
      <c r="E48" s="10">
        <v>800</v>
      </c>
      <c r="F48" s="34">
        <f aca="true" t="shared" si="9" ref="F48:F65">SUM(G48:K48)</f>
        <v>9920</v>
      </c>
      <c r="G48" s="11">
        <v>1020</v>
      </c>
      <c r="H48" s="11">
        <v>1600</v>
      </c>
      <c r="I48" s="11">
        <v>2300</v>
      </c>
      <c r="J48" s="11">
        <v>2500</v>
      </c>
      <c r="K48" s="11">
        <v>2500</v>
      </c>
      <c r="L48" s="31"/>
      <c r="M48" s="31"/>
    </row>
    <row r="49" spans="1:13" ht="150.75" thickBot="1">
      <c r="A49" s="8" t="s">
        <v>30</v>
      </c>
      <c r="B49" s="69" t="s">
        <v>8</v>
      </c>
      <c r="C49" s="24"/>
      <c r="D49" s="63"/>
      <c r="E49" s="17">
        <v>109</v>
      </c>
      <c r="F49" s="34">
        <f t="shared" si="9"/>
        <v>4985</v>
      </c>
      <c r="G49" s="29">
        <v>500</v>
      </c>
      <c r="H49" s="29">
        <v>600</v>
      </c>
      <c r="I49" s="29">
        <v>650</v>
      </c>
      <c r="J49" s="29">
        <v>1570</v>
      </c>
      <c r="K49" s="29">
        <v>1665</v>
      </c>
      <c r="L49" s="31"/>
      <c r="M49" s="31"/>
    </row>
    <row r="50" spans="1:13" ht="90.75" thickBot="1">
      <c r="A50" s="8" t="s">
        <v>31</v>
      </c>
      <c r="B50" s="69" t="s">
        <v>9</v>
      </c>
      <c r="C50" s="24"/>
      <c r="D50" s="63"/>
      <c r="E50" s="17">
        <v>0</v>
      </c>
      <c r="F50" s="34">
        <f t="shared" si="9"/>
        <v>218.7</v>
      </c>
      <c r="G50" s="29">
        <v>75.2</v>
      </c>
      <c r="H50" s="29">
        <v>31.5</v>
      </c>
      <c r="I50" s="29">
        <v>35</v>
      </c>
      <c r="J50" s="29">
        <v>37</v>
      </c>
      <c r="K50" s="29">
        <v>40</v>
      </c>
      <c r="L50" s="31"/>
      <c r="M50" s="31"/>
    </row>
    <row r="51" spans="1:13" ht="60.75" thickBot="1">
      <c r="A51" s="8" t="s">
        <v>32</v>
      </c>
      <c r="B51" s="69" t="s">
        <v>10</v>
      </c>
      <c r="C51" s="24"/>
      <c r="D51" s="63"/>
      <c r="E51" s="17">
        <v>145</v>
      </c>
      <c r="F51" s="34">
        <f t="shared" si="9"/>
        <v>46</v>
      </c>
      <c r="G51" s="29">
        <v>6</v>
      </c>
      <c r="H51" s="29">
        <v>0</v>
      </c>
      <c r="I51" s="29">
        <v>14</v>
      </c>
      <c r="J51" s="29">
        <v>26</v>
      </c>
      <c r="K51" s="29">
        <v>0</v>
      </c>
      <c r="L51" s="31"/>
      <c r="M51" s="31"/>
    </row>
    <row r="52" spans="1:13" ht="105.75" thickBot="1">
      <c r="A52" s="8" t="s">
        <v>33</v>
      </c>
      <c r="B52" s="69" t="s">
        <v>12</v>
      </c>
      <c r="C52" s="24"/>
      <c r="D52" s="63"/>
      <c r="E52" s="3">
        <v>60</v>
      </c>
      <c r="F52" s="34">
        <f t="shared" si="9"/>
        <v>441</v>
      </c>
      <c r="G52" s="30">
        <v>80</v>
      </c>
      <c r="H52" s="30">
        <v>84</v>
      </c>
      <c r="I52" s="30">
        <v>88</v>
      </c>
      <c r="J52" s="30">
        <v>92</v>
      </c>
      <c r="K52" s="30">
        <v>97</v>
      </c>
      <c r="L52" s="31"/>
      <c r="M52" s="31"/>
    </row>
    <row r="53" spans="1:13" ht="90.75" thickBot="1">
      <c r="A53" s="8" t="s">
        <v>34</v>
      </c>
      <c r="B53" s="69" t="s">
        <v>14</v>
      </c>
      <c r="C53" s="24"/>
      <c r="D53" s="63"/>
      <c r="E53" s="3">
        <v>60</v>
      </c>
      <c r="F53" s="34">
        <f t="shared" si="9"/>
        <v>380.5</v>
      </c>
      <c r="G53" s="30">
        <v>69</v>
      </c>
      <c r="H53" s="30">
        <v>72.4</v>
      </c>
      <c r="I53" s="30">
        <v>75.9</v>
      </c>
      <c r="J53" s="30">
        <v>79.6</v>
      </c>
      <c r="K53" s="30">
        <v>83.6</v>
      </c>
      <c r="L53" s="31"/>
      <c r="M53" s="31"/>
    </row>
    <row r="54" spans="1:13" ht="115.5" thickBot="1">
      <c r="A54" s="196" t="s">
        <v>35</v>
      </c>
      <c r="B54" s="185" t="s">
        <v>15</v>
      </c>
      <c r="C54" s="183"/>
      <c r="D54" s="61" t="s">
        <v>152</v>
      </c>
      <c r="E54" s="3">
        <v>250</v>
      </c>
      <c r="F54" s="34">
        <f t="shared" si="9"/>
        <v>1446.5</v>
      </c>
      <c r="G54" s="30">
        <v>262.3</v>
      </c>
      <c r="H54" s="30">
        <v>275.2</v>
      </c>
      <c r="I54" s="30">
        <v>288.6</v>
      </c>
      <c r="J54" s="30">
        <v>302.8</v>
      </c>
      <c r="K54" s="30">
        <v>317.6</v>
      </c>
      <c r="L54" s="31"/>
      <c r="M54" s="31"/>
    </row>
    <row r="55" spans="1:13" ht="64.5" thickBot="1">
      <c r="A55" s="197"/>
      <c r="B55" s="186"/>
      <c r="C55" s="184"/>
      <c r="D55" s="61" t="s">
        <v>154</v>
      </c>
      <c r="E55" s="3">
        <v>175</v>
      </c>
      <c r="F55" s="34">
        <f t="shared" si="9"/>
        <v>954</v>
      </c>
      <c r="G55" s="30">
        <v>183.6</v>
      </c>
      <c r="H55" s="30">
        <v>192.6</v>
      </c>
      <c r="I55" s="30">
        <v>192.6</v>
      </c>
      <c r="J55" s="30">
        <v>192.6</v>
      </c>
      <c r="K55" s="30">
        <v>192.6</v>
      </c>
      <c r="L55" s="31"/>
      <c r="M55" s="31"/>
    </row>
    <row r="56" spans="1:13" ht="150.75" thickBot="1">
      <c r="A56" s="8" t="s">
        <v>36</v>
      </c>
      <c r="B56" s="69" t="s">
        <v>17</v>
      </c>
      <c r="C56" s="24"/>
      <c r="D56" s="61" t="s">
        <v>152</v>
      </c>
      <c r="E56" s="3">
        <v>50</v>
      </c>
      <c r="F56" s="34">
        <f t="shared" si="9"/>
        <v>2630.6</v>
      </c>
      <c r="G56" s="30">
        <v>444.5</v>
      </c>
      <c r="H56" s="30">
        <v>445.1</v>
      </c>
      <c r="I56" s="30">
        <v>445.8</v>
      </c>
      <c r="J56" s="30">
        <v>543.6</v>
      </c>
      <c r="K56" s="30">
        <v>751.6</v>
      </c>
      <c r="L56" s="31"/>
      <c r="M56" s="31"/>
    </row>
    <row r="57" spans="1:13" ht="115.5" thickBot="1">
      <c r="A57" s="8" t="s">
        <v>37</v>
      </c>
      <c r="B57" s="69" t="s">
        <v>19</v>
      </c>
      <c r="C57" s="24"/>
      <c r="D57" s="61" t="s">
        <v>152</v>
      </c>
      <c r="E57" s="10">
        <v>240</v>
      </c>
      <c r="F57" s="34">
        <f t="shared" si="9"/>
        <v>2129</v>
      </c>
      <c r="G57" s="11">
        <v>379</v>
      </c>
      <c r="H57" s="11">
        <v>395</v>
      </c>
      <c r="I57" s="11">
        <v>410</v>
      </c>
      <c r="J57" s="11">
        <v>450</v>
      </c>
      <c r="K57" s="11">
        <v>495</v>
      </c>
      <c r="L57" s="31"/>
      <c r="M57" s="31"/>
    </row>
    <row r="58" spans="1:13" ht="115.5" thickBot="1">
      <c r="A58" s="200" t="s">
        <v>38</v>
      </c>
      <c r="B58" s="185" t="s">
        <v>21</v>
      </c>
      <c r="C58" s="183"/>
      <c r="D58" s="61" t="s">
        <v>152</v>
      </c>
      <c r="E58" s="10">
        <v>306.4</v>
      </c>
      <c r="F58" s="34">
        <f t="shared" si="9"/>
        <v>1123.8</v>
      </c>
      <c r="G58" s="11">
        <v>387.2</v>
      </c>
      <c r="H58" s="11">
        <v>155.4</v>
      </c>
      <c r="I58" s="11">
        <v>162.7</v>
      </c>
      <c r="J58" s="11">
        <v>244.1</v>
      </c>
      <c r="K58" s="11">
        <v>174.4</v>
      </c>
      <c r="L58" s="31"/>
      <c r="M58" s="31"/>
    </row>
    <row r="59" spans="1:13" ht="51.75" thickBot="1">
      <c r="A59" s="202"/>
      <c r="B59" s="186"/>
      <c r="C59" s="184"/>
      <c r="D59" s="63" t="s">
        <v>153</v>
      </c>
      <c r="E59" s="10">
        <v>19.1</v>
      </c>
      <c r="F59" s="34">
        <f t="shared" si="9"/>
        <v>50.2</v>
      </c>
      <c r="G59" s="11">
        <v>37.2</v>
      </c>
      <c r="H59" s="11">
        <v>3</v>
      </c>
      <c r="I59" s="11">
        <v>2</v>
      </c>
      <c r="J59" s="11">
        <v>3</v>
      </c>
      <c r="K59" s="11">
        <v>5</v>
      </c>
      <c r="L59" s="31"/>
      <c r="M59" s="31"/>
    </row>
    <row r="60" spans="1:13" ht="120.75" thickBot="1">
      <c r="A60" s="8" t="s">
        <v>39</v>
      </c>
      <c r="B60" s="69" t="s">
        <v>23</v>
      </c>
      <c r="C60" s="24"/>
      <c r="D60" s="63"/>
      <c r="E60" s="10">
        <v>130</v>
      </c>
      <c r="F60" s="34">
        <f t="shared" si="9"/>
        <v>450</v>
      </c>
      <c r="G60" s="11">
        <v>80</v>
      </c>
      <c r="H60" s="11">
        <v>85</v>
      </c>
      <c r="I60" s="11">
        <v>90</v>
      </c>
      <c r="J60" s="11">
        <v>95</v>
      </c>
      <c r="K60" s="11">
        <v>100</v>
      </c>
      <c r="L60" s="31"/>
      <c r="M60" s="31"/>
    </row>
    <row r="61" spans="1:13" ht="15">
      <c r="A61" s="196" t="s">
        <v>40</v>
      </c>
      <c r="B61" s="188" t="s">
        <v>118</v>
      </c>
      <c r="C61" s="183"/>
      <c r="D61" s="61" t="s">
        <v>155</v>
      </c>
      <c r="E61" s="67">
        <f>SUM(E62:E64)</f>
        <v>8153.759999999999</v>
      </c>
      <c r="F61" s="37">
        <f t="shared" si="9"/>
        <v>69136.20000000001</v>
      </c>
      <c r="G61" s="32">
        <f>SUM(G62:G64)</f>
        <v>11843.900000000001</v>
      </c>
      <c r="H61" s="32">
        <f>SUM(H62:H64)</f>
        <v>13100.7</v>
      </c>
      <c r="I61" s="32">
        <f>SUM(I62:I64)</f>
        <v>14875</v>
      </c>
      <c r="J61" s="32">
        <f>SUM(J62:J64)</f>
        <v>14269.1</v>
      </c>
      <c r="K61" s="32">
        <f>SUM(K62:K64)</f>
        <v>15047.5</v>
      </c>
      <c r="L61" s="31"/>
      <c r="M61" s="31"/>
    </row>
    <row r="62" spans="1:13" ht="114.75">
      <c r="A62" s="197"/>
      <c r="B62" s="189"/>
      <c r="C62" s="187"/>
      <c r="D62" s="61" t="s">
        <v>152</v>
      </c>
      <c r="E62" s="67">
        <f>E65+E70+E71+E72+E74+E75+E76+E78</f>
        <v>7558.759999999999</v>
      </c>
      <c r="F62" s="37">
        <f t="shared" si="9"/>
        <v>66193.9</v>
      </c>
      <c r="G62" s="32">
        <f>G65+G70+G71+G72+G74+G75+G76+G78</f>
        <v>11235.7</v>
      </c>
      <c r="H62" s="32">
        <f>H65+H70+H71+H72+H74+H75+H76+H78</f>
        <v>12467.8</v>
      </c>
      <c r="I62" s="32">
        <f>I65+I70+I71+I72+I74+I75+I76+I78</f>
        <v>14235.699999999999</v>
      </c>
      <c r="J62" s="32">
        <f>J65+J70+J71+J72+J74+J75+J76+J78</f>
        <v>13738.9</v>
      </c>
      <c r="K62" s="32">
        <f>K65+K70+K71+K72+K74+K75+K76+K78</f>
        <v>14515.8</v>
      </c>
      <c r="L62" s="31"/>
      <c r="M62" s="31"/>
    </row>
    <row r="63" spans="1:13" ht="63.75">
      <c r="A63" s="197"/>
      <c r="B63" s="189"/>
      <c r="C63" s="187"/>
      <c r="D63" s="61" t="s">
        <v>154</v>
      </c>
      <c r="E63" s="32">
        <f>E73</f>
        <v>460</v>
      </c>
      <c r="F63" s="37">
        <f t="shared" si="9"/>
        <v>2487.5</v>
      </c>
      <c r="G63" s="32">
        <f>G73</f>
        <v>482.7</v>
      </c>
      <c r="H63" s="32">
        <f>H73</f>
        <v>501.2</v>
      </c>
      <c r="I63" s="32">
        <f>I73</f>
        <v>501.2</v>
      </c>
      <c r="J63" s="32">
        <f>J73</f>
        <v>501.2</v>
      </c>
      <c r="K63" s="32">
        <f>K73</f>
        <v>501.2</v>
      </c>
      <c r="L63" s="31"/>
      <c r="M63" s="31"/>
    </row>
    <row r="64" spans="1:13" ht="51">
      <c r="A64" s="197"/>
      <c r="B64" s="190"/>
      <c r="C64" s="184"/>
      <c r="D64" s="63" t="s">
        <v>153</v>
      </c>
      <c r="E64" s="32">
        <f>E77</f>
        <v>135</v>
      </c>
      <c r="F64" s="37">
        <f t="shared" si="9"/>
        <v>454.79999999999995</v>
      </c>
      <c r="G64" s="32">
        <f>G77</f>
        <v>125.5</v>
      </c>
      <c r="H64" s="32">
        <f>H77</f>
        <v>131.7</v>
      </c>
      <c r="I64" s="32">
        <f>I77</f>
        <v>138.1</v>
      </c>
      <c r="J64" s="32">
        <f>J77</f>
        <v>29</v>
      </c>
      <c r="K64" s="32">
        <f>K77</f>
        <v>30.5</v>
      </c>
      <c r="L64" s="31"/>
      <c r="M64" s="31"/>
    </row>
    <row r="65" spans="1:13" ht="90.75" thickBot="1">
      <c r="A65" s="8" t="s">
        <v>41</v>
      </c>
      <c r="B65" s="69" t="s">
        <v>6</v>
      </c>
      <c r="C65" s="24"/>
      <c r="D65" s="63"/>
      <c r="E65" s="67">
        <f>SUM(E66:E69)</f>
        <v>2054.41</v>
      </c>
      <c r="F65" s="37">
        <f t="shared" si="9"/>
        <v>22531</v>
      </c>
      <c r="G65" s="32">
        <f>SUM(G66:G69)</f>
        <v>3917.5</v>
      </c>
      <c r="H65" s="32">
        <f>SUM(H66:H69)</f>
        <v>4293</v>
      </c>
      <c r="I65" s="32">
        <f>SUM(I66:I69)</f>
        <v>5501</v>
      </c>
      <c r="J65" s="32">
        <f>SUM(J66:J69)</f>
        <v>4349</v>
      </c>
      <c r="K65" s="32">
        <f>SUM(K66:K69)</f>
        <v>4470.5</v>
      </c>
      <c r="L65" s="31"/>
      <c r="M65" s="31"/>
    </row>
    <row r="66" spans="1:13" ht="90.75" thickBot="1">
      <c r="A66" s="8" t="s">
        <v>42</v>
      </c>
      <c r="B66" s="69" t="s">
        <v>7</v>
      </c>
      <c r="C66" s="24"/>
      <c r="D66" s="63"/>
      <c r="E66" s="15">
        <v>1845.9</v>
      </c>
      <c r="F66" s="34">
        <v>11600</v>
      </c>
      <c r="G66" s="16">
        <v>2600</v>
      </c>
      <c r="H66" s="16">
        <v>2000</v>
      </c>
      <c r="I66" s="16">
        <v>3000</v>
      </c>
      <c r="J66" s="16">
        <v>2000</v>
      </c>
      <c r="K66" s="11">
        <v>2000</v>
      </c>
      <c r="L66" s="31"/>
      <c r="M66" s="31"/>
    </row>
    <row r="67" spans="1:13" ht="150.75" thickBot="1">
      <c r="A67" s="8" t="s">
        <v>43</v>
      </c>
      <c r="B67" s="69" t="s">
        <v>8</v>
      </c>
      <c r="C67" s="24"/>
      <c r="D67" s="63"/>
      <c r="E67" s="5"/>
      <c r="F67" s="34">
        <v>7742</v>
      </c>
      <c r="G67" s="11">
        <v>717</v>
      </c>
      <c r="H67" s="11">
        <v>1680</v>
      </c>
      <c r="I67" s="11">
        <v>1865</v>
      </c>
      <c r="J67" s="11">
        <v>1690</v>
      </c>
      <c r="K67" s="11">
        <v>1790</v>
      </c>
      <c r="L67" s="31"/>
      <c r="M67" s="31"/>
    </row>
    <row r="68" spans="1:13" ht="90.75" thickBot="1">
      <c r="A68" s="8" t="s">
        <v>44</v>
      </c>
      <c r="B68" s="69" t="s">
        <v>9</v>
      </c>
      <c r="C68" s="24"/>
      <c r="D68" s="63"/>
      <c r="E68" s="6"/>
      <c r="F68" s="41">
        <v>1386</v>
      </c>
      <c r="G68" s="29">
        <v>253</v>
      </c>
      <c r="H68" s="29">
        <v>258</v>
      </c>
      <c r="I68" s="29">
        <v>274.5</v>
      </c>
      <c r="J68" s="29">
        <v>292</v>
      </c>
      <c r="K68" s="29">
        <v>308.5</v>
      </c>
      <c r="L68" s="31"/>
      <c r="M68" s="31"/>
    </row>
    <row r="69" spans="1:13" ht="60.75" thickBot="1">
      <c r="A69" s="8" t="s">
        <v>45</v>
      </c>
      <c r="B69" s="69" t="s">
        <v>10</v>
      </c>
      <c r="C69" s="24"/>
      <c r="D69" s="63"/>
      <c r="E69" s="6">
        <v>208.51</v>
      </c>
      <c r="F69" s="41">
        <v>1803</v>
      </c>
      <c r="G69" s="29">
        <v>347.5</v>
      </c>
      <c r="H69" s="29">
        <v>355</v>
      </c>
      <c r="I69" s="29">
        <v>361.5</v>
      </c>
      <c r="J69" s="29">
        <v>367</v>
      </c>
      <c r="K69" s="29">
        <v>372</v>
      </c>
      <c r="L69" s="31"/>
      <c r="M69" s="31"/>
    </row>
    <row r="70" spans="1:13" ht="105.75" thickBot="1">
      <c r="A70" s="8" t="s">
        <v>46</v>
      </c>
      <c r="B70" s="69" t="s">
        <v>12</v>
      </c>
      <c r="C70" s="24"/>
      <c r="D70" s="63"/>
      <c r="E70" s="5">
        <v>1478</v>
      </c>
      <c r="F70" s="42">
        <v>8601.5</v>
      </c>
      <c r="G70" s="30">
        <v>1559.5</v>
      </c>
      <c r="H70" s="30">
        <v>1636</v>
      </c>
      <c r="I70" s="30">
        <v>1716</v>
      </c>
      <c r="J70" s="30">
        <v>1801</v>
      </c>
      <c r="K70" s="30">
        <v>1889</v>
      </c>
      <c r="L70" s="31"/>
      <c r="M70" s="31"/>
    </row>
    <row r="71" spans="1:13" ht="90.75" thickBot="1">
      <c r="A71" s="8" t="s">
        <v>47</v>
      </c>
      <c r="B71" s="69" t="s">
        <v>14</v>
      </c>
      <c r="C71" s="24"/>
      <c r="D71" s="63"/>
      <c r="E71" s="6">
        <v>157</v>
      </c>
      <c r="F71" s="43">
        <v>931.8</v>
      </c>
      <c r="G71" s="1">
        <v>169</v>
      </c>
      <c r="H71" s="1">
        <v>177.2</v>
      </c>
      <c r="I71" s="1">
        <v>185.9</v>
      </c>
      <c r="J71" s="1">
        <v>195.1</v>
      </c>
      <c r="K71" s="1">
        <v>204.6</v>
      </c>
      <c r="L71" s="31"/>
      <c r="M71" s="31"/>
    </row>
    <row r="72" spans="1:13" ht="115.5" thickBot="1">
      <c r="A72" s="196" t="s">
        <v>48</v>
      </c>
      <c r="B72" s="185" t="s">
        <v>15</v>
      </c>
      <c r="C72" s="183"/>
      <c r="D72" s="61" t="s">
        <v>152</v>
      </c>
      <c r="E72" s="10">
        <v>1261</v>
      </c>
      <c r="F72" s="42">
        <v>7294.6</v>
      </c>
      <c r="G72" s="30">
        <v>1322.8</v>
      </c>
      <c r="H72" s="30">
        <v>1387.6</v>
      </c>
      <c r="I72" s="30">
        <v>1455.5</v>
      </c>
      <c r="J72" s="30">
        <v>1527</v>
      </c>
      <c r="K72" s="30">
        <v>1601.7</v>
      </c>
      <c r="L72" s="31"/>
      <c r="M72" s="31"/>
    </row>
    <row r="73" spans="1:13" ht="64.5" thickBot="1">
      <c r="A73" s="197"/>
      <c r="B73" s="186"/>
      <c r="C73" s="184"/>
      <c r="D73" s="61" t="s">
        <v>154</v>
      </c>
      <c r="E73" s="10">
        <v>460</v>
      </c>
      <c r="F73" s="42">
        <v>2487.5</v>
      </c>
      <c r="G73" s="30">
        <v>482.7</v>
      </c>
      <c r="H73" s="30">
        <v>501.2</v>
      </c>
      <c r="I73" s="30">
        <v>501.2</v>
      </c>
      <c r="J73" s="30">
        <v>501.2</v>
      </c>
      <c r="K73" s="30">
        <v>501.2</v>
      </c>
      <c r="L73" s="31"/>
      <c r="M73" s="31"/>
    </row>
    <row r="74" spans="1:13" ht="150.75" thickBot="1">
      <c r="A74" s="8" t="s">
        <v>49</v>
      </c>
      <c r="B74" s="69" t="s">
        <v>17</v>
      </c>
      <c r="C74" s="24"/>
      <c r="D74" s="63"/>
      <c r="E74" s="3">
        <v>342.2</v>
      </c>
      <c r="F74" s="42">
        <v>7667.6</v>
      </c>
      <c r="G74" s="30">
        <v>1299.3</v>
      </c>
      <c r="H74" s="30">
        <v>1389.1</v>
      </c>
      <c r="I74" s="30">
        <v>1533.8</v>
      </c>
      <c r="J74" s="30">
        <v>1619.3</v>
      </c>
      <c r="K74" s="30">
        <v>1826.1</v>
      </c>
      <c r="L74" s="31"/>
      <c r="M74" s="31"/>
    </row>
    <row r="75" spans="1:13" ht="105.75" thickBot="1">
      <c r="A75" s="8" t="s">
        <v>50</v>
      </c>
      <c r="B75" s="69" t="s">
        <v>19</v>
      </c>
      <c r="C75" s="24"/>
      <c r="D75" s="63"/>
      <c r="E75" s="10">
        <v>1293</v>
      </c>
      <c r="F75" s="34">
        <v>8541</v>
      </c>
      <c r="G75" s="11">
        <v>1416</v>
      </c>
      <c r="H75" s="11">
        <v>1555</v>
      </c>
      <c r="I75" s="11">
        <v>1705</v>
      </c>
      <c r="J75" s="11">
        <v>1850</v>
      </c>
      <c r="K75" s="11">
        <v>2015</v>
      </c>
      <c r="L75" s="31"/>
      <c r="M75" s="31"/>
    </row>
    <row r="76" spans="1:13" ht="115.5" thickBot="1">
      <c r="A76" s="200" t="s">
        <v>51</v>
      </c>
      <c r="B76" s="185" t="s">
        <v>21</v>
      </c>
      <c r="C76" s="183"/>
      <c r="D76" s="61" t="s">
        <v>152</v>
      </c>
      <c r="E76" s="3">
        <v>733.15</v>
      </c>
      <c r="F76" s="42">
        <v>8966.4</v>
      </c>
      <c r="G76" s="30">
        <v>1291.6</v>
      </c>
      <c r="H76" s="30">
        <v>1729.9</v>
      </c>
      <c r="I76" s="30">
        <v>1818.5</v>
      </c>
      <c r="J76" s="30">
        <v>2017.5</v>
      </c>
      <c r="K76" s="30">
        <v>2108.9</v>
      </c>
      <c r="L76" s="31"/>
      <c r="M76" s="31"/>
    </row>
    <row r="77" spans="1:13" ht="51.75" thickBot="1">
      <c r="A77" s="202"/>
      <c r="B77" s="186"/>
      <c r="C77" s="184"/>
      <c r="D77" s="63" t="s">
        <v>153</v>
      </c>
      <c r="E77" s="10">
        <v>135</v>
      </c>
      <c r="F77" s="34">
        <v>454.8</v>
      </c>
      <c r="G77" s="11">
        <v>125.5</v>
      </c>
      <c r="H77" s="11">
        <v>131.7</v>
      </c>
      <c r="I77" s="11">
        <v>138.1</v>
      </c>
      <c r="J77" s="11">
        <v>29</v>
      </c>
      <c r="K77" s="11">
        <v>30.5</v>
      </c>
      <c r="L77" s="31"/>
      <c r="M77" s="31"/>
    </row>
    <row r="78" spans="1:13" ht="120.75" thickBot="1">
      <c r="A78" s="8" t="s">
        <v>52</v>
      </c>
      <c r="B78" s="69" t="s">
        <v>23</v>
      </c>
      <c r="C78" s="24"/>
      <c r="D78" s="63"/>
      <c r="E78" s="10">
        <v>240</v>
      </c>
      <c r="F78" s="34">
        <v>1660</v>
      </c>
      <c r="G78" s="11">
        <v>260</v>
      </c>
      <c r="H78" s="11">
        <v>300</v>
      </c>
      <c r="I78" s="11">
        <v>320</v>
      </c>
      <c r="J78" s="11">
        <v>380</v>
      </c>
      <c r="K78" s="11">
        <v>400</v>
      </c>
      <c r="L78" s="31"/>
      <c r="M78" s="31"/>
    </row>
    <row r="79" spans="1:13" ht="15">
      <c r="A79" s="196" t="s">
        <v>53</v>
      </c>
      <c r="B79" s="188" t="s">
        <v>119</v>
      </c>
      <c r="C79" s="183"/>
      <c r="D79" s="61" t="s">
        <v>155</v>
      </c>
      <c r="E79" s="32">
        <f aca="true" t="shared" si="10" ref="E79:K79">E80+E81</f>
        <v>1172.6</v>
      </c>
      <c r="F79" s="37">
        <f t="shared" si="10"/>
        <v>8986.9</v>
      </c>
      <c r="G79" s="32">
        <f t="shared" si="10"/>
        <v>1503.2</v>
      </c>
      <c r="H79" s="32">
        <f t="shared" si="10"/>
        <v>1732.4999999999998</v>
      </c>
      <c r="I79" s="32">
        <f t="shared" si="10"/>
        <v>1825.6000000000001</v>
      </c>
      <c r="J79" s="32">
        <f t="shared" si="10"/>
        <v>1916.5999999999997</v>
      </c>
      <c r="K79" s="32">
        <f t="shared" si="10"/>
        <v>2009</v>
      </c>
      <c r="L79" s="31"/>
      <c r="M79" s="31"/>
    </row>
    <row r="80" spans="1:13" ht="115.5" thickBot="1">
      <c r="A80" s="197"/>
      <c r="B80" s="189"/>
      <c r="C80" s="187"/>
      <c r="D80" s="61" t="s">
        <v>152</v>
      </c>
      <c r="E80" s="32">
        <f>E82+E87+E88+E89+E91+E92+E93+E94</f>
        <v>977.6</v>
      </c>
      <c r="F80" s="37">
        <f>SUM(G80:K80)</f>
        <v>7923.9</v>
      </c>
      <c r="G80" s="32">
        <f>G82+G87+G88+G89+G91+G92+G93+G94</f>
        <v>1298.6000000000001</v>
      </c>
      <c r="H80" s="32">
        <f>H82+H87+H88+H89+H91+H92+H93+H94</f>
        <v>1517.8999999999999</v>
      </c>
      <c r="I80" s="32">
        <f>I82+I87+I88+I89+I91+I92+I93+I94</f>
        <v>1611.0000000000002</v>
      </c>
      <c r="J80" s="32">
        <f>J82+J87+J88+J89+J91+J92+J93+J94</f>
        <v>1701.9999999999998</v>
      </c>
      <c r="K80" s="32">
        <f>K82+K87+K88+K89+K91+K92+K93+K94</f>
        <v>1794.4</v>
      </c>
      <c r="L80" s="31"/>
      <c r="M80" s="31"/>
    </row>
    <row r="81" spans="1:13" ht="64.5" thickBot="1">
      <c r="A81" s="197"/>
      <c r="B81" s="189"/>
      <c r="C81" s="187"/>
      <c r="D81" s="61" t="s">
        <v>154</v>
      </c>
      <c r="E81" s="3">
        <v>195</v>
      </c>
      <c r="F81" s="37">
        <f>SUM(G81:K81)</f>
        <v>1063</v>
      </c>
      <c r="G81" s="30">
        <v>204.6</v>
      </c>
      <c r="H81" s="30">
        <v>214.6</v>
      </c>
      <c r="I81" s="30">
        <v>214.6</v>
      </c>
      <c r="J81" s="30">
        <v>214.6</v>
      </c>
      <c r="K81" s="30">
        <v>214.6</v>
      </c>
      <c r="L81" s="31"/>
      <c r="M81" s="31"/>
    </row>
    <row r="82" spans="1:13" ht="90.75" thickBot="1">
      <c r="A82" s="8" t="s">
        <v>54</v>
      </c>
      <c r="B82" s="69" t="s">
        <v>6</v>
      </c>
      <c r="C82" s="24"/>
      <c r="D82" s="63"/>
      <c r="E82" s="32">
        <f>SUM(E83:E86)</f>
        <v>315</v>
      </c>
      <c r="F82" s="37">
        <f>SUM(G82:K82)</f>
        <v>2644.7</v>
      </c>
      <c r="G82" s="32">
        <f>SUM(G83:G86)</f>
        <v>317.2</v>
      </c>
      <c r="H82" s="32">
        <f>SUM(H83:H86)</f>
        <v>519.6</v>
      </c>
      <c r="I82" s="32">
        <f>SUM(I83:I86)</f>
        <v>561.9</v>
      </c>
      <c r="J82" s="32">
        <f>SUM(J83:J86)</f>
        <v>604</v>
      </c>
      <c r="K82" s="32">
        <f>SUM(K83:K86)</f>
        <v>642</v>
      </c>
      <c r="L82" s="31"/>
      <c r="M82" s="31"/>
    </row>
    <row r="83" spans="1:13" ht="90.75" thickBot="1">
      <c r="A83" s="8" t="s">
        <v>55</v>
      </c>
      <c r="B83" s="69" t="s">
        <v>7</v>
      </c>
      <c r="C83" s="24"/>
      <c r="D83" s="63"/>
      <c r="E83" s="3">
        <v>120</v>
      </c>
      <c r="F83" s="42">
        <v>1300</v>
      </c>
      <c r="G83" s="30">
        <v>150</v>
      </c>
      <c r="H83" s="30">
        <v>250</v>
      </c>
      <c r="I83" s="30">
        <v>280</v>
      </c>
      <c r="J83" s="30">
        <v>300</v>
      </c>
      <c r="K83" s="30">
        <v>320</v>
      </c>
      <c r="L83" s="31"/>
      <c r="M83" s="31"/>
    </row>
    <row r="84" spans="1:13" ht="150.75" thickBot="1">
      <c r="A84" s="8" t="s">
        <v>56</v>
      </c>
      <c r="B84" s="69" t="s">
        <v>8</v>
      </c>
      <c r="C84" s="24"/>
      <c r="D84" s="63"/>
      <c r="E84" s="2">
        <v>156</v>
      </c>
      <c r="F84" s="43">
        <v>927</v>
      </c>
      <c r="G84" s="1">
        <v>82</v>
      </c>
      <c r="H84" s="1">
        <v>190</v>
      </c>
      <c r="I84" s="1">
        <v>200</v>
      </c>
      <c r="J84" s="1">
        <v>220</v>
      </c>
      <c r="K84" s="1">
        <v>235</v>
      </c>
      <c r="L84" s="31"/>
      <c r="M84" s="31"/>
    </row>
    <row r="85" spans="1:13" ht="90.75" thickBot="1">
      <c r="A85" s="8" t="s">
        <v>57</v>
      </c>
      <c r="B85" s="69" t="s">
        <v>9</v>
      </c>
      <c r="C85" s="24"/>
      <c r="D85" s="63"/>
      <c r="E85" s="2"/>
      <c r="F85" s="43">
        <v>217.7</v>
      </c>
      <c r="G85" s="1">
        <v>45.2</v>
      </c>
      <c r="H85" s="1">
        <v>39.6</v>
      </c>
      <c r="I85" s="1">
        <v>41.9</v>
      </c>
      <c r="J85" s="1">
        <v>44</v>
      </c>
      <c r="K85" s="1">
        <v>47</v>
      </c>
      <c r="L85" s="31"/>
      <c r="M85" s="31"/>
    </row>
    <row r="86" spans="1:13" ht="60.75" thickBot="1">
      <c r="A86" s="8" t="s">
        <v>58</v>
      </c>
      <c r="B86" s="69" t="s">
        <v>10</v>
      </c>
      <c r="C86" s="24"/>
      <c r="D86" s="63"/>
      <c r="E86" s="2">
        <v>39</v>
      </c>
      <c r="F86" s="43">
        <v>200</v>
      </c>
      <c r="G86" s="1">
        <v>40</v>
      </c>
      <c r="H86" s="1">
        <v>40</v>
      </c>
      <c r="I86" s="1">
        <v>40</v>
      </c>
      <c r="J86" s="1">
        <v>40</v>
      </c>
      <c r="K86" s="1">
        <v>40</v>
      </c>
      <c r="L86" s="31"/>
      <c r="M86" s="31"/>
    </row>
    <row r="87" spans="1:13" ht="105.75" thickBot="1">
      <c r="A87" s="8" t="s">
        <v>59</v>
      </c>
      <c r="B87" s="69" t="s">
        <v>12</v>
      </c>
      <c r="C87" s="24"/>
      <c r="D87" s="63"/>
      <c r="E87" s="3">
        <v>96</v>
      </c>
      <c r="F87" s="42">
        <v>551</v>
      </c>
      <c r="G87" s="30">
        <v>100</v>
      </c>
      <c r="H87" s="30">
        <v>105</v>
      </c>
      <c r="I87" s="30">
        <v>110</v>
      </c>
      <c r="J87" s="30">
        <v>115</v>
      </c>
      <c r="K87" s="30">
        <v>121</v>
      </c>
      <c r="L87" s="31"/>
      <c r="M87" s="31"/>
    </row>
    <row r="88" spans="1:13" ht="90.75" thickBot="1">
      <c r="A88" s="8" t="s">
        <v>60</v>
      </c>
      <c r="B88" s="69" t="s">
        <v>14</v>
      </c>
      <c r="C88" s="24"/>
      <c r="D88" s="63"/>
      <c r="E88" s="2">
        <v>0</v>
      </c>
      <c r="F88" s="43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31"/>
      <c r="M88" s="31"/>
    </row>
    <row r="89" spans="1:13" ht="115.5" thickBot="1">
      <c r="A89" s="196" t="s">
        <v>61</v>
      </c>
      <c r="B89" s="185" t="s">
        <v>15</v>
      </c>
      <c r="C89" s="183"/>
      <c r="D89" s="61" t="s">
        <v>152</v>
      </c>
      <c r="E89" s="3">
        <v>261</v>
      </c>
      <c r="F89" s="42">
        <v>1509.9</v>
      </c>
      <c r="G89" s="30">
        <v>273.8</v>
      </c>
      <c r="H89" s="30">
        <v>287.2</v>
      </c>
      <c r="I89" s="30">
        <v>301.3</v>
      </c>
      <c r="J89" s="30">
        <v>316.1</v>
      </c>
      <c r="K89" s="30">
        <v>331.5</v>
      </c>
      <c r="L89" s="31"/>
      <c r="M89" s="31"/>
    </row>
    <row r="90" spans="1:13" ht="64.5" thickBot="1">
      <c r="A90" s="197"/>
      <c r="B90" s="186"/>
      <c r="C90" s="184"/>
      <c r="D90" s="61" t="s">
        <v>154</v>
      </c>
      <c r="E90" s="3">
        <v>195</v>
      </c>
      <c r="F90" s="42">
        <v>1063</v>
      </c>
      <c r="G90" s="30">
        <v>204.6</v>
      </c>
      <c r="H90" s="30">
        <v>214.6</v>
      </c>
      <c r="I90" s="30">
        <v>214.6</v>
      </c>
      <c r="J90" s="30">
        <v>214.6</v>
      </c>
      <c r="K90" s="30">
        <v>214.6</v>
      </c>
      <c r="L90" s="31"/>
      <c r="M90" s="31"/>
    </row>
    <row r="91" spans="1:13" ht="150.75" thickBot="1">
      <c r="A91" s="8" t="s">
        <v>62</v>
      </c>
      <c r="B91" s="69" t="s">
        <v>17</v>
      </c>
      <c r="C91" s="24"/>
      <c r="D91" s="63"/>
      <c r="E91" s="3">
        <v>81.7</v>
      </c>
      <c r="F91" s="42">
        <v>1721.4</v>
      </c>
      <c r="G91" s="30">
        <v>304.4</v>
      </c>
      <c r="H91" s="30">
        <v>323.9</v>
      </c>
      <c r="I91" s="30">
        <v>344.6</v>
      </c>
      <c r="J91" s="30">
        <v>363.6</v>
      </c>
      <c r="K91" s="30">
        <v>384.9</v>
      </c>
      <c r="L91" s="31"/>
      <c r="M91" s="31"/>
    </row>
    <row r="92" spans="1:13" ht="105.75" thickBot="1">
      <c r="A92" s="8" t="s">
        <v>63</v>
      </c>
      <c r="B92" s="69" t="s">
        <v>19</v>
      </c>
      <c r="C92" s="24"/>
      <c r="D92" s="63"/>
      <c r="E92" s="17">
        <v>30</v>
      </c>
      <c r="F92" s="41">
        <v>200</v>
      </c>
      <c r="G92" s="29">
        <v>36</v>
      </c>
      <c r="H92" s="29">
        <v>38</v>
      </c>
      <c r="I92" s="29">
        <v>40</v>
      </c>
      <c r="J92" s="29">
        <v>42</v>
      </c>
      <c r="K92" s="29">
        <v>44</v>
      </c>
      <c r="L92" s="31"/>
      <c r="M92" s="31"/>
    </row>
    <row r="93" spans="1:13" ht="135.75" thickBot="1">
      <c r="A93" s="28" t="s">
        <v>64</v>
      </c>
      <c r="B93" s="45" t="s">
        <v>21</v>
      </c>
      <c r="C93" s="33"/>
      <c r="D93" s="61" t="s">
        <v>152</v>
      </c>
      <c r="E93" s="2">
        <v>145.9</v>
      </c>
      <c r="F93" s="43">
        <v>1176.9</v>
      </c>
      <c r="G93" s="1">
        <v>243.2</v>
      </c>
      <c r="H93" s="1">
        <v>220.2</v>
      </c>
      <c r="I93" s="1">
        <v>229.2</v>
      </c>
      <c r="J93" s="1">
        <v>237.3</v>
      </c>
      <c r="K93" s="1">
        <v>247</v>
      </c>
      <c r="L93" s="31"/>
      <c r="M93" s="31"/>
    </row>
    <row r="94" spans="1:13" ht="120.75" thickBot="1">
      <c r="A94" s="8" t="s">
        <v>65</v>
      </c>
      <c r="B94" s="69" t="s">
        <v>23</v>
      </c>
      <c r="C94" s="24"/>
      <c r="D94" s="63"/>
      <c r="E94" s="10">
        <v>48</v>
      </c>
      <c r="F94" s="34">
        <v>120</v>
      </c>
      <c r="G94" s="11">
        <v>24</v>
      </c>
      <c r="H94" s="11">
        <v>24</v>
      </c>
      <c r="I94" s="11">
        <v>24</v>
      </c>
      <c r="J94" s="11">
        <v>24</v>
      </c>
      <c r="K94" s="11">
        <v>24</v>
      </c>
      <c r="L94" s="31"/>
      <c r="M94" s="31"/>
    </row>
    <row r="95" spans="1:13" ht="15">
      <c r="A95" s="196" t="s">
        <v>91</v>
      </c>
      <c r="B95" s="188" t="s">
        <v>120</v>
      </c>
      <c r="C95" s="183"/>
      <c r="D95" s="61" t="s">
        <v>155</v>
      </c>
      <c r="E95" s="32">
        <f aca="true" t="shared" si="11" ref="E95:K95">SUM(E96:E98)</f>
        <v>1887.1</v>
      </c>
      <c r="F95" s="37">
        <f t="shared" si="11"/>
        <v>19366.5</v>
      </c>
      <c r="G95" s="32">
        <f t="shared" si="11"/>
        <v>3328.5</v>
      </c>
      <c r="H95" s="32">
        <f t="shared" si="11"/>
        <v>3706.2</v>
      </c>
      <c r="I95" s="32">
        <f t="shared" si="11"/>
        <v>3897.7999999999997</v>
      </c>
      <c r="J95" s="32">
        <f t="shared" si="11"/>
        <v>4092.2999999999993</v>
      </c>
      <c r="K95" s="32">
        <f t="shared" si="11"/>
        <v>4341.700000000001</v>
      </c>
      <c r="L95" s="31"/>
      <c r="M95" s="31"/>
    </row>
    <row r="96" spans="1:13" ht="115.5" thickBot="1">
      <c r="A96" s="197"/>
      <c r="B96" s="189"/>
      <c r="C96" s="187"/>
      <c r="D96" s="61" t="s">
        <v>152</v>
      </c>
      <c r="E96" s="32">
        <f>E99+E104+E105+E106+E108+E109+E110+E112</f>
        <v>1728</v>
      </c>
      <c r="F96" s="37">
        <f>SUM(G96:K96)</f>
        <v>18561.3</v>
      </c>
      <c r="G96" s="32">
        <f>G99+G104+G105+G106+G108+G109+G110+G112</f>
        <v>3161.5</v>
      </c>
      <c r="H96" s="32">
        <f>H99+H104+H105+H106+H108+H109+H110+H112</f>
        <v>3531.1</v>
      </c>
      <c r="I96" s="32">
        <f>I99+I104+I105+I106+I108+I109+I110+I112</f>
        <v>3719.5</v>
      </c>
      <c r="J96" s="32">
        <f>J99+J104+J105+J106+J108+J109+J110+J112</f>
        <v>3950.6999999999994</v>
      </c>
      <c r="K96" s="32">
        <f>K99+K104+K105+K106+K108+K109+K110+K112</f>
        <v>4198.5</v>
      </c>
      <c r="L96" s="31"/>
      <c r="M96" s="31"/>
    </row>
    <row r="97" spans="1:13" ht="64.5" thickBot="1">
      <c r="A97" s="197"/>
      <c r="B97" s="189"/>
      <c r="C97" s="187"/>
      <c r="D97" s="61" t="s">
        <v>154</v>
      </c>
      <c r="E97" s="3">
        <v>100</v>
      </c>
      <c r="F97" s="42">
        <v>545.4</v>
      </c>
      <c r="G97" s="30">
        <v>105</v>
      </c>
      <c r="H97" s="30">
        <v>110.1</v>
      </c>
      <c r="I97" s="30">
        <v>110.1</v>
      </c>
      <c r="J97" s="30">
        <v>110.1</v>
      </c>
      <c r="K97" s="30">
        <v>110.1</v>
      </c>
      <c r="L97" s="31"/>
      <c r="M97" s="31"/>
    </row>
    <row r="98" spans="1:13" ht="51.75" thickBot="1">
      <c r="A98" s="197"/>
      <c r="B98" s="190"/>
      <c r="C98" s="184"/>
      <c r="D98" s="63" t="s">
        <v>153</v>
      </c>
      <c r="E98" s="3">
        <v>59.1</v>
      </c>
      <c r="F98" s="42">
        <v>259.8</v>
      </c>
      <c r="G98" s="30">
        <v>62</v>
      </c>
      <c r="H98" s="30">
        <v>65</v>
      </c>
      <c r="I98" s="30">
        <v>68.2</v>
      </c>
      <c r="J98" s="30">
        <v>31.5</v>
      </c>
      <c r="K98" s="30">
        <v>33.1</v>
      </c>
      <c r="L98" s="31"/>
      <c r="M98" s="31"/>
    </row>
    <row r="99" spans="1:13" ht="90.75" thickBot="1">
      <c r="A99" s="8" t="s">
        <v>66</v>
      </c>
      <c r="B99" s="69" t="s">
        <v>6</v>
      </c>
      <c r="C99" s="24"/>
      <c r="D99" s="63"/>
      <c r="E99" s="32">
        <f>SUM(E100:E103)</f>
        <v>1071.6</v>
      </c>
      <c r="F99" s="37">
        <f>SUM(G99:K99)</f>
        <v>13512.9</v>
      </c>
      <c r="G99" s="32">
        <f>SUM(G100:G103)</f>
        <v>2309.9</v>
      </c>
      <c r="H99" s="32">
        <f>SUM(H100:H103)</f>
        <v>2615</v>
      </c>
      <c r="I99" s="32">
        <f>SUM(I100:I103)</f>
        <v>2728</v>
      </c>
      <c r="J99" s="32">
        <f>SUM(J100:J103)</f>
        <v>2846</v>
      </c>
      <c r="K99" s="32">
        <f>SUM(K100:K103)</f>
        <v>3014</v>
      </c>
      <c r="L99" s="31"/>
      <c r="M99" s="31"/>
    </row>
    <row r="100" spans="1:13" ht="90.75" thickBot="1">
      <c r="A100" s="8" t="s">
        <v>67</v>
      </c>
      <c r="B100" s="69" t="s">
        <v>7</v>
      </c>
      <c r="C100" s="24"/>
      <c r="D100" s="63"/>
      <c r="E100" s="15">
        <v>685</v>
      </c>
      <c r="F100" s="38">
        <v>7450</v>
      </c>
      <c r="G100" s="16">
        <v>1100</v>
      </c>
      <c r="H100" s="16">
        <v>1500</v>
      </c>
      <c r="I100" s="16">
        <v>1550</v>
      </c>
      <c r="J100" s="16">
        <v>1600</v>
      </c>
      <c r="K100" s="16">
        <v>1700</v>
      </c>
      <c r="L100" s="31"/>
      <c r="M100" s="31"/>
    </row>
    <row r="101" spans="1:13" ht="150.75" thickBot="1">
      <c r="A101" s="8" t="s">
        <v>68</v>
      </c>
      <c r="B101" s="69" t="s">
        <v>8</v>
      </c>
      <c r="C101" s="24"/>
      <c r="D101" s="63"/>
      <c r="E101" s="17">
        <v>270</v>
      </c>
      <c r="F101" s="41">
        <v>4902</v>
      </c>
      <c r="G101" s="29">
        <v>738</v>
      </c>
      <c r="H101" s="29">
        <v>954</v>
      </c>
      <c r="I101" s="29">
        <v>1010</v>
      </c>
      <c r="J101" s="29">
        <v>1070</v>
      </c>
      <c r="K101" s="29">
        <v>1130</v>
      </c>
      <c r="L101" s="31"/>
      <c r="M101" s="31"/>
    </row>
    <row r="102" spans="1:13" ht="90.75" thickBot="1">
      <c r="A102" s="8" t="s">
        <v>69</v>
      </c>
      <c r="B102" s="69" t="s">
        <v>9</v>
      </c>
      <c r="C102" s="24"/>
      <c r="D102" s="63"/>
      <c r="E102" s="17">
        <v>106.6</v>
      </c>
      <c r="F102" s="41">
        <v>900.9</v>
      </c>
      <c r="G102" s="29">
        <v>421.9</v>
      </c>
      <c r="H102" s="29">
        <v>110</v>
      </c>
      <c r="I102" s="29">
        <v>116</v>
      </c>
      <c r="J102" s="29">
        <v>123</v>
      </c>
      <c r="K102" s="29">
        <v>130</v>
      </c>
      <c r="L102" s="31"/>
      <c r="M102" s="31"/>
    </row>
    <row r="103" spans="1:13" ht="60.75" thickBot="1">
      <c r="A103" s="8" t="s">
        <v>70</v>
      </c>
      <c r="B103" s="69" t="s">
        <v>10</v>
      </c>
      <c r="C103" s="24"/>
      <c r="D103" s="63"/>
      <c r="E103" s="17">
        <v>10</v>
      </c>
      <c r="F103" s="41">
        <v>260</v>
      </c>
      <c r="G103" s="29">
        <v>50</v>
      </c>
      <c r="H103" s="29">
        <v>51</v>
      </c>
      <c r="I103" s="29">
        <v>52</v>
      </c>
      <c r="J103" s="29">
        <v>53</v>
      </c>
      <c r="K103" s="29">
        <v>54</v>
      </c>
      <c r="L103" s="31"/>
      <c r="M103" s="31"/>
    </row>
    <row r="104" spans="1:13" ht="105.75" thickBot="1">
      <c r="A104" s="8" t="s">
        <v>71</v>
      </c>
      <c r="B104" s="69" t="s">
        <v>12</v>
      </c>
      <c r="C104" s="24"/>
      <c r="D104" s="63"/>
      <c r="E104" s="10">
        <v>172</v>
      </c>
      <c r="F104" s="34">
        <v>656</v>
      </c>
      <c r="G104" s="11">
        <v>119</v>
      </c>
      <c r="H104" s="11">
        <v>125</v>
      </c>
      <c r="I104" s="11">
        <v>131</v>
      </c>
      <c r="J104" s="11">
        <v>137</v>
      </c>
      <c r="K104" s="11">
        <v>144</v>
      </c>
      <c r="L104" s="31"/>
      <c r="M104" s="31"/>
    </row>
    <row r="105" spans="1:13" ht="90.75" thickBot="1">
      <c r="A105" s="8" t="s">
        <v>72</v>
      </c>
      <c r="B105" s="69" t="s">
        <v>14</v>
      </c>
      <c r="C105" s="24"/>
      <c r="D105" s="63"/>
      <c r="E105" s="17">
        <v>75</v>
      </c>
      <c r="F105" s="41">
        <v>452.2</v>
      </c>
      <c r="G105" s="29">
        <v>82</v>
      </c>
      <c r="H105" s="29">
        <v>86</v>
      </c>
      <c r="I105" s="29">
        <v>90.2</v>
      </c>
      <c r="J105" s="29">
        <v>94.7</v>
      </c>
      <c r="K105" s="29">
        <v>99.3</v>
      </c>
      <c r="L105" s="31"/>
      <c r="M105" s="31"/>
    </row>
    <row r="106" spans="1:13" ht="115.5" thickBot="1">
      <c r="A106" s="200" t="s">
        <v>73</v>
      </c>
      <c r="B106" s="69" t="s">
        <v>15</v>
      </c>
      <c r="C106" s="26"/>
      <c r="D106" s="61" t="s">
        <v>152</v>
      </c>
      <c r="E106" s="3">
        <v>100</v>
      </c>
      <c r="F106" s="42">
        <v>578.9</v>
      </c>
      <c r="G106" s="30">
        <v>105</v>
      </c>
      <c r="H106" s="30">
        <v>110.1</v>
      </c>
      <c r="I106" s="30">
        <v>115.5</v>
      </c>
      <c r="J106" s="30">
        <v>121.2</v>
      </c>
      <c r="K106" s="30">
        <v>127.1</v>
      </c>
      <c r="L106" s="31"/>
      <c r="M106" s="31"/>
    </row>
    <row r="107" spans="1:13" ht="64.5" thickBot="1">
      <c r="A107" s="202"/>
      <c r="B107" s="69"/>
      <c r="C107" s="26"/>
      <c r="D107" s="61" t="s">
        <v>154</v>
      </c>
      <c r="E107" s="3">
        <v>100</v>
      </c>
      <c r="F107" s="42">
        <v>545.4</v>
      </c>
      <c r="G107" s="30">
        <v>105</v>
      </c>
      <c r="H107" s="30">
        <v>110.1</v>
      </c>
      <c r="I107" s="30">
        <v>110.1</v>
      </c>
      <c r="J107" s="30">
        <v>110.1</v>
      </c>
      <c r="K107" s="30">
        <v>110.1</v>
      </c>
      <c r="L107" s="31"/>
      <c r="M107" s="31"/>
    </row>
    <row r="108" spans="1:13" ht="150.75" thickBot="1">
      <c r="A108" s="8" t="s">
        <v>74</v>
      </c>
      <c r="B108" s="69" t="s">
        <v>17</v>
      </c>
      <c r="C108" s="24"/>
      <c r="D108" s="63"/>
      <c r="E108" s="10">
        <v>20</v>
      </c>
      <c r="F108" s="34">
        <v>945.8</v>
      </c>
      <c r="G108" s="11">
        <v>154.5</v>
      </c>
      <c r="H108" s="11">
        <v>171.1</v>
      </c>
      <c r="I108" s="11">
        <v>188.9</v>
      </c>
      <c r="J108" s="11">
        <v>206.7</v>
      </c>
      <c r="K108" s="11">
        <v>224.6</v>
      </c>
      <c r="L108" s="31"/>
      <c r="M108" s="31"/>
    </row>
    <row r="109" spans="1:13" ht="105.75" thickBot="1">
      <c r="A109" s="8" t="s">
        <v>75</v>
      </c>
      <c r="B109" s="69" t="s">
        <v>19</v>
      </c>
      <c r="C109" s="24"/>
      <c r="D109" s="63"/>
      <c r="E109" s="17">
        <v>140</v>
      </c>
      <c r="F109" s="41">
        <v>952</v>
      </c>
      <c r="G109" s="29">
        <v>165</v>
      </c>
      <c r="H109" s="29">
        <v>170</v>
      </c>
      <c r="I109" s="29">
        <v>187</v>
      </c>
      <c r="J109" s="29">
        <v>205</v>
      </c>
      <c r="K109" s="29">
        <v>225</v>
      </c>
      <c r="L109" s="31"/>
      <c r="M109" s="31"/>
    </row>
    <row r="110" spans="1:13" ht="115.5" thickBot="1">
      <c r="A110" s="196" t="s">
        <v>76</v>
      </c>
      <c r="B110" s="185" t="s">
        <v>21</v>
      </c>
      <c r="C110" s="183"/>
      <c r="D110" s="61" t="s">
        <v>152</v>
      </c>
      <c r="E110" s="3">
        <v>99.4</v>
      </c>
      <c r="F110" s="42">
        <v>1063.5</v>
      </c>
      <c r="G110" s="30">
        <v>166.1</v>
      </c>
      <c r="H110" s="30">
        <v>183.9</v>
      </c>
      <c r="I110" s="30">
        <v>198.9</v>
      </c>
      <c r="J110" s="30">
        <v>250.1</v>
      </c>
      <c r="K110" s="30">
        <v>264.5</v>
      </c>
      <c r="L110" s="31"/>
      <c r="M110" s="31"/>
    </row>
    <row r="111" spans="1:13" ht="51.75" thickBot="1">
      <c r="A111" s="197"/>
      <c r="B111" s="186"/>
      <c r="C111" s="184"/>
      <c r="D111" s="61" t="s">
        <v>153</v>
      </c>
      <c r="E111" s="3">
        <v>59.1</v>
      </c>
      <c r="F111" s="42">
        <v>259.8</v>
      </c>
      <c r="G111" s="30">
        <v>62</v>
      </c>
      <c r="H111" s="30">
        <v>65</v>
      </c>
      <c r="I111" s="30">
        <v>68.2</v>
      </c>
      <c r="J111" s="30">
        <v>31.5</v>
      </c>
      <c r="K111" s="30">
        <v>33.1</v>
      </c>
      <c r="L111" s="31"/>
      <c r="M111" s="31"/>
    </row>
    <row r="112" spans="1:13" ht="120.75" thickBot="1">
      <c r="A112" s="8" t="s">
        <v>156</v>
      </c>
      <c r="B112" s="69" t="s">
        <v>23</v>
      </c>
      <c r="C112" s="24"/>
      <c r="D112" s="63"/>
      <c r="E112" s="10">
        <v>50</v>
      </c>
      <c r="F112" s="34">
        <v>400</v>
      </c>
      <c r="G112" s="11">
        <v>60</v>
      </c>
      <c r="H112" s="11">
        <v>70</v>
      </c>
      <c r="I112" s="11">
        <v>80</v>
      </c>
      <c r="J112" s="11">
        <v>90</v>
      </c>
      <c r="K112" s="11">
        <v>100</v>
      </c>
      <c r="L112" s="31"/>
      <c r="M112" s="31"/>
    </row>
    <row r="113" spans="1:13" ht="409.5" thickBot="1">
      <c r="A113" s="9" t="s">
        <v>77</v>
      </c>
      <c r="B113" s="69" t="s">
        <v>121</v>
      </c>
      <c r="C113" s="26"/>
      <c r="D113" s="63"/>
      <c r="E113" s="12"/>
      <c r="F113" s="44">
        <f>SUM(G113:K113)</f>
        <v>1530.4667996321195</v>
      </c>
      <c r="G113" s="11">
        <v>280</v>
      </c>
      <c r="H113" s="11">
        <f>SUM(H114:H117)</f>
        <v>293.15999999999997</v>
      </c>
      <c r="I113" s="11">
        <f>SUM(I114:I117)</f>
        <v>305.7658799999999</v>
      </c>
      <c r="J113" s="11">
        <f>SUM(J114:J117)</f>
        <v>318.91381283999993</v>
      </c>
      <c r="K113" s="11">
        <f>SUM(K114:K117)</f>
        <v>332.62710679211983</v>
      </c>
      <c r="L113" s="31"/>
      <c r="M113" s="31"/>
    </row>
    <row r="114" spans="1:13" ht="171.75" thickBot="1">
      <c r="A114" s="9"/>
      <c r="B114" s="70" t="s">
        <v>123</v>
      </c>
      <c r="C114" s="26"/>
      <c r="D114" s="63"/>
      <c r="E114" s="32"/>
      <c r="F114" s="44">
        <f>SUM(G114:K114)</f>
        <v>98.387151404922</v>
      </c>
      <c r="G114" s="32">
        <v>18</v>
      </c>
      <c r="H114" s="32">
        <f>G114*1.047</f>
        <v>18.846</v>
      </c>
      <c r="I114" s="32">
        <f aca="true" t="shared" si="12" ref="I114:K117">H114*1.043</f>
        <v>19.656378</v>
      </c>
      <c r="J114" s="32">
        <f t="shared" si="12"/>
        <v>20.501602253999998</v>
      </c>
      <c r="K114" s="32">
        <f t="shared" si="12"/>
        <v>21.383171150921996</v>
      </c>
      <c r="L114" s="31"/>
      <c r="M114" s="31"/>
    </row>
    <row r="115" spans="1:13" ht="157.5" thickBot="1">
      <c r="A115" s="9"/>
      <c r="B115" s="70" t="s">
        <v>124</v>
      </c>
      <c r="C115" s="26"/>
      <c r="D115" s="63"/>
      <c r="E115" s="32"/>
      <c r="F115" s="44">
        <f>SUM(G115:K115)</f>
        <v>65.59143426994798</v>
      </c>
      <c r="G115" s="32">
        <v>12</v>
      </c>
      <c r="H115" s="32">
        <f>G115*1.047</f>
        <v>12.564</v>
      </c>
      <c r="I115" s="32">
        <f t="shared" si="12"/>
        <v>13.104251999999999</v>
      </c>
      <c r="J115" s="32">
        <f t="shared" si="12"/>
        <v>13.667734835999998</v>
      </c>
      <c r="K115" s="32">
        <f t="shared" si="12"/>
        <v>14.255447433947996</v>
      </c>
      <c r="L115" s="31"/>
      <c r="M115" s="31"/>
    </row>
    <row r="116" spans="1:13" ht="129" thickBot="1">
      <c r="A116" s="9"/>
      <c r="B116" s="70" t="s">
        <v>126</v>
      </c>
      <c r="C116" s="26"/>
      <c r="D116" s="63"/>
      <c r="E116" s="32"/>
      <c r="F116" s="44">
        <f>SUM(G116:K116)</f>
        <v>1311.8286853989598</v>
      </c>
      <c r="G116" s="32">
        <v>240</v>
      </c>
      <c r="H116" s="32">
        <f>G116*1.047</f>
        <v>251.27999999999997</v>
      </c>
      <c r="I116" s="32">
        <f t="shared" si="12"/>
        <v>262.08503999999994</v>
      </c>
      <c r="J116" s="32">
        <f t="shared" si="12"/>
        <v>273.35469671999994</v>
      </c>
      <c r="K116" s="32">
        <f t="shared" si="12"/>
        <v>285.1089486789599</v>
      </c>
      <c r="L116" s="31"/>
      <c r="M116" s="31"/>
    </row>
    <row r="117" spans="1:13" ht="100.5" thickBot="1">
      <c r="A117" s="9"/>
      <c r="B117" s="70" t="s">
        <v>127</v>
      </c>
      <c r="C117" s="26"/>
      <c r="D117" s="63"/>
      <c r="E117" s="32"/>
      <c r="F117" s="44">
        <f>SUM(G117:K117)</f>
        <v>54.65952855828999</v>
      </c>
      <c r="G117" s="32">
        <v>10</v>
      </c>
      <c r="H117" s="32">
        <f>G117*1.047</f>
        <v>10.469999999999999</v>
      </c>
      <c r="I117" s="32">
        <f t="shared" si="12"/>
        <v>10.920209999999997</v>
      </c>
      <c r="J117" s="32">
        <f t="shared" si="12"/>
        <v>11.389779029999996</v>
      </c>
      <c r="K117" s="32">
        <f t="shared" si="12"/>
        <v>11.879539528289994</v>
      </c>
      <c r="L117" s="31"/>
      <c r="M117" s="31"/>
    </row>
    <row r="118" spans="1:13" ht="409.5">
      <c r="A118" s="200" t="s">
        <v>78</v>
      </c>
      <c r="B118" s="69" t="s">
        <v>122</v>
      </c>
      <c r="C118" s="183"/>
      <c r="D118" s="177"/>
      <c r="E118" s="174"/>
      <c r="F118" s="180">
        <f>SUM(G118:K123)</f>
        <v>16179.220453253838</v>
      </c>
      <c r="G118" s="174">
        <f>SUM(G124:G127)</f>
        <v>2960</v>
      </c>
      <c r="H118" s="174">
        <f>SUM(H124:H127)</f>
        <v>3099.12</v>
      </c>
      <c r="I118" s="174">
        <f>SUM(I124:I127)</f>
        <v>3232.382159999999</v>
      </c>
      <c r="J118" s="174">
        <f>SUM(J124:J127)</f>
        <v>3371.374592879999</v>
      </c>
      <c r="K118" s="174">
        <f>SUM(K124:K127)</f>
        <v>3516.343700373839</v>
      </c>
      <c r="L118" s="174"/>
      <c r="M118" s="174"/>
    </row>
    <row r="119" spans="1:13" ht="105">
      <c r="A119" s="201"/>
      <c r="B119" s="69" t="s">
        <v>79</v>
      </c>
      <c r="C119" s="187"/>
      <c r="D119" s="178"/>
      <c r="E119" s="175"/>
      <c r="F119" s="181"/>
      <c r="G119" s="175"/>
      <c r="H119" s="175"/>
      <c r="I119" s="175"/>
      <c r="J119" s="175"/>
      <c r="K119" s="175"/>
      <c r="L119" s="175"/>
      <c r="M119" s="175"/>
    </row>
    <row r="120" spans="1:13" ht="90">
      <c r="A120" s="201"/>
      <c r="B120" s="69" t="s">
        <v>80</v>
      </c>
      <c r="C120" s="187"/>
      <c r="D120" s="178"/>
      <c r="E120" s="175"/>
      <c r="F120" s="181"/>
      <c r="G120" s="175"/>
      <c r="H120" s="175"/>
      <c r="I120" s="175"/>
      <c r="J120" s="175"/>
      <c r="K120" s="175"/>
      <c r="L120" s="175"/>
      <c r="M120" s="175"/>
    </row>
    <row r="121" spans="1:13" ht="90">
      <c r="A121" s="201"/>
      <c r="B121" s="69" t="s">
        <v>81</v>
      </c>
      <c r="C121" s="187"/>
      <c r="D121" s="178"/>
      <c r="E121" s="175"/>
      <c r="F121" s="181"/>
      <c r="G121" s="175"/>
      <c r="H121" s="175"/>
      <c r="I121" s="175"/>
      <c r="J121" s="175"/>
      <c r="K121" s="175"/>
      <c r="L121" s="175"/>
      <c r="M121" s="175"/>
    </row>
    <row r="122" spans="1:13" ht="93.75">
      <c r="A122" s="201"/>
      <c r="B122" s="71" t="s">
        <v>82</v>
      </c>
      <c r="C122" s="187"/>
      <c r="D122" s="178"/>
      <c r="E122" s="175"/>
      <c r="F122" s="181"/>
      <c r="G122" s="175"/>
      <c r="H122" s="175"/>
      <c r="I122" s="175"/>
      <c r="J122" s="175"/>
      <c r="K122" s="175"/>
      <c r="L122" s="175"/>
      <c r="M122" s="175"/>
    </row>
    <row r="123" spans="1:13" ht="105" thickBot="1">
      <c r="A123" s="202"/>
      <c r="B123" s="70" t="s">
        <v>83</v>
      </c>
      <c r="C123" s="184"/>
      <c r="D123" s="179"/>
      <c r="E123" s="176"/>
      <c r="F123" s="182"/>
      <c r="G123" s="176"/>
      <c r="H123" s="176"/>
      <c r="I123" s="176"/>
      <c r="J123" s="176"/>
      <c r="K123" s="176"/>
      <c r="L123" s="176"/>
      <c r="M123" s="176"/>
    </row>
    <row r="124" spans="1:13" ht="156.75">
      <c r="A124" s="14"/>
      <c r="B124" s="70" t="s">
        <v>128</v>
      </c>
      <c r="C124" s="26"/>
      <c r="D124" s="63"/>
      <c r="E124" s="32"/>
      <c r="F124" s="37">
        <f>G124+H124+I124+J124+K124</f>
        <v>5247.314741595839</v>
      </c>
      <c r="G124" s="32">
        <v>960</v>
      </c>
      <c r="H124" s="32">
        <f>G124*1.047</f>
        <v>1005.1199999999999</v>
      </c>
      <c r="I124" s="32">
        <f aca="true" t="shared" si="13" ref="I124:K127">H124*1.043</f>
        <v>1048.3401599999997</v>
      </c>
      <c r="J124" s="32">
        <f t="shared" si="13"/>
        <v>1093.4187868799997</v>
      </c>
      <c r="K124" s="32">
        <f t="shared" si="13"/>
        <v>1140.4357947158396</v>
      </c>
      <c r="L124" s="31"/>
      <c r="M124" s="31"/>
    </row>
    <row r="125" spans="1:13" ht="114">
      <c r="A125" s="14"/>
      <c r="B125" s="70" t="s">
        <v>129</v>
      </c>
      <c r="C125" s="26"/>
      <c r="D125" s="63"/>
      <c r="E125" s="32"/>
      <c r="F125" s="37">
        <f>G125+H125+I125+J125+K125</f>
        <v>437.27622846631994</v>
      </c>
      <c r="G125" s="32">
        <v>80</v>
      </c>
      <c r="H125" s="32">
        <f>G125*1.047</f>
        <v>83.75999999999999</v>
      </c>
      <c r="I125" s="32">
        <f t="shared" si="13"/>
        <v>87.36167999999998</v>
      </c>
      <c r="J125" s="32">
        <f t="shared" si="13"/>
        <v>91.11823223999997</v>
      </c>
      <c r="K125" s="32">
        <f t="shared" si="13"/>
        <v>95.03631622631995</v>
      </c>
      <c r="L125" s="31"/>
      <c r="M125" s="31"/>
    </row>
    <row r="126" spans="1:13" ht="156.75">
      <c r="A126" s="14"/>
      <c r="B126" s="70" t="s">
        <v>130</v>
      </c>
      <c r="C126" s="26"/>
      <c r="D126" s="63"/>
      <c r="E126" s="32"/>
      <c r="F126" s="37">
        <f>G126+H126+I126+J126+K126</f>
        <v>5247.314741595839</v>
      </c>
      <c r="G126" s="32">
        <v>960</v>
      </c>
      <c r="H126" s="32">
        <f>G126*1.047</f>
        <v>1005.1199999999999</v>
      </c>
      <c r="I126" s="32">
        <f t="shared" si="13"/>
        <v>1048.3401599999997</v>
      </c>
      <c r="J126" s="32">
        <f t="shared" si="13"/>
        <v>1093.4187868799997</v>
      </c>
      <c r="K126" s="32">
        <f t="shared" si="13"/>
        <v>1140.4357947158396</v>
      </c>
      <c r="L126" s="31"/>
      <c r="M126" s="31"/>
    </row>
    <row r="127" spans="1:13" ht="128.25">
      <c r="A127" s="14"/>
      <c r="B127" s="70" t="s">
        <v>125</v>
      </c>
      <c r="C127" s="26"/>
      <c r="D127" s="63"/>
      <c r="E127" s="32"/>
      <c r="F127" s="37">
        <f>G127+H127+I127+J127+K127</f>
        <v>5247.314741595839</v>
      </c>
      <c r="G127" s="32">
        <v>960</v>
      </c>
      <c r="H127" s="32">
        <f>G127*1.047</f>
        <v>1005.1199999999999</v>
      </c>
      <c r="I127" s="32">
        <f t="shared" si="13"/>
        <v>1048.3401599999997</v>
      </c>
      <c r="J127" s="32">
        <f t="shared" si="13"/>
        <v>1093.4187868799997</v>
      </c>
      <c r="K127" s="32">
        <f t="shared" si="13"/>
        <v>1140.4357947158396</v>
      </c>
      <c r="L127" s="31"/>
      <c r="M127" s="31"/>
    </row>
    <row r="128" spans="1:13" ht="100.5" thickBot="1">
      <c r="A128" s="14"/>
      <c r="B128" s="70" t="s">
        <v>131</v>
      </c>
      <c r="C128" s="26"/>
      <c r="D128" s="63"/>
      <c r="E128" s="171" t="s">
        <v>106</v>
      </c>
      <c r="F128" s="172"/>
      <c r="G128" s="172"/>
      <c r="H128" s="172"/>
      <c r="I128" s="172"/>
      <c r="J128" s="172"/>
      <c r="K128" s="173"/>
      <c r="L128" s="31"/>
      <c r="M128" s="31"/>
    </row>
    <row r="129" spans="1:13" ht="409.5" thickBot="1">
      <c r="A129" s="9" t="s">
        <v>84</v>
      </c>
      <c r="B129" s="69" t="s">
        <v>132</v>
      </c>
      <c r="C129" s="26"/>
      <c r="D129" s="63"/>
      <c r="E129" s="32"/>
      <c r="F129" s="37">
        <f>SUM(G129:K129)</f>
        <v>3673.120319117088</v>
      </c>
      <c r="G129" s="10">
        <v>672</v>
      </c>
      <c r="H129" s="11">
        <f>SUM(H130:H132)</f>
        <v>703.5840000000001</v>
      </c>
      <c r="I129" s="11">
        <f>SUM(I130:I132)</f>
        <v>733.838112</v>
      </c>
      <c r="J129" s="11">
        <f>SUM(J130:J132)</f>
        <v>765.3931508159998</v>
      </c>
      <c r="K129" s="11">
        <f>SUM(K130:K132)</f>
        <v>798.3050563010878</v>
      </c>
      <c r="L129" s="31"/>
      <c r="M129" s="31"/>
    </row>
    <row r="130" spans="1:13" ht="157.5" thickBot="1">
      <c r="A130" s="9"/>
      <c r="B130" s="70" t="s">
        <v>157</v>
      </c>
      <c r="C130" s="26"/>
      <c r="D130" s="63"/>
      <c r="E130" s="32"/>
      <c r="F130" s="37">
        <f>SUM(G130:K130)</f>
        <v>3634.858649126285</v>
      </c>
      <c r="G130" s="32">
        <v>665</v>
      </c>
      <c r="H130" s="32">
        <f>G130*1.047</f>
        <v>696.255</v>
      </c>
      <c r="I130" s="32">
        <f aca="true" t="shared" si="14" ref="I130:K132">H130*1.043</f>
        <v>726.1939649999999</v>
      </c>
      <c r="J130" s="32">
        <f t="shared" si="14"/>
        <v>757.4203054949999</v>
      </c>
      <c r="K130" s="32">
        <f t="shared" si="14"/>
        <v>789.9893786312848</v>
      </c>
      <c r="L130" s="31"/>
      <c r="M130" s="31"/>
    </row>
    <row r="131" spans="1:13" ht="114.75" thickBot="1">
      <c r="A131" s="9"/>
      <c r="B131" s="70" t="s">
        <v>129</v>
      </c>
      <c r="C131" s="26"/>
      <c r="D131" s="63"/>
      <c r="E131" s="32"/>
      <c r="F131" s="37">
        <f>SUM(G131:K131)</f>
        <v>32.79571713497399</v>
      </c>
      <c r="G131" s="32">
        <v>6</v>
      </c>
      <c r="H131" s="32">
        <f>G131*1.047</f>
        <v>6.282</v>
      </c>
      <c r="I131" s="32">
        <f t="shared" si="14"/>
        <v>6.5521259999999995</v>
      </c>
      <c r="J131" s="32">
        <f t="shared" si="14"/>
        <v>6.833867417999999</v>
      </c>
      <c r="K131" s="32">
        <f t="shared" si="14"/>
        <v>7.127723716973998</v>
      </c>
      <c r="L131" s="31"/>
      <c r="M131" s="31"/>
    </row>
    <row r="132" spans="1:13" ht="157.5" thickBot="1">
      <c r="A132" s="9"/>
      <c r="B132" s="70" t="s">
        <v>130</v>
      </c>
      <c r="C132" s="26"/>
      <c r="D132" s="63"/>
      <c r="E132" s="32"/>
      <c r="F132" s="37">
        <f>SUM(G132:K132)</f>
        <v>5.465952855828999</v>
      </c>
      <c r="G132" s="32">
        <v>1</v>
      </c>
      <c r="H132" s="32">
        <f>G132*1.047</f>
        <v>1.047</v>
      </c>
      <c r="I132" s="32">
        <f t="shared" si="14"/>
        <v>1.092021</v>
      </c>
      <c r="J132" s="32">
        <f t="shared" si="14"/>
        <v>1.1389779029999998</v>
      </c>
      <c r="K132" s="32">
        <f t="shared" si="14"/>
        <v>1.1879539528289997</v>
      </c>
      <c r="L132" s="31"/>
      <c r="M132" s="31"/>
    </row>
    <row r="133" spans="1:13" ht="100.5" thickBot="1">
      <c r="A133" s="9"/>
      <c r="B133" s="70" t="s">
        <v>131</v>
      </c>
      <c r="C133" s="26"/>
      <c r="D133" s="63"/>
      <c r="E133" s="171" t="s">
        <v>106</v>
      </c>
      <c r="F133" s="172"/>
      <c r="G133" s="172"/>
      <c r="H133" s="172"/>
      <c r="I133" s="172"/>
      <c r="J133" s="172"/>
      <c r="K133" s="173"/>
      <c r="L133" s="31"/>
      <c r="M133" s="31"/>
    </row>
    <row r="134" spans="1:13" ht="360.75" thickBot="1">
      <c r="A134" s="9" t="s">
        <v>86</v>
      </c>
      <c r="B134" s="69" t="s">
        <v>85</v>
      </c>
      <c r="C134" s="26"/>
      <c r="D134" s="63"/>
      <c r="E134" s="32"/>
      <c r="F134" s="44">
        <f>SUM(G134:K134)</f>
        <v>10144.7</v>
      </c>
      <c r="G134" s="11">
        <v>1856</v>
      </c>
      <c r="H134" s="11">
        <v>1943.2</v>
      </c>
      <c r="I134" s="11">
        <v>2026.8</v>
      </c>
      <c r="J134" s="11">
        <v>2113.9</v>
      </c>
      <c r="K134" s="11">
        <v>2204.8</v>
      </c>
      <c r="L134" s="31"/>
      <c r="M134" s="31"/>
    </row>
    <row r="135" spans="1:13" ht="114.75" thickBot="1">
      <c r="A135" s="9"/>
      <c r="B135" s="70" t="s">
        <v>159</v>
      </c>
      <c r="C135" s="26"/>
      <c r="D135" s="63"/>
      <c r="E135" s="32"/>
      <c r="F135" s="44">
        <f>SUM(G135:K135)</f>
        <v>32.6924</v>
      </c>
      <c r="G135" s="32">
        <v>6</v>
      </c>
      <c r="H135" s="32">
        <v>6.2</v>
      </c>
      <c r="I135" s="32">
        <v>6.6</v>
      </c>
      <c r="J135" s="32">
        <v>6.8</v>
      </c>
      <c r="K135" s="32">
        <f>J135*1.043</f>
        <v>7.0924</v>
      </c>
      <c r="L135" s="31"/>
      <c r="M135" s="31"/>
    </row>
    <row r="136" spans="1:13" ht="200.25" thickBot="1">
      <c r="A136" s="9"/>
      <c r="B136" s="70" t="s">
        <v>158</v>
      </c>
      <c r="C136" s="26"/>
      <c r="D136" s="63"/>
      <c r="E136" s="32"/>
      <c r="F136" s="44">
        <f>SUM(G136:K136)</f>
        <v>10112.012783283648</v>
      </c>
      <c r="G136" s="32">
        <v>1850</v>
      </c>
      <c r="H136" s="32">
        <f>G136*1.047</f>
        <v>1936.9499999999998</v>
      </c>
      <c r="I136" s="32">
        <f aca="true" t="shared" si="15" ref="I136:J138">H136*1.043</f>
        <v>2020.2388499999997</v>
      </c>
      <c r="J136" s="32">
        <f t="shared" si="15"/>
        <v>2107.1091205499997</v>
      </c>
      <c r="K136" s="32">
        <f>J136*1.043</f>
        <v>2197.7148127336495</v>
      </c>
      <c r="L136" s="31"/>
      <c r="M136" s="31"/>
    </row>
    <row r="137" spans="1:13" ht="409.5">
      <c r="A137" s="20" t="s">
        <v>87</v>
      </c>
      <c r="B137" s="69" t="s">
        <v>134</v>
      </c>
      <c r="C137" s="26"/>
      <c r="D137" s="63"/>
      <c r="E137" s="32"/>
      <c r="F137" s="37">
        <f>SUM(G137:K137)</f>
        <v>2098.9258966383354</v>
      </c>
      <c r="G137" s="32">
        <v>384</v>
      </c>
      <c r="H137" s="32">
        <f>G137*1.047</f>
        <v>402.048</v>
      </c>
      <c r="I137" s="32">
        <f t="shared" si="15"/>
        <v>419.33606399999996</v>
      </c>
      <c r="J137" s="32">
        <f t="shared" si="15"/>
        <v>437.3675147519999</v>
      </c>
      <c r="K137" s="32">
        <f>J137*1.043</f>
        <v>456.17431788633587</v>
      </c>
      <c r="L137" s="31"/>
      <c r="M137" s="31"/>
    </row>
    <row r="138" spans="1:13" ht="114.75" thickBot="1">
      <c r="A138" s="21"/>
      <c r="B138" s="70" t="s">
        <v>133</v>
      </c>
      <c r="C138" s="26"/>
      <c r="D138" s="63"/>
      <c r="E138" s="32"/>
      <c r="F138" s="37">
        <f>SUM(G138:K138)</f>
        <v>2098.9258966383354</v>
      </c>
      <c r="G138" s="32">
        <v>384</v>
      </c>
      <c r="H138" s="32">
        <f>G138*1.047</f>
        <v>402.048</v>
      </c>
      <c r="I138" s="32">
        <f t="shared" si="15"/>
        <v>419.33606399999996</v>
      </c>
      <c r="J138" s="32">
        <f t="shared" si="15"/>
        <v>437.3675147519999</v>
      </c>
      <c r="K138" s="32">
        <f>J138*1.043</f>
        <v>456.17431788633587</v>
      </c>
      <c r="L138" s="31"/>
      <c r="M138" s="31"/>
    </row>
    <row r="139" spans="1:13" ht="240.75" thickBot="1">
      <c r="A139" s="22" t="s">
        <v>135</v>
      </c>
      <c r="B139" s="69" t="s">
        <v>88</v>
      </c>
      <c r="C139" s="26"/>
      <c r="D139" s="63"/>
      <c r="E139" s="32"/>
      <c r="F139" s="40">
        <v>1913.1</v>
      </c>
      <c r="G139" s="30">
        <v>350</v>
      </c>
      <c r="H139" s="30">
        <v>366.5</v>
      </c>
      <c r="I139" s="30">
        <v>382.2</v>
      </c>
      <c r="J139" s="4">
        <v>398.6</v>
      </c>
      <c r="K139" s="4">
        <v>415.8</v>
      </c>
      <c r="L139" s="31"/>
      <c r="M139" s="31"/>
    </row>
    <row r="140" spans="1:13" ht="300.75" thickBot="1">
      <c r="A140" s="9" t="s">
        <v>136</v>
      </c>
      <c r="B140" s="69" t="s">
        <v>89</v>
      </c>
      <c r="C140" s="26"/>
      <c r="D140" s="63"/>
      <c r="E140" s="32"/>
      <c r="F140" s="68">
        <v>1617.8</v>
      </c>
      <c r="G140" s="4">
        <v>296</v>
      </c>
      <c r="H140" s="4">
        <v>309.9</v>
      </c>
      <c r="I140" s="4">
        <v>323.2</v>
      </c>
      <c r="J140" s="4">
        <v>337.1</v>
      </c>
      <c r="K140" s="4">
        <v>351.6</v>
      </c>
      <c r="L140" s="31"/>
      <c r="M140" s="31"/>
    </row>
    <row r="141" spans="1:13" ht="300.75" thickBot="1">
      <c r="A141" s="23" t="s">
        <v>137</v>
      </c>
      <c r="B141" s="69" t="s">
        <v>90</v>
      </c>
      <c r="C141" s="26"/>
      <c r="D141" s="63"/>
      <c r="E141" s="32"/>
      <c r="F141" s="68">
        <v>1207.8</v>
      </c>
      <c r="G141" s="4">
        <v>220</v>
      </c>
      <c r="H141" s="4">
        <v>230.3</v>
      </c>
      <c r="I141" s="4">
        <v>240.2</v>
      </c>
      <c r="J141" s="4">
        <v>250.6</v>
      </c>
      <c r="K141" s="4">
        <v>261.3</v>
      </c>
      <c r="L141" s="31"/>
      <c r="M141" s="31"/>
    </row>
  </sheetData>
  <sheetProtection/>
  <mergeCells count="68">
    <mergeCell ref="B110:B111"/>
    <mergeCell ref="A61:A64"/>
    <mergeCell ref="A79:A81"/>
    <mergeCell ref="B16:B17"/>
    <mergeCell ref="A16:A17"/>
    <mergeCell ref="C16:C17"/>
    <mergeCell ref="A72:A73"/>
    <mergeCell ref="A76:A77"/>
    <mergeCell ref="A58:A59"/>
    <mergeCell ref="A89:A90"/>
    <mergeCell ref="A5:A8"/>
    <mergeCell ref="A118:A123"/>
    <mergeCell ref="B89:B90"/>
    <mergeCell ref="A19:A20"/>
    <mergeCell ref="B19:B20"/>
    <mergeCell ref="A43:A46"/>
    <mergeCell ref="A110:A111"/>
    <mergeCell ref="A25:A26"/>
    <mergeCell ref="A39:A42"/>
    <mergeCell ref="A106:A107"/>
    <mergeCell ref="A95:A98"/>
    <mergeCell ref="A54:A55"/>
    <mergeCell ref="D2:D4"/>
    <mergeCell ref="C2:C4"/>
    <mergeCell ref="E3:K3"/>
    <mergeCell ref="C54:C55"/>
    <mergeCell ref="B43:B46"/>
    <mergeCell ref="C43:C46"/>
    <mergeCell ref="B39:B42"/>
    <mergeCell ref="C39:C42"/>
    <mergeCell ref="A27:A28"/>
    <mergeCell ref="B5:B8"/>
    <mergeCell ref="B58:B59"/>
    <mergeCell ref="C58:C59"/>
    <mergeCell ref="C5:C8"/>
    <mergeCell ref="B27:B28"/>
    <mergeCell ref="C27:C28"/>
    <mergeCell ref="B25:B26"/>
    <mergeCell ref="C25:C26"/>
    <mergeCell ref="B54:B55"/>
    <mergeCell ref="C19:C20"/>
    <mergeCell ref="C95:C98"/>
    <mergeCell ref="E32:K32"/>
    <mergeCell ref="E36:K36"/>
    <mergeCell ref="B61:B64"/>
    <mergeCell ref="C61:C64"/>
    <mergeCell ref="B79:B81"/>
    <mergeCell ref="C79:C81"/>
    <mergeCell ref="B72:B73"/>
    <mergeCell ref="C89:C90"/>
    <mergeCell ref="D118:D123"/>
    <mergeCell ref="E118:E123"/>
    <mergeCell ref="F118:F123"/>
    <mergeCell ref="G118:G123"/>
    <mergeCell ref="C72:C73"/>
    <mergeCell ref="B76:B77"/>
    <mergeCell ref="C76:C77"/>
    <mergeCell ref="C118:C123"/>
    <mergeCell ref="C110:C111"/>
    <mergeCell ref="B95:B98"/>
    <mergeCell ref="E133:K133"/>
    <mergeCell ref="I118:I123"/>
    <mergeCell ref="J118:J123"/>
    <mergeCell ref="K118:K123"/>
    <mergeCell ref="L118:L123"/>
    <mergeCell ref="M118:M123"/>
    <mergeCell ref="E128:K128"/>
    <mergeCell ref="H118:H1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Электростали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sergeeva</dc:creator>
  <cp:keywords/>
  <dc:description/>
  <cp:lastModifiedBy>PobegimovaTA</cp:lastModifiedBy>
  <cp:lastPrinted>2015-11-03T08:40:17Z</cp:lastPrinted>
  <dcterms:created xsi:type="dcterms:W3CDTF">2014-09-26T06:19:53Z</dcterms:created>
  <dcterms:modified xsi:type="dcterms:W3CDTF">2015-12-02T08:15:17Z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