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11220" tabRatio="769" activeTab="0"/>
  </bookViews>
  <sheets>
    <sheet name="Паспорт" sheetId="1" r:id="rId1"/>
    <sheet name="Перечень мероприятий" sheetId="2" r:id="rId2"/>
  </sheets>
  <definedNames/>
  <calcPr fullCalcOnLoad="1"/>
</workbook>
</file>

<file path=xl/sharedStrings.xml><?xml version="1.0" encoding="utf-8"?>
<sst xmlns="http://schemas.openxmlformats.org/spreadsheetml/2006/main" count="463" uniqueCount="195">
  <si>
    <t>Расходы (тыс. рублей)</t>
  </si>
  <si>
    <t>Наименование подпрограммы</t>
  </si>
  <si>
    <t>Задачи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</si>
  <si>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</si>
  <si>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</si>
  <si>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</si>
  <si>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Внебюджетные источники</t>
  </si>
  <si>
    <t>Планируемые результаты реализации подпрограммы</t>
  </si>
  <si>
    <t>Источники финансирования</t>
  </si>
  <si>
    <t>Объем финансирования по годам (тыс. руб.)</t>
  </si>
  <si>
    <t>Результаты выполнения мероприятий подпрограммы</t>
  </si>
  <si>
    <t>1.</t>
  </si>
  <si>
    <t>2015 год</t>
  </si>
  <si>
    <t>2016 год</t>
  </si>
  <si>
    <t>2017 год</t>
  </si>
  <si>
    <t>2018 год</t>
  </si>
  <si>
    <t>2019 год</t>
  </si>
  <si>
    <t xml:space="preserve">Итого </t>
  </si>
  <si>
    <t xml:space="preserve">Внебюджетные источники </t>
  </si>
  <si>
    <t xml:space="preserve">Средства бюджета городского округа Электросталь </t>
  </si>
  <si>
    <t xml:space="preserve">Исполнение требований федерального законодательства в области энергосбережения и повышения энергетической эффективности </t>
  </si>
  <si>
    <t>Транспортная организация</t>
  </si>
  <si>
    <t xml:space="preserve">Повышение грамотности населения  в области энергосбережения и энергоэффективности </t>
  </si>
  <si>
    <t xml:space="preserve">Наличие энергетических паспортов </t>
  </si>
  <si>
    <t xml:space="preserve">Экономия энергетических ресурсов </t>
  </si>
  <si>
    <t>Ресурсоснабжающие организации</t>
  </si>
  <si>
    <t>Приобретение 1 транспортного средства с использованием в виде топлива природный газ</t>
  </si>
  <si>
    <t>"Энергосбережение и повышение энергетической эффективности на территории городского округа Электросталь Московской области"</t>
  </si>
  <si>
    <t>№</t>
  </si>
  <si>
    <t xml:space="preserve">Мероприятия по реализации муниципальной программы </t>
  </si>
  <si>
    <t>Сроки исполнения мероприятий</t>
  </si>
  <si>
    <t xml:space="preserve">Объём финансирования мероприятия в текущем финансовом году </t>
  </si>
  <si>
    <t>Всего, 
(тыс. руб.)</t>
  </si>
  <si>
    <t>Ответственный за выполнение мероприятия программы</t>
  </si>
  <si>
    <t>1.1</t>
  </si>
  <si>
    <t>2015-2019</t>
  </si>
  <si>
    <t>1.1.1</t>
  </si>
  <si>
    <t>УГЖКХ, структурные подразделения Администрации
городского округа Электросталь
Московской области,
управляющие организации</t>
  </si>
  <si>
    <t>1.1.2</t>
  </si>
  <si>
    <t>1.1.3</t>
  </si>
  <si>
    <t>УГЖКХ, управление образования</t>
  </si>
  <si>
    <t>улучшение эксплуатационных
 характеристик, уменьшение потерь воды при транспортировке</t>
  </si>
  <si>
    <t>улучшение
эксплуатационных характеристик, повышение надежности объектов водоотведения</t>
  </si>
  <si>
    <t>улучшение
эксплуатационных
 характеристик, уменьшение потерь воды при транспортировке</t>
  </si>
  <si>
    <t xml:space="preserve">повышение
эксплуатационных характеристик тепловых сетей, уменьшение тепловых потерь. </t>
  </si>
  <si>
    <t>повышение
эксплуатационных характеристик обоорудования и оптимизация тепловых процессов.</t>
  </si>
  <si>
    <t>повышение эксплуатационных характеристик обоорудования и оптимизация тепловых процессов.</t>
  </si>
  <si>
    <t>управляющие организации</t>
  </si>
  <si>
    <t xml:space="preserve"> оптимизация тепловых процессов</t>
  </si>
  <si>
    <t>оптимизация тепловых процессов</t>
  </si>
  <si>
    <t>к Муниципальной программе</t>
  </si>
  <si>
    <t>Муниципальный заказчик подпрограммы</t>
  </si>
  <si>
    <t>Управление городского жилищного и коммунального хозяйства Администрации городского округа Электросталь Московской области (далее - УГЖКХ)</t>
  </si>
  <si>
    <t>Отчетный (базовый период)</t>
  </si>
  <si>
    <t>ИТОГО</t>
  </si>
  <si>
    <t>4. ПЕРЕЧЕНЬ МЕРОПРИЯТИЙ ПОДПРОГРАММЫ</t>
  </si>
  <si>
    <t>4 ПАСПОРТ ПОДПРОГРАММЫ "Энергосбережение и повышение энергетической эффективности на территории городского округа Электросталь Московской области"
 МУНИЦИПАЛЬНОЙ ПРОГРАММЫ "Содержание и развитие жилищно-коммунального хозяйства городского округа Электросталь Московской области на 2015-2019"</t>
  </si>
  <si>
    <t>Энергосбережение и повышение энергетической эффективности на территории городского округа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</si>
  <si>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</si>
  <si>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</si>
  <si>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Доля многоквартирных домов, оснащенных общедомовыми приборами учета потребляемых энергетических ресурсов</t>
  </si>
  <si>
    <t>Удельный суммарный расход энергетических ресурсов в многоквартирных домах (в расчете на 1 кв. метр общей площади)</t>
  </si>
  <si>
    <t>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</si>
  <si>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</si>
  <si>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</si>
  <si>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</si>
  <si>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 xml:space="preserve">Мероприятие 1.1 Проведение мониторинга исполнения требований федерального законодательства в области энергосбережения и повышения энергетической эффективности организаций ЖКХ и бюджетных организаций </t>
  </si>
  <si>
    <t>ОСНОВНОЕ МЕРОПРИЯТИЕ  1. Создание механизмов стимулирования энергосбережения и повышения энергетической эффективности</t>
  </si>
  <si>
    <t>Мероприятие 1.2. Информационная поддержка и пропаганда энергосбережения и повышения энергетической эффективности</t>
  </si>
  <si>
    <t>Мероприятие 1.3.Обучение и повышение квалификации сотрудников в области энергосбережения и повышения энергетической эффективности</t>
  </si>
  <si>
    <t xml:space="preserve">ОСНОВНОЕ МЕРОПРИЯТИЕ  2. Повышение энергетической эффективности в муниципальных бюджетных учреждениях, подведомственных управлению образования Администрации городского округа Электросталь Московской области </t>
  </si>
  <si>
    <t>1.2</t>
  </si>
  <si>
    <t>1.2.1</t>
  </si>
  <si>
    <t xml:space="preserve">Мероприятие 2.1.Проведение обязательного энергетического обследования зданий муниципальных бюджетных учреждений, подведомственных   управлению образования Администрации городского округа Электросталь Московской области </t>
  </si>
  <si>
    <t>Мероприятие 2.2.Обучение и повышение квалификации сотрудников управления образования в области энергосбережения и повышения энергетической эффективности</t>
  </si>
  <si>
    <t>1.2.2</t>
  </si>
  <si>
    <t xml:space="preserve">Мероприятие 2.3.Установка приборов учета расхода энергетических ресурсов в зданиях муниципальных бюджетных учреждений,   подведомственных управлению образования Администрации городского округа Электросталь Московской области </t>
  </si>
  <si>
    <t>1.2.3</t>
  </si>
  <si>
    <t>1.2.5</t>
  </si>
  <si>
    <t>1.2.6</t>
  </si>
  <si>
    <t>1.3</t>
  </si>
  <si>
    <t>1.3.1</t>
  </si>
  <si>
    <t>1.3.2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</si>
  <si>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</si>
  <si>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</si>
  <si>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</si>
  <si>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</si>
  <si>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</si>
  <si>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</si>
  <si>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</si>
  <si>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</si>
  <si>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</si>
  <si>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</si>
  <si>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</si>
  <si>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</si>
  <si>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</si>
  <si>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</si>
  <si>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</si>
  <si>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</si>
  <si>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</si>
  <si>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</si>
  <si>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</si>
  <si>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1.8</t>
  </si>
  <si>
    <t>1.8.1</t>
  </si>
  <si>
    <t>1.8.2</t>
  </si>
  <si>
    <t>1.8.3</t>
  </si>
  <si>
    <t>1.9</t>
  </si>
  <si>
    <t>1.9.1</t>
  </si>
  <si>
    <t>1.9.2</t>
  </si>
  <si>
    <t>1.9.3</t>
  </si>
  <si>
    <t>1.10</t>
  </si>
  <si>
    <t>1.10.1</t>
  </si>
  <si>
    <t>1.10.2</t>
  </si>
  <si>
    <t>1.10.3</t>
  </si>
  <si>
    <t>1.11</t>
  </si>
  <si>
    <t>1.11.1</t>
  </si>
  <si>
    <t xml:space="preserve">ОСНОВНОЕ МЕРОПРИЯТИЕ  3. Повышение энергетической эффективности в муниципальных бюджетных учреждениях, подведомственных управлению по культуре, спорту и делам молодежи Администрации городского округа Электросталь Московской области </t>
  </si>
  <si>
    <t>УГЖКХ, управление по культуре, спорту и делам молодежи</t>
  </si>
  <si>
    <t>0,065/0,046</t>
  </si>
  <si>
    <t>0,064/0,045</t>
  </si>
  <si>
    <t>0,063/0,044</t>
  </si>
  <si>
    <t>ЗАДАЧА 1. Эффективное и рациональное использование энергетических ресурсов в бюджетной сфере и жилищном фонде  городского округа Электросталь Московской области за счёт реализации энергосберегающих мероприятий.</t>
  </si>
  <si>
    <t>Мероприятие 2.4.Замена деревянных оконных блоков на пластиковые в  зданиях муниципальных бюджетных учреждений, подведомственных управлению образования Администрации городского округа Электросталь Московской области</t>
  </si>
  <si>
    <t xml:space="preserve">Мероприятие 2.5. Замена  светильников на энергосберегающие в зданиях муниципальных бюджетных учреждений подведомственных управлению образования Администрации городского округа Электросталь Московской области </t>
  </si>
  <si>
    <t>Мероприятие 2.6.Замена светильников уличного освещения на энергосберегающие, расположенные на фасадах зданий муниципальных бюджетных учреждений, подведомственных управлению образования Администрации городского округа Электросталь Московской области</t>
  </si>
  <si>
    <t>Мероприятие 3.1. Обучение и повышение квалификации сотрудников  управления по культуре, спорту и делам молодежи в области энергосбережения и повышения энергетической эффективности</t>
  </si>
  <si>
    <t>Мероприятие 3.2.Замена  светильников  на энергосберегающие в зданиях муниципальных бюджетных учреждений, подведомственных управлению по культуре, спорту и делам молодежи  Администрации городского округа Электросталь Московской области</t>
  </si>
  <si>
    <t xml:space="preserve">ОСНОВНОЕ МЕРОПРИЯТИЕ  4. Реализация инвестиционных и производственных программ на объектах водоснабжения и водоотведения </t>
  </si>
  <si>
    <t>Мероприятие 4.1. Капитальный ремонт участков водопроводных сетей</t>
  </si>
  <si>
    <t>Мероприятие 4.2. Капитальный ремонт участков сетей водоотведения</t>
  </si>
  <si>
    <t>Мероприятие 4.3. Модернизация участков водопроводных сетей</t>
  </si>
  <si>
    <t>Мероприятие 4.4. Модернизация участков сетей водоотведения</t>
  </si>
  <si>
    <t>ОСНОВНОЕ МЕРОПРИЯТИЕ 5. Реализация инвестиционных и производственных программ на объектах теплоснабжения</t>
  </si>
  <si>
    <t>Мероприятие 5.1. Капитальный ремонт участков магистральных теплотрасс</t>
  </si>
  <si>
    <t>Мероприятие 5.2. Модернизация участков магистральных теплотрасс</t>
  </si>
  <si>
    <t>Мероприятие 5.3. Установка энергоэффективного оборудования с высоким коэффициентом полезного действия при модернизации котельных</t>
  </si>
  <si>
    <t>Мероприятие 5.4. Модернизация теплообменного оборудования центральных тепловых пунктов</t>
  </si>
  <si>
    <t>ОСНОВНОЕ МЕРОПРИЯТИЕ 6. Реализация энергосберегающих мероприятий по системе отопления в жилищном фонде</t>
  </si>
  <si>
    <t>Мероприятие 6.1.Установка линейных балансировочных вентилей и балансировка системы отопления</t>
  </si>
  <si>
    <t>Мероприятие 6.2.Промывка трубопроводов и стояков системы отопления</t>
  </si>
  <si>
    <t>Мероприятие 6.3. Текущий ремонт изоляции трубопроводов системы отопления в подвальных помещениях с применением энергоэффектианых материалов</t>
  </si>
  <si>
    <t>Мероприятие 6.4.Капитальный ремонт изоляции трубопроводов системы отопления в подвальных помещениях с применением энергоэффектианых материалов</t>
  </si>
  <si>
    <t>Мероприятие 6.5.Установка коллективных (общедомовых) прибора учета тепловой энергии</t>
  </si>
  <si>
    <t>1.6.5</t>
  </si>
  <si>
    <t xml:space="preserve">Мероприятие 6.6.Установка индивидуальных тепловых пунктов </t>
  </si>
  <si>
    <t>1.6.6</t>
  </si>
  <si>
    <t xml:space="preserve">ОСНОВНОЕ МЕРОПРИЯТИЕ  7. Реализация энергосберегающих мероприятий по системе горячего водоснабжения в жилищном фонде </t>
  </si>
  <si>
    <t>Мероприятие 7.1. Текущий ремонт изоляции теплообменников и трубопроводов систем горячего водоснабжения в подвальных помещениях с применением энергоэффективных материалов</t>
  </si>
  <si>
    <t>Мероприятие 7.2. Капитальный ремонт изоляции теплообменников и трубопроводов систем горячего водоснабжения в подвальных помещениях с применением энергоэффективных материалов</t>
  </si>
  <si>
    <t>Мероприятие 7.3. Установка коллективных  (общедомовых) приборов учета горячей воды</t>
  </si>
  <si>
    <t>ОСНОВНОЕ МЕРОПРИЯТИЕ  8. Повышение энергетической эффективности по системе холодного водоснабжения в жилищном фонде</t>
  </si>
  <si>
    <t>Мероприятие 8.1. Установка коллективных (общедомовых) приборов учета холодной воды</t>
  </si>
  <si>
    <t>Мероприятие 8.2.Текущий ремонт трубопроводов систем холодного водоснабжения в подвальных помещениях с применением энергоэффективных материалов</t>
  </si>
  <si>
    <t>Мероприятие 8.3. Капитальный ремонт трубопроводов систем холодного водоснабжения в подвальных помещениях с применением энергоэффективных материалов</t>
  </si>
  <si>
    <t>ОСНОВНОЕ МЕРОПРИЯТИЕ 9. Реализация энергосберегающих мероприятйи по электроснабжению в жилищном фонде</t>
  </si>
  <si>
    <t>Мероприятие 9.1.Замена ламп накаливания в местах общего пользования на энергоэффективные лампы</t>
  </si>
  <si>
    <t>Мероприятие 9.2. Установка коллективных  (общедомовых) приборов учета электрической энергии</t>
  </si>
  <si>
    <t>Мероприятие 9.3.Установка частотно-регулируемых приводов в лифтовом хозяйстве</t>
  </si>
  <si>
    <t>ОСНОВНОЕ МЕРОПРИЯТИЕ  10. Повышение тепловой защиты зданий в жилищном фонде</t>
  </si>
  <si>
    <t>Мероприятие 10.1. Заделка, уплотнение и утепление дверных блоков на входе в подъезды и обеспечение автоматического закрывания дверей</t>
  </si>
  <si>
    <t xml:space="preserve">Мероприятие 10.2. Замена оконных блоков на пластиковые </t>
  </si>
  <si>
    <t>Мероприятие 10.3.Утепление потолка подвала</t>
  </si>
  <si>
    <t>1.10.4</t>
  </si>
  <si>
    <t>1.10.5</t>
  </si>
  <si>
    <t>Мероприятие 10.4.Утепление пола чердака</t>
  </si>
  <si>
    <t>Мероприятие 10.5.Заделка межпанельных и компенсационных швов</t>
  </si>
  <si>
    <t>1.10.6</t>
  </si>
  <si>
    <t>Мероприятие 10.6.Утепление наружных стен</t>
  </si>
  <si>
    <t>1.10.7</t>
  </si>
  <si>
    <t>Мероприятие 10.7. Установка дверей и заслонок в проемах подвальных помещений</t>
  </si>
  <si>
    <t>Мероприятие 10.8. Установка дверей и заслонок в проемах чердачных помещений</t>
  </si>
  <si>
    <t>1.10.8</t>
  </si>
  <si>
    <t>ОСНОВНОЕ МЕРОПРИЯТИЕ 11. Перевод транспорта на потребление газового и альтернативного топлива</t>
  </si>
  <si>
    <t xml:space="preserve">Эффективное и рациональное использование энергетических ресурсов в бюджетной сфере и жилищном фонде  городского округа Электросталь Московской области за счёт реализации энергосберегающих мероприятий.
</t>
  </si>
  <si>
    <t>Итого по подпрограмме:</t>
  </si>
  <si>
    <t>Мероприятие 11.1. Приобретение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</si>
  <si>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Итого</t>
  </si>
  <si>
    <t>Средства бюджета городского округа Электросталь Московской области</t>
  </si>
  <si>
    <t xml:space="preserve">Средства федерального бюджета </t>
  </si>
  <si>
    <t>5 500  (в том числе кредиторская задолженность за 2014 год в размере                5 472,5)</t>
  </si>
  <si>
    <t xml:space="preserve">Проверка сметной документации на капитальный ремонт объектов наружного уличного освещения </t>
  </si>
  <si>
    <t xml:space="preserve">ОСНОВНОЕ МЕРОПРИЯТИЕ 12. Повышение энергетической эффективности в системе наружного освещения </t>
  </si>
  <si>
    <t>УГЖКХ</t>
  </si>
  <si>
    <t>УГЖКХ, 
МУ "УМЗ"</t>
  </si>
  <si>
    <t>1.12</t>
  </si>
  <si>
    <t>1.12.1</t>
  </si>
  <si>
    <t>1.12.2</t>
  </si>
  <si>
    <t xml:space="preserve">Средства бюджета городского округа Электросталь Московской области </t>
  </si>
  <si>
    <t xml:space="preserve">В пределах финансовых средств, предусмотренных на основную деятельность ответственных за исполнение мероприятия. </t>
  </si>
  <si>
    <t>Всего:
в том числе:</t>
  </si>
  <si>
    <t xml:space="preserve">Приобретение опор уличного освещения и самонесущего изолированного провода за счет субсидии из бюджета Московской области (в том числе погашение кредиторской задолженности за 2014 год) </t>
  </si>
  <si>
    <t xml:space="preserve">В пределах финансовых средств, предусмотренных на основную деятельность ответственных за исполнение мероприятияв рамках реализации подпрограммы "Развитие систем коммунальной инфраструктуры". </t>
  </si>
  <si>
    <t>В пределах финансовых средств, предусмотренных на основную деятельность ответственных за исполнение мероприятия в рамках реализации подпрограммы "Развитие систем коммунальной инфраструктуры".</t>
  </si>
  <si>
    <t>Приложение №5</t>
  </si>
  <si>
    <t>1.2.4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</si>
</sst>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rgb="FFFF0000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2" fillId="33" borderId="0" xfId="0" applyFont="1" applyFill="1" applyAlignment="1">
      <alignment vertical="top" wrapText="1"/>
    </xf>
    <xf numFmtId="0" fontId="43" fillId="33" borderId="0" xfId="0" applyFont="1" applyFill="1" applyAlignment="1">
      <alignment vertical="top" wrapText="1"/>
    </xf>
    <xf numFmtId="4" fontId="4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wrapText="1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right" wrapText="1"/>
    </xf>
    <xf numFmtId="0" fontId="46" fillId="33" borderId="0" xfId="0" applyFont="1" applyFill="1" applyAlignment="1">
      <alignment horizontal="right" vertical="top" wrapText="1"/>
    </xf>
    <xf numFmtId="0" fontId="46" fillId="33" borderId="0" xfId="0" applyFont="1" applyFill="1" applyAlignment="1">
      <alignment wrapText="1"/>
    </xf>
    <xf numFmtId="0" fontId="44" fillId="33" borderId="0" xfId="0" applyFont="1" applyFill="1" applyAlignment="1">
      <alignment wrapText="1"/>
    </xf>
    <xf numFmtId="0" fontId="45" fillId="33" borderId="0" xfId="0" applyFont="1" applyFill="1" applyAlignment="1">
      <alignment horizontal="center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4" fillId="33" borderId="0" xfId="0" applyFont="1" applyFill="1" applyAlignment="1">
      <alignment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vertical="center"/>
    </xf>
    <xf numFmtId="49" fontId="44" fillId="0" borderId="1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4" fontId="44" fillId="0" borderId="1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45" fillId="33" borderId="18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18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top" wrapText="1"/>
    </xf>
    <xf numFmtId="0" fontId="44" fillId="33" borderId="20" xfId="0" applyFont="1" applyFill="1" applyBorder="1" applyAlignment="1">
      <alignment horizontal="left" vertical="top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right" vertical="top" wrapText="1"/>
    </xf>
    <xf numFmtId="0" fontId="42" fillId="33" borderId="0" xfId="0" applyFont="1" applyFill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left" vertical="top"/>
    </xf>
    <xf numFmtId="49" fontId="44" fillId="0" borderId="14" xfId="0" applyNumberFormat="1" applyFont="1" applyFill="1" applyBorder="1" applyAlignment="1">
      <alignment horizontal="left" vertical="top"/>
    </xf>
    <xf numFmtId="49" fontId="44" fillId="0" borderId="13" xfId="0" applyNumberFormat="1" applyFont="1" applyFill="1" applyBorder="1" applyAlignment="1">
      <alignment horizontal="left" vertical="top"/>
    </xf>
    <xf numFmtId="0" fontId="44" fillId="0" borderId="11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44" fillId="0" borderId="1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left" vertical="top"/>
    </xf>
    <xf numFmtId="49" fontId="44" fillId="0" borderId="17" xfId="0" applyNumberFormat="1" applyFont="1" applyFill="1" applyBorder="1" applyAlignment="1">
      <alignment horizontal="left" vertical="top"/>
    </xf>
    <xf numFmtId="49" fontId="44" fillId="0" borderId="16" xfId="0" applyNumberFormat="1" applyFont="1" applyFill="1" applyBorder="1" applyAlignment="1">
      <alignment horizontal="left" vertical="top"/>
    </xf>
    <xf numFmtId="49" fontId="44" fillId="0" borderId="11" xfId="0" applyNumberFormat="1" applyFont="1" applyFill="1" applyBorder="1" applyAlignment="1">
      <alignment horizontal="center" vertical="top"/>
    </xf>
    <xf numFmtId="49" fontId="44" fillId="0" borderId="14" xfId="0" applyNumberFormat="1" applyFont="1" applyFill="1" applyBorder="1" applyAlignment="1">
      <alignment horizontal="center" vertical="top"/>
    </xf>
    <xf numFmtId="49" fontId="44" fillId="0" borderId="13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" fontId="44" fillId="0" borderId="21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4" fontId="44" fillId="0" borderId="24" xfId="0" applyNumberFormat="1" applyFont="1" applyFill="1" applyBorder="1" applyAlignment="1">
      <alignment horizontal="center" vertical="center" wrapText="1"/>
    </xf>
    <xf numFmtId="4" fontId="44" fillId="0" borderId="25" xfId="0" applyNumberFormat="1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8.421875" style="9" customWidth="1"/>
    <col min="2" max="2" width="16.140625" style="9" customWidth="1"/>
    <col min="3" max="4" width="21.00390625" style="9" customWidth="1"/>
    <col min="5" max="5" width="18.140625" style="9" customWidth="1"/>
    <col min="6" max="6" width="17.7109375" style="9" customWidth="1"/>
    <col min="7" max="7" width="17.57421875" style="9" customWidth="1"/>
    <col min="8" max="8" width="18.7109375" style="9" customWidth="1"/>
    <col min="9" max="9" width="16.8515625" style="9" customWidth="1"/>
    <col min="10" max="10" width="18.7109375" style="9" customWidth="1"/>
    <col min="11" max="16384" width="9.140625" style="9" customWidth="1"/>
  </cols>
  <sheetData>
    <row r="1" spans="1:10" ht="20.25" customHeight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s="13" customFormat="1" ht="15" customHeight="1">
      <c r="A2" s="10"/>
      <c r="B2" s="10"/>
      <c r="C2" s="10"/>
      <c r="D2" s="10"/>
      <c r="E2" s="10"/>
      <c r="F2" s="10"/>
      <c r="G2" s="10"/>
      <c r="H2" s="10"/>
      <c r="I2" s="11"/>
      <c r="J2" s="12" t="s">
        <v>193</v>
      </c>
    </row>
    <row r="3" spans="1:10" s="13" customFormat="1" ht="12.75">
      <c r="A3" s="10"/>
      <c r="B3" s="10"/>
      <c r="C3" s="10"/>
      <c r="D3" s="10"/>
      <c r="E3" s="10"/>
      <c r="F3" s="10"/>
      <c r="G3" s="10"/>
      <c r="H3" s="10"/>
      <c r="I3" s="69" t="s">
        <v>50</v>
      </c>
      <c r="J3" s="69"/>
    </row>
    <row r="4" spans="1:10" s="14" customFormat="1" ht="56.25" customHeight="1">
      <c r="A4" s="70" t="s">
        <v>56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14" customFormat="1" ht="45.75" customHeight="1">
      <c r="A6" s="71" t="s">
        <v>51</v>
      </c>
      <c r="B6" s="71"/>
      <c r="C6" s="72" t="s">
        <v>52</v>
      </c>
      <c r="D6" s="72"/>
      <c r="E6" s="72"/>
      <c r="F6" s="72"/>
      <c r="G6" s="72"/>
      <c r="H6" s="72"/>
      <c r="I6" s="72"/>
      <c r="J6" s="72"/>
    </row>
    <row r="7" spans="1:10" s="14" customFormat="1" ht="45.75" customHeight="1">
      <c r="A7" s="66"/>
      <c r="B7" s="67"/>
      <c r="C7" s="63" t="s">
        <v>53</v>
      </c>
      <c r="D7" s="64"/>
      <c r="E7" s="65"/>
      <c r="F7" s="7">
        <v>2015</v>
      </c>
      <c r="G7" s="7">
        <v>2016</v>
      </c>
      <c r="H7" s="7">
        <v>2017</v>
      </c>
      <c r="I7" s="7">
        <v>2018</v>
      </c>
      <c r="J7" s="7">
        <v>2019</v>
      </c>
    </row>
    <row r="8" spans="1:10" s="14" customFormat="1" ht="48" customHeight="1">
      <c r="A8" s="71" t="s">
        <v>2</v>
      </c>
      <c r="B8" s="71"/>
      <c r="C8" s="72" t="s">
        <v>173</v>
      </c>
      <c r="D8" s="72"/>
      <c r="E8" s="72"/>
      <c r="F8" s="72"/>
      <c r="G8" s="72"/>
      <c r="H8" s="72"/>
      <c r="I8" s="72"/>
      <c r="J8" s="72"/>
    </row>
    <row r="9" spans="1:10" s="14" customFormat="1" ht="36.75" customHeight="1">
      <c r="A9" s="55"/>
      <c r="B9" s="56"/>
      <c r="C9" s="57" t="s">
        <v>118</v>
      </c>
      <c r="D9" s="58"/>
      <c r="E9" s="59"/>
      <c r="F9" s="6" t="s">
        <v>119</v>
      </c>
      <c r="G9" s="6" t="s">
        <v>120</v>
      </c>
      <c r="H9" s="6" t="s">
        <v>120</v>
      </c>
      <c r="I9" s="6" t="s">
        <v>120</v>
      </c>
      <c r="J9" s="6" t="s">
        <v>120</v>
      </c>
    </row>
    <row r="10" spans="1:10" s="14" customFormat="1" ht="31.5" customHeight="1">
      <c r="A10" s="73" t="s">
        <v>3</v>
      </c>
      <c r="B10" s="71" t="s">
        <v>1</v>
      </c>
      <c r="C10" s="71" t="s">
        <v>4</v>
      </c>
      <c r="D10" s="71" t="s">
        <v>5</v>
      </c>
      <c r="E10" s="55" t="s">
        <v>0</v>
      </c>
      <c r="F10" s="76"/>
      <c r="G10" s="76"/>
      <c r="H10" s="76"/>
      <c r="I10" s="76"/>
      <c r="J10" s="56"/>
    </row>
    <row r="11" spans="1:10" ht="13.5" customHeight="1">
      <c r="A11" s="74"/>
      <c r="B11" s="71"/>
      <c r="C11" s="71"/>
      <c r="D11" s="71"/>
      <c r="E11" s="17" t="s">
        <v>54</v>
      </c>
      <c r="F11" s="17">
        <v>2015</v>
      </c>
      <c r="G11" s="17">
        <v>2016</v>
      </c>
      <c r="H11" s="17">
        <v>2017</v>
      </c>
      <c r="I11" s="17">
        <v>2018</v>
      </c>
      <c r="J11" s="17">
        <v>2019</v>
      </c>
    </row>
    <row r="12" spans="1:10" ht="31.5">
      <c r="A12" s="74"/>
      <c r="B12" s="60" t="s">
        <v>57</v>
      </c>
      <c r="C12" s="16"/>
      <c r="D12" s="21" t="s">
        <v>189</v>
      </c>
      <c r="E12" s="3">
        <f>SUM(F12:J12)</f>
        <v>352131.39999999997</v>
      </c>
      <c r="F12" s="3">
        <f>F13+F14+F15</f>
        <v>135506.63</v>
      </c>
      <c r="G12" s="3">
        <f>'Перечень мероприятий'!H130</f>
        <v>99153.02999999998</v>
      </c>
      <c r="H12" s="3">
        <f>'Перечень мероприятий'!I130</f>
        <v>43930.78999999999</v>
      </c>
      <c r="I12" s="3">
        <f>'Перечень мероприятий'!J130</f>
        <v>32658.75</v>
      </c>
      <c r="J12" s="3">
        <f>'Перечень мероприятий'!K130</f>
        <v>40882.200000000004</v>
      </c>
    </row>
    <row r="13" spans="1:10" ht="62.25" customHeight="1">
      <c r="A13" s="74"/>
      <c r="B13" s="61"/>
      <c r="C13" s="16"/>
      <c r="D13" s="5" t="s">
        <v>187</v>
      </c>
      <c r="E13" s="3">
        <f>SUM(F13:J13)</f>
        <v>100.43</v>
      </c>
      <c r="F13" s="3">
        <f>'Перечень мероприятий'!G131</f>
        <v>100.43</v>
      </c>
      <c r="G13" s="3">
        <f>'Перечень мероприятий'!H131</f>
        <v>0</v>
      </c>
      <c r="H13" s="3">
        <f>'Перечень мероприятий'!I131</f>
        <v>0</v>
      </c>
      <c r="I13" s="3">
        <f>'Перечень мероприятий'!J131</f>
        <v>0</v>
      </c>
      <c r="J13" s="3">
        <f>'Перечень мероприятий'!K131</f>
        <v>0</v>
      </c>
    </row>
    <row r="14" spans="1:10" ht="43.5" customHeight="1">
      <c r="A14" s="74"/>
      <c r="B14" s="61"/>
      <c r="C14" s="8" t="s">
        <v>182</v>
      </c>
      <c r="D14" s="5" t="s">
        <v>178</v>
      </c>
      <c r="E14" s="3">
        <f>SUM(F14:J14)</f>
        <v>5500</v>
      </c>
      <c r="F14" s="3">
        <f>'Перечень мероприятий'!G132</f>
        <v>5500</v>
      </c>
      <c r="G14" s="3">
        <f>'Перечень мероприятий'!H132</f>
        <v>0</v>
      </c>
      <c r="H14" s="3">
        <f>'Перечень мероприятий'!I132</f>
        <v>0</v>
      </c>
      <c r="I14" s="3">
        <f>'Перечень мероприятий'!J132</f>
        <v>0</v>
      </c>
      <c r="J14" s="3">
        <f>'Перечень мероприятий'!K132</f>
        <v>0</v>
      </c>
    </row>
    <row r="15" spans="1:10" ht="30" customHeight="1">
      <c r="A15" s="75"/>
      <c r="B15" s="62"/>
      <c r="C15" s="7"/>
      <c r="D15" s="18" t="s">
        <v>6</v>
      </c>
      <c r="E15" s="3">
        <f>SUM(F15:J15)</f>
        <v>346530.97</v>
      </c>
      <c r="F15" s="3">
        <v>129906.2</v>
      </c>
      <c r="G15" s="3">
        <v>99153.03</v>
      </c>
      <c r="H15" s="3">
        <v>43930.79</v>
      </c>
      <c r="I15" s="3">
        <v>32658.75</v>
      </c>
      <c r="J15" s="19">
        <v>40882.2</v>
      </c>
    </row>
    <row r="16" spans="1:10" ht="54.75" customHeight="1">
      <c r="A16" s="63" t="s">
        <v>7</v>
      </c>
      <c r="B16" s="64"/>
      <c r="C16" s="64"/>
      <c r="D16" s="64"/>
      <c r="E16" s="65"/>
      <c r="F16" s="23">
        <v>2015</v>
      </c>
      <c r="G16" s="23">
        <v>2016</v>
      </c>
      <c r="H16" s="23">
        <v>2017</v>
      </c>
      <c r="I16" s="23">
        <v>2018</v>
      </c>
      <c r="J16" s="23">
        <v>2019</v>
      </c>
    </row>
    <row r="17" spans="1:10" ht="59.25" customHeight="1">
      <c r="A17" s="63" t="s">
        <v>58</v>
      </c>
      <c r="B17" s="64"/>
      <c r="C17" s="64"/>
      <c r="D17" s="64"/>
      <c r="E17" s="65"/>
      <c r="F17" s="22">
        <v>93.2</v>
      </c>
      <c r="G17" s="20">
        <v>100</v>
      </c>
      <c r="H17" s="22">
        <v>100</v>
      </c>
      <c r="I17" s="22">
        <v>100</v>
      </c>
      <c r="J17" s="20">
        <v>100</v>
      </c>
    </row>
    <row r="18" spans="1:10" ht="44.25" customHeight="1">
      <c r="A18" s="52" t="s">
        <v>59</v>
      </c>
      <c r="B18" s="53"/>
      <c r="C18" s="53"/>
      <c r="D18" s="53"/>
      <c r="E18" s="54"/>
      <c r="F18" s="22">
        <v>0.064</v>
      </c>
      <c r="G18" s="22">
        <v>0.063</v>
      </c>
      <c r="H18" s="24">
        <v>0.063</v>
      </c>
      <c r="I18" s="24">
        <v>0.063</v>
      </c>
      <c r="J18" s="24">
        <v>0.063</v>
      </c>
    </row>
    <row r="19" spans="1:10" ht="30.75" customHeight="1">
      <c r="A19" s="52" t="s">
        <v>60</v>
      </c>
      <c r="B19" s="53"/>
      <c r="C19" s="53"/>
      <c r="D19" s="53"/>
      <c r="E19" s="54"/>
      <c r="F19" s="22">
        <v>81.89</v>
      </c>
      <c r="G19" s="22">
        <v>100</v>
      </c>
      <c r="H19" s="24">
        <v>100</v>
      </c>
      <c r="I19" s="24">
        <v>100</v>
      </c>
      <c r="J19" s="24">
        <v>100</v>
      </c>
    </row>
    <row r="20" spans="1:10" ht="33" customHeight="1">
      <c r="A20" s="52" t="s">
        <v>61</v>
      </c>
      <c r="B20" s="53"/>
      <c r="C20" s="53"/>
      <c r="D20" s="53"/>
      <c r="E20" s="54"/>
      <c r="F20" s="22">
        <v>0.045</v>
      </c>
      <c r="G20" s="22">
        <v>0.044</v>
      </c>
      <c r="H20" s="24">
        <v>0.044</v>
      </c>
      <c r="I20" s="24">
        <v>0.044</v>
      </c>
      <c r="J20" s="24">
        <v>0.044</v>
      </c>
    </row>
    <row r="21" spans="1:10" ht="45.75" customHeight="1">
      <c r="A21" s="52" t="s">
        <v>62</v>
      </c>
      <c r="B21" s="53"/>
      <c r="C21" s="53"/>
      <c r="D21" s="53"/>
      <c r="E21" s="54"/>
      <c r="F21" s="22">
        <v>18.89</v>
      </c>
      <c r="G21" s="22">
        <v>23.89</v>
      </c>
      <c r="H21" s="24">
        <v>30.21</v>
      </c>
      <c r="I21" s="24">
        <v>38.21</v>
      </c>
      <c r="J21" s="24">
        <v>48.33</v>
      </c>
    </row>
    <row r="22" spans="1:10" ht="39.75" customHeight="1">
      <c r="A22" s="52" t="s">
        <v>63</v>
      </c>
      <c r="B22" s="53"/>
      <c r="C22" s="53"/>
      <c r="D22" s="53"/>
      <c r="E22" s="54"/>
      <c r="F22" s="22">
        <v>100</v>
      </c>
      <c r="G22" s="22">
        <v>100</v>
      </c>
      <c r="H22" s="24">
        <v>100</v>
      </c>
      <c r="I22" s="24">
        <v>100</v>
      </c>
      <c r="J22" s="24">
        <v>100</v>
      </c>
    </row>
    <row r="23" spans="1:10" ht="37.5" customHeight="1">
      <c r="A23" s="52" t="s">
        <v>64</v>
      </c>
      <c r="B23" s="53"/>
      <c r="C23" s="53"/>
      <c r="D23" s="53"/>
      <c r="E23" s="54"/>
      <c r="F23" s="22">
        <v>7.61</v>
      </c>
      <c r="G23" s="22">
        <v>19.35</v>
      </c>
      <c r="H23" s="24">
        <v>31.18</v>
      </c>
      <c r="I23" s="24">
        <v>43.01</v>
      </c>
      <c r="J23" s="24">
        <v>54.84</v>
      </c>
    </row>
    <row r="24" spans="1:10" ht="39.75" customHeight="1">
      <c r="A24" s="52" t="s">
        <v>65</v>
      </c>
      <c r="B24" s="53"/>
      <c r="C24" s="53"/>
      <c r="D24" s="53"/>
      <c r="E24" s="54"/>
      <c r="F24" s="22">
        <v>42.7</v>
      </c>
      <c r="G24" s="22">
        <v>75</v>
      </c>
      <c r="H24" s="24">
        <v>75</v>
      </c>
      <c r="I24" s="24">
        <v>75</v>
      </c>
      <c r="J24" s="24">
        <v>78.5</v>
      </c>
    </row>
  </sheetData>
  <sheetProtection/>
  <mergeCells count="26">
    <mergeCell ref="A23:E23"/>
    <mergeCell ref="A24:E24"/>
    <mergeCell ref="A7:B7"/>
    <mergeCell ref="C7:E7"/>
    <mergeCell ref="A1:J1"/>
    <mergeCell ref="I3:J3"/>
    <mergeCell ref="A4:J4"/>
    <mergeCell ref="A6:B6"/>
    <mergeCell ref="C6:J6"/>
    <mergeCell ref="A8:B8"/>
    <mergeCell ref="C8:J8"/>
    <mergeCell ref="A10:A15"/>
    <mergeCell ref="B10:B11"/>
    <mergeCell ref="C10:C11"/>
    <mergeCell ref="D10:D11"/>
    <mergeCell ref="E10:J10"/>
    <mergeCell ref="A9:B9"/>
    <mergeCell ref="C9:E9"/>
    <mergeCell ref="B12:B15"/>
    <mergeCell ref="A16:E16"/>
    <mergeCell ref="A17:E17"/>
    <mergeCell ref="A18:E18"/>
    <mergeCell ref="A19:E19"/>
    <mergeCell ref="A20:E20"/>
    <mergeCell ref="A21:E21"/>
    <mergeCell ref="A22:E22"/>
  </mergeCells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zoomScale="68" zoomScaleNormal="68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M1"/>
    </sheetView>
  </sheetViews>
  <sheetFormatPr defaultColWidth="9.140625" defaultRowHeight="15"/>
  <cols>
    <col min="1" max="1" width="7.28125" style="4" customWidth="1"/>
    <col min="2" max="2" width="42.57421875" style="4" customWidth="1"/>
    <col min="3" max="3" width="19.8515625" style="4" customWidth="1"/>
    <col min="4" max="4" width="18.7109375" style="4" customWidth="1"/>
    <col min="5" max="5" width="18.00390625" style="4" customWidth="1"/>
    <col min="6" max="6" width="14.57421875" style="4" customWidth="1"/>
    <col min="7" max="7" width="15.140625" style="4" customWidth="1"/>
    <col min="8" max="8" width="13.140625" style="4" customWidth="1"/>
    <col min="9" max="9" width="13.28125" style="4" customWidth="1"/>
    <col min="10" max="10" width="12.28125" style="4" customWidth="1"/>
    <col min="11" max="11" width="14.7109375" style="4" customWidth="1"/>
    <col min="12" max="12" width="16.421875" style="4" customWidth="1"/>
    <col min="13" max="13" width="16.140625" style="4" customWidth="1"/>
    <col min="14" max="16384" width="9.140625" style="4" customWidth="1"/>
  </cols>
  <sheetData>
    <row r="1" spans="1:14" ht="18" customHeight="1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</row>
    <row r="2" spans="1:14" ht="15.7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"/>
    </row>
    <row r="4" spans="1:13" ht="15.75">
      <c r="A4" s="87" t="s">
        <v>28</v>
      </c>
      <c r="B4" s="82" t="s">
        <v>29</v>
      </c>
      <c r="C4" s="82" t="s">
        <v>30</v>
      </c>
      <c r="D4" s="82" t="s">
        <v>8</v>
      </c>
      <c r="E4" s="82" t="s">
        <v>31</v>
      </c>
      <c r="F4" s="82" t="s">
        <v>32</v>
      </c>
      <c r="G4" s="82" t="s">
        <v>9</v>
      </c>
      <c r="H4" s="82"/>
      <c r="I4" s="82"/>
      <c r="J4" s="82"/>
      <c r="K4" s="82"/>
      <c r="L4" s="82" t="s">
        <v>33</v>
      </c>
      <c r="M4" s="82" t="s">
        <v>10</v>
      </c>
    </row>
    <row r="5" spans="1:13" ht="72" customHeight="1">
      <c r="A5" s="87"/>
      <c r="B5" s="82"/>
      <c r="C5" s="82"/>
      <c r="D5" s="82"/>
      <c r="E5" s="82"/>
      <c r="F5" s="82"/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82"/>
      <c r="M5" s="82"/>
    </row>
    <row r="6" spans="1:13" ht="15.75" customHeight="1">
      <c r="A6" s="88" t="s">
        <v>11</v>
      </c>
      <c r="B6" s="91" t="s">
        <v>121</v>
      </c>
      <c r="C6" s="94"/>
      <c r="D6" s="29" t="s">
        <v>17</v>
      </c>
      <c r="E6" s="27">
        <f>SUM(E7:E9)</f>
        <v>565.175</v>
      </c>
      <c r="F6" s="27">
        <f>SUM(F7:F9)</f>
        <v>352131.39499999996</v>
      </c>
      <c r="G6" s="27">
        <f>SUM(G7:G9)</f>
        <v>135506.63</v>
      </c>
      <c r="H6" s="27">
        <f>SUM(H7:H9)</f>
        <v>99153.03</v>
      </c>
      <c r="I6" s="27">
        <f>SUM(I7:I9)</f>
        <v>43930.78999999999</v>
      </c>
      <c r="J6" s="27">
        <f>SUM(J7:J9)</f>
        <v>32658.75</v>
      </c>
      <c r="K6" s="27">
        <f>SUM(K7:K9)</f>
        <v>40882.2</v>
      </c>
      <c r="L6" s="83"/>
      <c r="M6" s="80"/>
    </row>
    <row r="7" spans="1:13" ht="84.75" customHeight="1">
      <c r="A7" s="89"/>
      <c r="B7" s="92"/>
      <c r="C7" s="95"/>
      <c r="D7" s="30" t="s">
        <v>187</v>
      </c>
      <c r="E7" s="27">
        <f>E123</f>
        <v>565.175</v>
      </c>
      <c r="F7" s="27">
        <f>F123</f>
        <v>100.42500000000001</v>
      </c>
      <c r="G7" s="27">
        <f>G123</f>
        <v>100.43</v>
      </c>
      <c r="H7" s="27">
        <f>H123</f>
        <v>0</v>
      </c>
      <c r="I7" s="27">
        <f>I123</f>
        <v>0</v>
      </c>
      <c r="J7" s="27">
        <f>J123</f>
        <v>0</v>
      </c>
      <c r="K7" s="27">
        <f>K123</f>
        <v>0</v>
      </c>
      <c r="L7" s="84"/>
      <c r="M7" s="85"/>
    </row>
    <row r="8" spans="1:13" ht="47.25">
      <c r="A8" s="89"/>
      <c r="B8" s="92"/>
      <c r="C8" s="95"/>
      <c r="D8" s="30" t="s">
        <v>178</v>
      </c>
      <c r="E8" s="27">
        <v>0</v>
      </c>
      <c r="F8" s="27">
        <f>F124</f>
        <v>5500</v>
      </c>
      <c r="G8" s="27">
        <f>G124</f>
        <v>5500</v>
      </c>
      <c r="H8" s="27">
        <f>H124</f>
        <v>0</v>
      </c>
      <c r="I8" s="27">
        <f>I124</f>
        <v>0</v>
      </c>
      <c r="J8" s="27">
        <f>J124</f>
        <v>0</v>
      </c>
      <c r="K8" s="27">
        <f>K124</f>
        <v>0</v>
      </c>
      <c r="L8" s="84"/>
      <c r="M8" s="85"/>
    </row>
    <row r="9" spans="1:13" ht="31.5">
      <c r="A9" s="90"/>
      <c r="B9" s="93"/>
      <c r="C9" s="96"/>
      <c r="D9" s="30" t="s">
        <v>18</v>
      </c>
      <c r="E9" s="27"/>
      <c r="F9" s="27">
        <f>SUM(G9:K9)</f>
        <v>346530.97</v>
      </c>
      <c r="G9" s="27">
        <f>SUM(G23+G37+G43+G53+G63+G77+G85+G93+G101+G119)</f>
        <v>129906.2</v>
      </c>
      <c r="H9" s="27">
        <f>SUM(H23+H37+H43+H53+H63+H77+H85+H93+H101+H119)</f>
        <v>99153.03</v>
      </c>
      <c r="I9" s="27">
        <f>SUM(I23+I37+I43+I53+I63+I77+I85+I93+I119+I101)</f>
        <v>43930.78999999999</v>
      </c>
      <c r="J9" s="27">
        <v>32658.75</v>
      </c>
      <c r="K9" s="27">
        <f>SUM(K23+K37+K43+K53+K63+K77+K85+K93+K101+K119)</f>
        <v>40882.2</v>
      </c>
      <c r="L9" s="81"/>
      <c r="M9" s="81"/>
    </row>
    <row r="10" spans="1:13" ht="43.5" customHeight="1">
      <c r="A10" s="113" t="s">
        <v>34</v>
      </c>
      <c r="B10" s="91" t="s">
        <v>67</v>
      </c>
      <c r="C10" s="97" t="s">
        <v>35</v>
      </c>
      <c r="D10" s="29" t="s">
        <v>17</v>
      </c>
      <c r="E10" s="104" t="s">
        <v>188</v>
      </c>
      <c r="F10" s="105"/>
      <c r="G10" s="105"/>
      <c r="H10" s="105"/>
      <c r="I10" s="105"/>
      <c r="J10" s="105"/>
      <c r="K10" s="106"/>
      <c r="L10" s="80" t="s">
        <v>37</v>
      </c>
      <c r="M10" s="80" t="s">
        <v>20</v>
      </c>
    </row>
    <row r="11" spans="1:13" ht="73.5" customHeight="1">
      <c r="A11" s="114"/>
      <c r="B11" s="92"/>
      <c r="C11" s="98"/>
      <c r="D11" s="30" t="s">
        <v>19</v>
      </c>
      <c r="E11" s="107"/>
      <c r="F11" s="108"/>
      <c r="G11" s="108"/>
      <c r="H11" s="108"/>
      <c r="I11" s="108"/>
      <c r="J11" s="108"/>
      <c r="K11" s="109"/>
      <c r="L11" s="102"/>
      <c r="M11" s="85"/>
    </row>
    <row r="12" spans="1:13" ht="54" customHeight="1">
      <c r="A12" s="115"/>
      <c r="B12" s="93"/>
      <c r="C12" s="99"/>
      <c r="D12" s="30" t="s">
        <v>18</v>
      </c>
      <c r="E12" s="110"/>
      <c r="F12" s="111"/>
      <c r="G12" s="111"/>
      <c r="H12" s="111"/>
      <c r="I12" s="111"/>
      <c r="J12" s="111"/>
      <c r="K12" s="112"/>
      <c r="L12" s="103"/>
      <c r="M12" s="81"/>
    </row>
    <row r="13" spans="1:13" ht="37.5" customHeight="1">
      <c r="A13" s="88" t="s">
        <v>36</v>
      </c>
      <c r="B13" s="91" t="s">
        <v>66</v>
      </c>
      <c r="C13" s="97" t="s">
        <v>35</v>
      </c>
      <c r="D13" s="29" t="s">
        <v>17</v>
      </c>
      <c r="E13" s="104" t="s">
        <v>188</v>
      </c>
      <c r="F13" s="105"/>
      <c r="G13" s="105"/>
      <c r="H13" s="105"/>
      <c r="I13" s="105"/>
      <c r="J13" s="105"/>
      <c r="K13" s="106"/>
      <c r="L13" s="80" t="s">
        <v>37</v>
      </c>
      <c r="M13" s="80" t="s">
        <v>22</v>
      </c>
    </row>
    <row r="14" spans="1:13" ht="86.25" customHeight="1">
      <c r="A14" s="89"/>
      <c r="B14" s="92"/>
      <c r="C14" s="100"/>
      <c r="D14" s="30" t="s">
        <v>19</v>
      </c>
      <c r="E14" s="107"/>
      <c r="F14" s="108"/>
      <c r="G14" s="108"/>
      <c r="H14" s="108"/>
      <c r="I14" s="108"/>
      <c r="J14" s="108"/>
      <c r="K14" s="109"/>
      <c r="L14" s="102"/>
      <c r="M14" s="85"/>
    </row>
    <row r="15" spans="1:13" ht="58.5" customHeight="1">
      <c r="A15" s="90"/>
      <c r="B15" s="93"/>
      <c r="C15" s="101"/>
      <c r="D15" s="30" t="s">
        <v>18</v>
      </c>
      <c r="E15" s="110"/>
      <c r="F15" s="111"/>
      <c r="G15" s="111"/>
      <c r="H15" s="111"/>
      <c r="I15" s="111"/>
      <c r="J15" s="111"/>
      <c r="K15" s="112"/>
      <c r="L15" s="103"/>
      <c r="M15" s="81"/>
    </row>
    <row r="16" spans="1:13" ht="39" customHeight="1">
      <c r="A16" s="116" t="s">
        <v>38</v>
      </c>
      <c r="B16" s="91" t="s">
        <v>68</v>
      </c>
      <c r="C16" s="97" t="s">
        <v>35</v>
      </c>
      <c r="D16" s="29" t="s">
        <v>17</v>
      </c>
      <c r="E16" s="104" t="s">
        <v>188</v>
      </c>
      <c r="F16" s="105"/>
      <c r="G16" s="105"/>
      <c r="H16" s="105"/>
      <c r="I16" s="105"/>
      <c r="J16" s="105"/>
      <c r="K16" s="106"/>
      <c r="L16" s="80" t="s">
        <v>37</v>
      </c>
      <c r="M16" s="80" t="s">
        <v>23</v>
      </c>
    </row>
    <row r="17" spans="1:13" ht="88.5" customHeight="1">
      <c r="A17" s="117"/>
      <c r="B17" s="92"/>
      <c r="C17" s="100"/>
      <c r="D17" s="30" t="s">
        <v>19</v>
      </c>
      <c r="E17" s="107"/>
      <c r="F17" s="108"/>
      <c r="G17" s="108"/>
      <c r="H17" s="108"/>
      <c r="I17" s="108"/>
      <c r="J17" s="108"/>
      <c r="K17" s="109"/>
      <c r="L17" s="102"/>
      <c r="M17" s="85"/>
    </row>
    <row r="18" spans="1:13" ht="50.25" customHeight="1">
      <c r="A18" s="118"/>
      <c r="B18" s="93"/>
      <c r="C18" s="101"/>
      <c r="D18" s="30" t="s">
        <v>18</v>
      </c>
      <c r="E18" s="110"/>
      <c r="F18" s="111"/>
      <c r="G18" s="111"/>
      <c r="H18" s="111"/>
      <c r="I18" s="111"/>
      <c r="J18" s="111"/>
      <c r="K18" s="112"/>
      <c r="L18" s="103"/>
      <c r="M18" s="81"/>
    </row>
    <row r="19" spans="1:13" ht="36.75" customHeight="1">
      <c r="A19" s="88" t="s">
        <v>39</v>
      </c>
      <c r="B19" s="91" t="s">
        <v>69</v>
      </c>
      <c r="C19" s="97" t="s">
        <v>35</v>
      </c>
      <c r="D19" s="29" t="s">
        <v>17</v>
      </c>
      <c r="E19" s="104" t="s">
        <v>188</v>
      </c>
      <c r="F19" s="105"/>
      <c r="G19" s="105"/>
      <c r="H19" s="105"/>
      <c r="I19" s="105"/>
      <c r="J19" s="105"/>
      <c r="K19" s="106"/>
      <c r="L19" s="80" t="s">
        <v>37</v>
      </c>
      <c r="M19" s="80"/>
    </row>
    <row r="20" spans="1:13" ht="84" customHeight="1">
      <c r="A20" s="89"/>
      <c r="B20" s="92"/>
      <c r="C20" s="100"/>
      <c r="D20" s="30" t="s">
        <v>19</v>
      </c>
      <c r="E20" s="107"/>
      <c r="F20" s="108"/>
      <c r="G20" s="108"/>
      <c r="H20" s="108"/>
      <c r="I20" s="108"/>
      <c r="J20" s="108"/>
      <c r="K20" s="109"/>
      <c r="L20" s="102"/>
      <c r="M20" s="85"/>
    </row>
    <row r="21" spans="1:13" ht="54.75" customHeight="1">
      <c r="A21" s="90"/>
      <c r="B21" s="93"/>
      <c r="C21" s="101"/>
      <c r="D21" s="30" t="s">
        <v>18</v>
      </c>
      <c r="E21" s="110"/>
      <c r="F21" s="111"/>
      <c r="G21" s="111"/>
      <c r="H21" s="111"/>
      <c r="I21" s="111"/>
      <c r="J21" s="111"/>
      <c r="K21" s="112"/>
      <c r="L21" s="103"/>
      <c r="M21" s="81"/>
    </row>
    <row r="22" spans="1:13" ht="15.75">
      <c r="A22" s="88" t="s">
        <v>71</v>
      </c>
      <c r="B22" s="91" t="s">
        <v>70</v>
      </c>
      <c r="C22" s="97" t="s">
        <v>35</v>
      </c>
      <c r="D22" s="29" t="s">
        <v>17</v>
      </c>
      <c r="E22" s="27">
        <f aca="true" t="shared" si="0" ref="E22:K22">SUM(E23)</f>
        <v>0</v>
      </c>
      <c r="F22" s="27">
        <f t="shared" si="0"/>
        <v>9828.25</v>
      </c>
      <c r="G22" s="27">
        <f t="shared" si="0"/>
        <v>708.25</v>
      </c>
      <c r="H22" s="27">
        <f t="shared" si="0"/>
        <v>2230</v>
      </c>
      <c r="I22" s="27">
        <f t="shared" si="0"/>
        <v>2020</v>
      </c>
      <c r="J22" s="27">
        <f t="shared" si="0"/>
        <v>2150</v>
      </c>
      <c r="K22" s="27">
        <f t="shared" si="0"/>
        <v>2720</v>
      </c>
      <c r="L22" s="80" t="s">
        <v>40</v>
      </c>
      <c r="M22" s="80" t="s">
        <v>24</v>
      </c>
    </row>
    <row r="23" spans="1:13" ht="109.5" customHeight="1">
      <c r="A23" s="90"/>
      <c r="B23" s="93"/>
      <c r="C23" s="99"/>
      <c r="D23" s="30" t="s">
        <v>18</v>
      </c>
      <c r="E23" s="27">
        <f>SUM(E25+E29+E31+E33+E35)</f>
        <v>0</v>
      </c>
      <c r="F23" s="27">
        <f aca="true" t="shared" si="1" ref="F23:K23">SUM(F25+F29+F31+F33+F35+F27)</f>
        <v>9828.25</v>
      </c>
      <c r="G23" s="27">
        <f t="shared" si="1"/>
        <v>708.25</v>
      </c>
      <c r="H23" s="27">
        <f t="shared" si="1"/>
        <v>2230</v>
      </c>
      <c r="I23" s="27">
        <f t="shared" si="1"/>
        <v>2020</v>
      </c>
      <c r="J23" s="27">
        <f t="shared" si="1"/>
        <v>2150</v>
      </c>
      <c r="K23" s="27">
        <f t="shared" si="1"/>
        <v>2720</v>
      </c>
      <c r="L23" s="81"/>
      <c r="M23" s="81"/>
    </row>
    <row r="24" spans="1:13" ht="15.75">
      <c r="A24" s="88" t="s">
        <v>72</v>
      </c>
      <c r="B24" s="91" t="s">
        <v>73</v>
      </c>
      <c r="C24" s="97" t="s">
        <v>35</v>
      </c>
      <c r="D24" s="29" t="s">
        <v>17</v>
      </c>
      <c r="E24" s="27">
        <f>SUM(E25)</f>
        <v>0</v>
      </c>
      <c r="F24" s="27">
        <v>1243</v>
      </c>
      <c r="G24" s="27">
        <f>SUM(G25)</f>
        <v>363</v>
      </c>
      <c r="H24" s="27">
        <f>SUM(H25)</f>
        <v>180</v>
      </c>
      <c r="I24" s="27">
        <f>SUM(I25)</f>
        <v>0</v>
      </c>
      <c r="J24" s="27">
        <f>SUM(J25)</f>
        <v>0</v>
      </c>
      <c r="K24" s="27">
        <f>SUM(K25)</f>
        <v>700</v>
      </c>
      <c r="L24" s="80" t="s">
        <v>40</v>
      </c>
      <c r="M24" s="80" t="s">
        <v>23</v>
      </c>
    </row>
    <row r="25" spans="1:13" ht="114.75" customHeight="1">
      <c r="A25" s="90"/>
      <c r="B25" s="93"/>
      <c r="C25" s="99"/>
      <c r="D25" s="30" t="s">
        <v>18</v>
      </c>
      <c r="E25" s="27">
        <v>0</v>
      </c>
      <c r="F25" s="27">
        <f>SUM(G25+H25+I25+J25+K25)</f>
        <v>1243</v>
      </c>
      <c r="G25" s="27">
        <v>363</v>
      </c>
      <c r="H25" s="27">
        <v>180</v>
      </c>
      <c r="I25" s="27">
        <v>0</v>
      </c>
      <c r="J25" s="27">
        <v>0</v>
      </c>
      <c r="K25" s="27">
        <v>700</v>
      </c>
      <c r="L25" s="81"/>
      <c r="M25" s="81"/>
    </row>
    <row r="26" spans="1:13" ht="15.75">
      <c r="A26" s="88" t="s">
        <v>75</v>
      </c>
      <c r="B26" s="91" t="s">
        <v>74</v>
      </c>
      <c r="C26" s="97" t="s">
        <v>35</v>
      </c>
      <c r="D26" s="29" t="s">
        <v>17</v>
      </c>
      <c r="E26" s="27">
        <f aca="true" t="shared" si="2" ref="E26:K26">SUM(E27:E27)</f>
        <v>0</v>
      </c>
      <c r="F26" s="27">
        <f t="shared" si="2"/>
        <v>60</v>
      </c>
      <c r="G26" s="27">
        <f t="shared" si="2"/>
        <v>0</v>
      </c>
      <c r="H26" s="27">
        <f t="shared" si="2"/>
        <v>30</v>
      </c>
      <c r="I26" s="27">
        <f t="shared" si="2"/>
        <v>0</v>
      </c>
      <c r="J26" s="27">
        <f t="shared" si="2"/>
        <v>30</v>
      </c>
      <c r="K26" s="27">
        <f t="shared" si="2"/>
        <v>0</v>
      </c>
      <c r="L26" s="80" t="s">
        <v>40</v>
      </c>
      <c r="M26" s="80" t="s">
        <v>24</v>
      </c>
    </row>
    <row r="27" spans="1:13" ht="73.5" customHeight="1">
      <c r="A27" s="90"/>
      <c r="B27" s="93"/>
      <c r="C27" s="99"/>
      <c r="D27" s="30" t="s">
        <v>18</v>
      </c>
      <c r="E27" s="27">
        <v>0</v>
      </c>
      <c r="F27" s="27">
        <f>SUM(G27:K27)</f>
        <v>60</v>
      </c>
      <c r="G27" s="27">
        <v>0</v>
      </c>
      <c r="H27" s="27">
        <v>30</v>
      </c>
      <c r="I27" s="27">
        <v>0</v>
      </c>
      <c r="J27" s="27">
        <v>30</v>
      </c>
      <c r="K27" s="27">
        <v>0</v>
      </c>
      <c r="L27" s="81"/>
      <c r="M27" s="81"/>
    </row>
    <row r="28" spans="1:13" ht="15.75" customHeight="1">
      <c r="A28" s="88" t="s">
        <v>77</v>
      </c>
      <c r="B28" s="91" t="s">
        <v>76</v>
      </c>
      <c r="C28" s="97" t="s">
        <v>35</v>
      </c>
      <c r="D28" s="29" t="s">
        <v>17</v>
      </c>
      <c r="E28" s="27">
        <f>SUM(E29)</f>
        <v>0</v>
      </c>
      <c r="F28" s="27">
        <f>SUM(G28+H28+I28+J28+K28)</f>
        <v>3600</v>
      </c>
      <c r="G28" s="27">
        <f>SUM(G29)</f>
        <v>0</v>
      </c>
      <c r="H28" s="27">
        <f>SUM(H29)</f>
        <v>900</v>
      </c>
      <c r="I28" s="27">
        <f>SUM(I29)</f>
        <v>900</v>
      </c>
      <c r="J28" s="27">
        <f>SUM(J29)</f>
        <v>900</v>
      </c>
      <c r="K28" s="27">
        <f>SUM(K29)</f>
        <v>900</v>
      </c>
      <c r="L28" s="80" t="s">
        <v>40</v>
      </c>
      <c r="M28" s="80" t="s">
        <v>24</v>
      </c>
    </row>
    <row r="29" spans="1:13" ht="96.75" customHeight="1">
      <c r="A29" s="90"/>
      <c r="B29" s="93"/>
      <c r="C29" s="99"/>
      <c r="D29" s="30" t="s">
        <v>18</v>
      </c>
      <c r="E29" s="27">
        <v>0</v>
      </c>
      <c r="F29" s="27">
        <f>SUM(G29+H29+I29+J29+K29)</f>
        <v>3600</v>
      </c>
      <c r="G29" s="27">
        <v>0</v>
      </c>
      <c r="H29" s="27">
        <v>900</v>
      </c>
      <c r="I29" s="27">
        <v>900</v>
      </c>
      <c r="J29" s="27">
        <v>900</v>
      </c>
      <c r="K29" s="27">
        <v>900</v>
      </c>
      <c r="L29" s="81"/>
      <c r="M29" s="81"/>
    </row>
    <row r="30" spans="1:13" ht="15.75">
      <c r="A30" s="88" t="s">
        <v>194</v>
      </c>
      <c r="B30" s="91" t="s">
        <v>122</v>
      </c>
      <c r="C30" s="97" t="s">
        <v>35</v>
      </c>
      <c r="D30" s="29" t="s">
        <v>17</v>
      </c>
      <c r="E30" s="27">
        <f aca="true" t="shared" si="3" ref="E30:K30">SUM(E31)</f>
        <v>0</v>
      </c>
      <c r="F30" s="27">
        <f t="shared" si="3"/>
        <v>2500</v>
      </c>
      <c r="G30" s="27">
        <f t="shared" si="3"/>
        <v>0</v>
      </c>
      <c r="H30" s="27">
        <f t="shared" si="3"/>
        <v>600</v>
      </c>
      <c r="I30" s="27">
        <f t="shared" si="3"/>
        <v>600</v>
      </c>
      <c r="J30" s="27">
        <f t="shared" si="3"/>
        <v>700</v>
      </c>
      <c r="K30" s="27">
        <f t="shared" si="3"/>
        <v>600</v>
      </c>
      <c r="L30" s="80" t="s">
        <v>40</v>
      </c>
      <c r="M30" s="80" t="s">
        <v>24</v>
      </c>
    </row>
    <row r="31" spans="1:13" ht="99.75" customHeight="1">
      <c r="A31" s="90"/>
      <c r="B31" s="93"/>
      <c r="C31" s="99"/>
      <c r="D31" s="30" t="s">
        <v>18</v>
      </c>
      <c r="E31" s="27">
        <v>0</v>
      </c>
      <c r="F31" s="27">
        <f>SUM(G31+H31+I31+J31+K31)</f>
        <v>2500</v>
      </c>
      <c r="G31" s="27">
        <v>0</v>
      </c>
      <c r="H31" s="27">
        <v>600</v>
      </c>
      <c r="I31" s="27">
        <v>600</v>
      </c>
      <c r="J31" s="27">
        <v>700</v>
      </c>
      <c r="K31" s="27">
        <v>600</v>
      </c>
      <c r="L31" s="81"/>
      <c r="M31" s="81"/>
    </row>
    <row r="32" spans="1:13" ht="15.75">
      <c r="A32" s="88" t="s">
        <v>78</v>
      </c>
      <c r="B32" s="91" t="s">
        <v>123</v>
      </c>
      <c r="C32" s="97" t="s">
        <v>35</v>
      </c>
      <c r="D32" s="29" t="s">
        <v>17</v>
      </c>
      <c r="E32" s="27">
        <f aca="true" t="shared" si="4" ref="E32:K32">SUM(E33)</f>
        <v>0</v>
      </c>
      <c r="F32" s="27">
        <f t="shared" si="4"/>
        <v>1187.25</v>
      </c>
      <c r="G32" s="27">
        <f t="shared" si="4"/>
        <v>107.25</v>
      </c>
      <c r="H32" s="27">
        <f t="shared" si="4"/>
        <v>270</v>
      </c>
      <c r="I32" s="27">
        <f t="shared" si="4"/>
        <v>270</v>
      </c>
      <c r="J32" s="27">
        <f t="shared" si="4"/>
        <v>270</v>
      </c>
      <c r="K32" s="27">
        <f t="shared" si="4"/>
        <v>270</v>
      </c>
      <c r="L32" s="80" t="s">
        <v>40</v>
      </c>
      <c r="M32" s="80" t="s">
        <v>24</v>
      </c>
    </row>
    <row r="33" spans="1:13" ht="82.5" customHeight="1">
      <c r="A33" s="90"/>
      <c r="B33" s="93"/>
      <c r="C33" s="99"/>
      <c r="D33" s="30" t="s">
        <v>18</v>
      </c>
      <c r="E33" s="27">
        <v>0</v>
      </c>
      <c r="F33" s="27">
        <f>SUM(G33+H33+I33+J33+K33)</f>
        <v>1187.25</v>
      </c>
      <c r="G33" s="27">
        <v>107.25</v>
      </c>
      <c r="H33" s="27">
        <v>270</v>
      </c>
      <c r="I33" s="27">
        <v>270</v>
      </c>
      <c r="J33" s="27">
        <v>270</v>
      </c>
      <c r="K33" s="27">
        <v>270</v>
      </c>
      <c r="L33" s="81"/>
      <c r="M33" s="81"/>
    </row>
    <row r="34" spans="1:13" ht="15.75">
      <c r="A34" s="88" t="s">
        <v>79</v>
      </c>
      <c r="B34" s="119" t="s">
        <v>124</v>
      </c>
      <c r="C34" s="97" t="s">
        <v>35</v>
      </c>
      <c r="D34" s="29" t="s">
        <v>17</v>
      </c>
      <c r="E34" s="27">
        <f aca="true" t="shared" si="5" ref="E34:K34">SUM(E35)</f>
        <v>0</v>
      </c>
      <c r="F34" s="27">
        <f t="shared" si="5"/>
        <v>1238</v>
      </c>
      <c r="G34" s="27">
        <f t="shared" si="5"/>
        <v>238</v>
      </c>
      <c r="H34" s="27">
        <f t="shared" si="5"/>
        <v>250</v>
      </c>
      <c r="I34" s="27">
        <f t="shared" si="5"/>
        <v>250</v>
      </c>
      <c r="J34" s="27">
        <f t="shared" si="5"/>
        <v>250</v>
      </c>
      <c r="K34" s="27">
        <f t="shared" si="5"/>
        <v>250</v>
      </c>
      <c r="L34" s="80"/>
      <c r="M34" s="80"/>
    </row>
    <row r="35" spans="1:13" ht="117.75" customHeight="1">
      <c r="A35" s="90"/>
      <c r="B35" s="120"/>
      <c r="C35" s="99"/>
      <c r="D35" s="30" t="s">
        <v>18</v>
      </c>
      <c r="E35" s="27">
        <v>0</v>
      </c>
      <c r="F35" s="27">
        <f>SUM(G35+H35+I35+J35+K35)</f>
        <v>1238</v>
      </c>
      <c r="G35" s="27">
        <v>238</v>
      </c>
      <c r="H35" s="27">
        <v>250</v>
      </c>
      <c r="I35" s="27">
        <v>250</v>
      </c>
      <c r="J35" s="27">
        <v>250</v>
      </c>
      <c r="K35" s="27">
        <v>250</v>
      </c>
      <c r="L35" s="81"/>
      <c r="M35" s="81"/>
    </row>
    <row r="36" spans="1:13" ht="15.75">
      <c r="A36" s="88" t="s">
        <v>80</v>
      </c>
      <c r="B36" s="91" t="s">
        <v>116</v>
      </c>
      <c r="C36" s="97" t="s">
        <v>35</v>
      </c>
      <c r="D36" s="29" t="s">
        <v>17</v>
      </c>
      <c r="E36" s="27">
        <f aca="true" t="shared" si="6" ref="E36:K36">SUM(E37:E37)</f>
        <v>0</v>
      </c>
      <c r="F36" s="27">
        <f t="shared" si="6"/>
        <v>295</v>
      </c>
      <c r="G36" s="27">
        <f t="shared" si="6"/>
        <v>0</v>
      </c>
      <c r="H36" s="27">
        <f t="shared" si="6"/>
        <v>100</v>
      </c>
      <c r="I36" s="27">
        <f t="shared" si="6"/>
        <v>65</v>
      </c>
      <c r="J36" s="27">
        <f t="shared" si="6"/>
        <v>65</v>
      </c>
      <c r="K36" s="27">
        <f t="shared" si="6"/>
        <v>65</v>
      </c>
      <c r="L36" s="80" t="s">
        <v>117</v>
      </c>
      <c r="M36" s="80" t="s">
        <v>24</v>
      </c>
    </row>
    <row r="37" spans="1:13" ht="117" customHeight="1">
      <c r="A37" s="90"/>
      <c r="B37" s="93"/>
      <c r="C37" s="99"/>
      <c r="D37" s="30" t="s">
        <v>18</v>
      </c>
      <c r="E37" s="27">
        <f>SUM(E41)</f>
        <v>0</v>
      </c>
      <c r="F37" s="27">
        <f>SUM(F41+F39)</f>
        <v>295</v>
      </c>
      <c r="G37" s="27">
        <f>SUM(G41+G39)</f>
        <v>0</v>
      </c>
      <c r="H37" s="27">
        <f>SUM(H41+H39)</f>
        <v>100</v>
      </c>
      <c r="I37" s="27">
        <f>SUM(I41+I39)</f>
        <v>65</v>
      </c>
      <c r="J37" s="27">
        <v>65</v>
      </c>
      <c r="K37" s="27">
        <f>SUM(K41+K39)</f>
        <v>65</v>
      </c>
      <c r="L37" s="81"/>
      <c r="M37" s="81"/>
    </row>
    <row r="38" spans="1:13" ht="15.75">
      <c r="A38" s="88" t="s">
        <v>81</v>
      </c>
      <c r="B38" s="91" t="s">
        <v>125</v>
      </c>
      <c r="C38" s="97" t="s">
        <v>35</v>
      </c>
      <c r="D38" s="29" t="s">
        <v>17</v>
      </c>
      <c r="E38" s="27">
        <f aca="true" t="shared" si="7" ref="E38:K38">SUM(E39:E39)</f>
        <v>0</v>
      </c>
      <c r="F38" s="27">
        <f t="shared" si="7"/>
        <v>35</v>
      </c>
      <c r="G38" s="27">
        <f t="shared" si="7"/>
        <v>0</v>
      </c>
      <c r="H38" s="27">
        <f t="shared" si="7"/>
        <v>35</v>
      </c>
      <c r="I38" s="27">
        <f t="shared" si="7"/>
        <v>0</v>
      </c>
      <c r="J38" s="27">
        <f t="shared" si="7"/>
        <v>0</v>
      </c>
      <c r="K38" s="27">
        <f t="shared" si="7"/>
        <v>0</v>
      </c>
      <c r="L38" s="80" t="s">
        <v>117</v>
      </c>
      <c r="M38" s="80" t="s">
        <v>24</v>
      </c>
    </row>
    <row r="39" spans="1:13" ht="70.5" customHeight="1">
      <c r="A39" s="90"/>
      <c r="B39" s="93"/>
      <c r="C39" s="99"/>
      <c r="D39" s="30" t="s">
        <v>18</v>
      </c>
      <c r="E39" s="27">
        <v>0</v>
      </c>
      <c r="F39" s="27">
        <f>SUM(G39:K39)</f>
        <v>35</v>
      </c>
      <c r="G39" s="27">
        <v>0</v>
      </c>
      <c r="H39" s="27">
        <v>35</v>
      </c>
      <c r="I39" s="27">
        <v>0</v>
      </c>
      <c r="J39" s="27">
        <v>0</v>
      </c>
      <c r="K39" s="27">
        <v>0</v>
      </c>
      <c r="L39" s="81"/>
      <c r="M39" s="81"/>
    </row>
    <row r="40" spans="1:13" ht="15.75">
      <c r="A40" s="88" t="s">
        <v>82</v>
      </c>
      <c r="B40" s="91" t="s">
        <v>126</v>
      </c>
      <c r="C40" s="97" t="s">
        <v>35</v>
      </c>
      <c r="D40" s="29" t="s">
        <v>17</v>
      </c>
      <c r="E40" s="27">
        <f aca="true" t="shared" si="8" ref="E40:K40">SUM(E41:E41)</f>
        <v>0</v>
      </c>
      <c r="F40" s="27">
        <f t="shared" si="8"/>
        <v>260</v>
      </c>
      <c r="G40" s="27">
        <f t="shared" si="8"/>
        <v>0</v>
      </c>
      <c r="H40" s="27">
        <f t="shared" si="8"/>
        <v>65</v>
      </c>
      <c r="I40" s="27">
        <f t="shared" si="8"/>
        <v>65</v>
      </c>
      <c r="J40" s="27">
        <f t="shared" si="8"/>
        <v>65</v>
      </c>
      <c r="K40" s="27">
        <f t="shared" si="8"/>
        <v>65</v>
      </c>
      <c r="L40" s="80" t="s">
        <v>117</v>
      </c>
      <c r="M40" s="80" t="s">
        <v>24</v>
      </c>
    </row>
    <row r="41" spans="1:13" ht="100.5" customHeight="1">
      <c r="A41" s="90"/>
      <c r="B41" s="93"/>
      <c r="C41" s="99"/>
      <c r="D41" s="30" t="s">
        <v>18</v>
      </c>
      <c r="E41" s="27">
        <v>0</v>
      </c>
      <c r="F41" s="27">
        <f>SUM(G41:K41)</f>
        <v>260</v>
      </c>
      <c r="G41" s="27">
        <v>0</v>
      </c>
      <c r="H41" s="27">
        <v>65</v>
      </c>
      <c r="I41" s="27">
        <v>65</v>
      </c>
      <c r="J41" s="27">
        <v>65</v>
      </c>
      <c r="K41" s="27">
        <v>65</v>
      </c>
      <c r="L41" s="81"/>
      <c r="M41" s="81"/>
    </row>
    <row r="42" spans="1:13" ht="15.75">
      <c r="A42" s="88" t="s">
        <v>83</v>
      </c>
      <c r="B42" s="91" t="s">
        <v>127</v>
      </c>
      <c r="C42" s="97" t="s">
        <v>35</v>
      </c>
      <c r="D42" s="29" t="s">
        <v>17</v>
      </c>
      <c r="E42" s="126" t="s">
        <v>191</v>
      </c>
      <c r="F42" s="127"/>
      <c r="G42" s="127"/>
      <c r="H42" s="127"/>
      <c r="I42" s="127"/>
      <c r="J42" s="127"/>
      <c r="K42" s="128"/>
      <c r="L42" s="94" t="s">
        <v>25</v>
      </c>
      <c r="M42" s="94" t="s">
        <v>41</v>
      </c>
    </row>
    <row r="43" spans="1:13" ht="63.75" customHeight="1">
      <c r="A43" s="90"/>
      <c r="B43" s="93"/>
      <c r="C43" s="99"/>
      <c r="D43" s="30" t="s">
        <v>18</v>
      </c>
      <c r="E43" s="129"/>
      <c r="F43" s="130"/>
      <c r="G43" s="130"/>
      <c r="H43" s="130"/>
      <c r="I43" s="130"/>
      <c r="J43" s="130"/>
      <c r="K43" s="131"/>
      <c r="L43" s="96"/>
      <c r="M43" s="96"/>
    </row>
    <row r="44" spans="1:13" ht="15.75">
      <c r="A44" s="31" t="s">
        <v>84</v>
      </c>
      <c r="B44" s="121" t="s">
        <v>128</v>
      </c>
      <c r="C44" s="123" t="s">
        <v>35</v>
      </c>
      <c r="D44" s="29" t="s">
        <v>17</v>
      </c>
      <c r="E44" s="126" t="s">
        <v>191</v>
      </c>
      <c r="F44" s="127"/>
      <c r="G44" s="127"/>
      <c r="H44" s="127"/>
      <c r="I44" s="127"/>
      <c r="J44" s="127"/>
      <c r="K44" s="128"/>
      <c r="L44" s="80" t="s">
        <v>25</v>
      </c>
      <c r="M44" s="80" t="s">
        <v>42</v>
      </c>
    </row>
    <row r="45" spans="1:13" ht="31.5">
      <c r="A45" s="32"/>
      <c r="B45" s="122"/>
      <c r="C45" s="124"/>
      <c r="D45" s="30" t="s">
        <v>18</v>
      </c>
      <c r="E45" s="129"/>
      <c r="F45" s="130"/>
      <c r="G45" s="130"/>
      <c r="H45" s="130"/>
      <c r="I45" s="130"/>
      <c r="J45" s="130"/>
      <c r="K45" s="131"/>
      <c r="L45" s="81"/>
      <c r="M45" s="81"/>
    </row>
    <row r="46" spans="1:13" ht="15.75">
      <c r="A46" s="88" t="s">
        <v>85</v>
      </c>
      <c r="B46" s="121" t="s">
        <v>129</v>
      </c>
      <c r="C46" s="123" t="s">
        <v>35</v>
      </c>
      <c r="D46" s="29" t="s">
        <v>17</v>
      </c>
      <c r="E46" s="126" t="s">
        <v>191</v>
      </c>
      <c r="F46" s="127"/>
      <c r="G46" s="127"/>
      <c r="H46" s="127"/>
      <c r="I46" s="127"/>
      <c r="J46" s="127"/>
      <c r="K46" s="128"/>
      <c r="L46" s="80" t="s">
        <v>25</v>
      </c>
      <c r="M46" s="80" t="s">
        <v>43</v>
      </c>
    </row>
    <row r="47" spans="1:13" ht="31.5">
      <c r="A47" s="90"/>
      <c r="B47" s="122"/>
      <c r="C47" s="125"/>
      <c r="D47" s="30" t="s">
        <v>18</v>
      </c>
      <c r="E47" s="129"/>
      <c r="F47" s="130"/>
      <c r="G47" s="130"/>
      <c r="H47" s="130"/>
      <c r="I47" s="130"/>
      <c r="J47" s="130"/>
      <c r="K47" s="131"/>
      <c r="L47" s="81"/>
      <c r="M47" s="81"/>
    </row>
    <row r="48" spans="1:13" ht="15.75">
      <c r="A48" s="88" t="s">
        <v>86</v>
      </c>
      <c r="B48" s="121" t="s">
        <v>130</v>
      </c>
      <c r="C48" s="123" t="s">
        <v>35</v>
      </c>
      <c r="D48" s="29" t="s">
        <v>17</v>
      </c>
      <c r="E48" s="126" t="s">
        <v>191</v>
      </c>
      <c r="F48" s="127"/>
      <c r="G48" s="127"/>
      <c r="H48" s="127"/>
      <c r="I48" s="127"/>
      <c r="J48" s="127"/>
      <c r="K48" s="128"/>
      <c r="L48" s="80" t="s">
        <v>25</v>
      </c>
      <c r="M48" s="80" t="s">
        <v>42</v>
      </c>
    </row>
    <row r="49" spans="1:13" ht="31.5">
      <c r="A49" s="90"/>
      <c r="B49" s="122"/>
      <c r="C49" s="125"/>
      <c r="D49" s="30" t="s">
        <v>18</v>
      </c>
      <c r="E49" s="129"/>
      <c r="F49" s="130"/>
      <c r="G49" s="130"/>
      <c r="H49" s="130"/>
      <c r="I49" s="130"/>
      <c r="J49" s="130"/>
      <c r="K49" s="131"/>
      <c r="L49" s="81"/>
      <c r="M49" s="81"/>
    </row>
    <row r="50" spans="1:13" ht="15.75">
      <c r="A50" s="88" t="s">
        <v>87</v>
      </c>
      <c r="B50" s="121" t="s">
        <v>131</v>
      </c>
      <c r="C50" s="123" t="s">
        <v>35</v>
      </c>
      <c r="D50" s="29" t="s">
        <v>17</v>
      </c>
      <c r="E50" s="126" t="s">
        <v>191</v>
      </c>
      <c r="F50" s="127"/>
      <c r="G50" s="127"/>
      <c r="H50" s="127"/>
      <c r="I50" s="127"/>
      <c r="J50" s="127"/>
      <c r="K50" s="128"/>
      <c r="L50" s="80"/>
      <c r="M50" s="80"/>
    </row>
    <row r="51" spans="1:13" ht="31.5">
      <c r="A51" s="90"/>
      <c r="B51" s="122"/>
      <c r="C51" s="125"/>
      <c r="D51" s="30" t="s">
        <v>18</v>
      </c>
      <c r="E51" s="129"/>
      <c r="F51" s="130"/>
      <c r="G51" s="130"/>
      <c r="H51" s="130"/>
      <c r="I51" s="130"/>
      <c r="J51" s="130"/>
      <c r="K51" s="131"/>
      <c r="L51" s="81"/>
      <c r="M51" s="81"/>
    </row>
    <row r="52" spans="1:13" ht="15.75">
      <c r="A52" s="88" t="s">
        <v>88</v>
      </c>
      <c r="B52" s="91" t="s">
        <v>132</v>
      </c>
      <c r="C52" s="97" t="s">
        <v>35</v>
      </c>
      <c r="D52" s="29" t="s">
        <v>17</v>
      </c>
      <c r="E52" s="126" t="s">
        <v>191</v>
      </c>
      <c r="F52" s="127"/>
      <c r="G52" s="127"/>
      <c r="H52" s="127"/>
      <c r="I52" s="127"/>
      <c r="J52" s="127"/>
      <c r="K52" s="128"/>
      <c r="L52" s="80" t="s">
        <v>25</v>
      </c>
      <c r="M52" s="80" t="s">
        <v>44</v>
      </c>
    </row>
    <row r="53" spans="1:13" ht="57" customHeight="1">
      <c r="A53" s="90"/>
      <c r="B53" s="93"/>
      <c r="C53" s="99"/>
      <c r="D53" s="30" t="s">
        <v>18</v>
      </c>
      <c r="E53" s="129"/>
      <c r="F53" s="130"/>
      <c r="G53" s="130"/>
      <c r="H53" s="130"/>
      <c r="I53" s="130"/>
      <c r="J53" s="130"/>
      <c r="K53" s="131"/>
      <c r="L53" s="81"/>
      <c r="M53" s="81"/>
    </row>
    <row r="54" spans="1:13" ht="15.75">
      <c r="A54" s="88" t="s">
        <v>89</v>
      </c>
      <c r="B54" s="121" t="s">
        <v>133</v>
      </c>
      <c r="C54" s="123" t="s">
        <v>35</v>
      </c>
      <c r="D54" s="29" t="s">
        <v>17</v>
      </c>
      <c r="E54" s="126" t="s">
        <v>192</v>
      </c>
      <c r="F54" s="127"/>
      <c r="G54" s="127"/>
      <c r="H54" s="127"/>
      <c r="I54" s="127"/>
      <c r="J54" s="127"/>
      <c r="K54" s="128"/>
      <c r="L54" s="80" t="s">
        <v>25</v>
      </c>
      <c r="M54" s="80" t="s">
        <v>44</v>
      </c>
    </row>
    <row r="55" spans="1:13" ht="31.5">
      <c r="A55" s="90"/>
      <c r="B55" s="122"/>
      <c r="C55" s="103"/>
      <c r="D55" s="30" t="s">
        <v>18</v>
      </c>
      <c r="E55" s="129"/>
      <c r="F55" s="130"/>
      <c r="G55" s="130"/>
      <c r="H55" s="130"/>
      <c r="I55" s="130"/>
      <c r="J55" s="130"/>
      <c r="K55" s="131"/>
      <c r="L55" s="81"/>
      <c r="M55" s="81"/>
    </row>
    <row r="56" spans="1:13" ht="15.75">
      <c r="A56" s="88" t="s">
        <v>90</v>
      </c>
      <c r="B56" s="121" t="s">
        <v>134</v>
      </c>
      <c r="C56" s="123" t="s">
        <v>35</v>
      </c>
      <c r="D56" s="29" t="s">
        <v>17</v>
      </c>
      <c r="E56" s="126" t="s">
        <v>191</v>
      </c>
      <c r="F56" s="127"/>
      <c r="G56" s="127"/>
      <c r="H56" s="127"/>
      <c r="I56" s="127"/>
      <c r="J56" s="127"/>
      <c r="K56" s="128"/>
      <c r="L56" s="80" t="s">
        <v>25</v>
      </c>
      <c r="M56" s="80" t="s">
        <v>45</v>
      </c>
    </row>
    <row r="57" spans="1:13" ht="31.5">
      <c r="A57" s="90"/>
      <c r="B57" s="122"/>
      <c r="C57" s="103"/>
      <c r="D57" s="30" t="s">
        <v>18</v>
      </c>
      <c r="E57" s="129"/>
      <c r="F57" s="130"/>
      <c r="G57" s="130"/>
      <c r="H57" s="130"/>
      <c r="I57" s="130"/>
      <c r="J57" s="130"/>
      <c r="K57" s="131"/>
      <c r="L57" s="81"/>
      <c r="M57" s="81"/>
    </row>
    <row r="58" spans="1:13" ht="15.75">
      <c r="A58" s="116" t="s">
        <v>91</v>
      </c>
      <c r="B58" s="121" t="s">
        <v>135</v>
      </c>
      <c r="C58" s="123" t="s">
        <v>35</v>
      </c>
      <c r="D58" s="29" t="s">
        <v>17</v>
      </c>
      <c r="E58" s="126" t="s">
        <v>191</v>
      </c>
      <c r="F58" s="127"/>
      <c r="G58" s="127"/>
      <c r="H58" s="127"/>
      <c r="I58" s="127"/>
      <c r="J58" s="127"/>
      <c r="K58" s="128"/>
      <c r="L58" s="80" t="s">
        <v>25</v>
      </c>
      <c r="M58" s="80" t="s">
        <v>46</v>
      </c>
    </row>
    <row r="59" spans="1:13" ht="31.5">
      <c r="A59" s="118"/>
      <c r="B59" s="122"/>
      <c r="C59" s="103"/>
      <c r="D59" s="30" t="s">
        <v>18</v>
      </c>
      <c r="E59" s="129"/>
      <c r="F59" s="130"/>
      <c r="G59" s="130"/>
      <c r="H59" s="130"/>
      <c r="I59" s="130"/>
      <c r="J59" s="130"/>
      <c r="K59" s="131"/>
      <c r="L59" s="81"/>
      <c r="M59" s="81"/>
    </row>
    <row r="60" spans="1:13" ht="15.75">
      <c r="A60" s="88" t="s">
        <v>92</v>
      </c>
      <c r="B60" s="119" t="s">
        <v>136</v>
      </c>
      <c r="C60" s="123" t="s">
        <v>35</v>
      </c>
      <c r="D60" s="29" t="s">
        <v>17</v>
      </c>
      <c r="E60" s="126" t="s">
        <v>191</v>
      </c>
      <c r="F60" s="127"/>
      <c r="G60" s="127"/>
      <c r="H60" s="127"/>
      <c r="I60" s="127"/>
      <c r="J60" s="127"/>
      <c r="K60" s="128"/>
      <c r="L60" s="80"/>
      <c r="M60" s="80"/>
    </row>
    <row r="61" spans="1:13" ht="36" customHeight="1">
      <c r="A61" s="90"/>
      <c r="B61" s="120"/>
      <c r="C61" s="103"/>
      <c r="D61" s="30" t="s">
        <v>18</v>
      </c>
      <c r="E61" s="129"/>
      <c r="F61" s="130"/>
      <c r="G61" s="130"/>
      <c r="H61" s="130"/>
      <c r="I61" s="130"/>
      <c r="J61" s="130"/>
      <c r="K61" s="131"/>
      <c r="L61" s="81"/>
      <c r="M61" s="81"/>
    </row>
    <row r="62" spans="1:13" ht="15.75">
      <c r="A62" s="88" t="s">
        <v>93</v>
      </c>
      <c r="B62" s="91" t="s">
        <v>137</v>
      </c>
      <c r="C62" s="97" t="s">
        <v>35</v>
      </c>
      <c r="D62" s="29" t="s">
        <v>17</v>
      </c>
      <c r="E62" s="27">
        <f aca="true" t="shared" si="9" ref="E62:K62">SUM(E63:E63)</f>
        <v>0</v>
      </c>
      <c r="F62" s="27">
        <f t="shared" si="9"/>
        <v>36626.520000000004</v>
      </c>
      <c r="G62" s="27">
        <f t="shared" si="9"/>
        <v>18727.83</v>
      </c>
      <c r="H62" s="27">
        <f t="shared" si="9"/>
        <v>9720.2</v>
      </c>
      <c r="I62" s="27">
        <f t="shared" si="9"/>
        <v>2739.7799999999997</v>
      </c>
      <c r="J62" s="27">
        <f t="shared" si="9"/>
        <v>3290.2</v>
      </c>
      <c r="K62" s="27">
        <f t="shared" si="9"/>
        <v>2148.5099999999998</v>
      </c>
      <c r="L62" s="80" t="s">
        <v>47</v>
      </c>
      <c r="M62" s="80" t="s">
        <v>24</v>
      </c>
    </row>
    <row r="63" spans="1:13" ht="48.75" customHeight="1">
      <c r="A63" s="90"/>
      <c r="B63" s="93"/>
      <c r="C63" s="99"/>
      <c r="D63" s="30" t="s">
        <v>18</v>
      </c>
      <c r="E63" s="27">
        <f>SUM(E65+E67+E69+E71+E73+E75)</f>
        <v>0</v>
      </c>
      <c r="F63" s="27">
        <f aca="true" t="shared" si="10" ref="F63:F71">SUM(G63:K63)</f>
        <v>36626.520000000004</v>
      </c>
      <c r="G63" s="27">
        <f>SUM(G65+G67+G69+G71+G73+G75)</f>
        <v>18727.83</v>
      </c>
      <c r="H63" s="27">
        <f>SUM(H65+H67+H69+H71+H73+H75)</f>
        <v>9720.2</v>
      </c>
      <c r="I63" s="27">
        <f>SUM(I65+I67+I69+I71+I73+I75)</f>
        <v>2739.7799999999997</v>
      </c>
      <c r="J63" s="27">
        <f>SUM(J65+J67+J69+J71+J73+J75)</f>
        <v>3290.2</v>
      </c>
      <c r="K63" s="27">
        <f>SUM(K65+K67+K69+K71+K73+K75)</f>
        <v>2148.5099999999998</v>
      </c>
      <c r="L63" s="81"/>
      <c r="M63" s="81"/>
    </row>
    <row r="64" spans="1:13" ht="15.75">
      <c r="A64" s="88" t="s">
        <v>94</v>
      </c>
      <c r="B64" s="121" t="s">
        <v>138</v>
      </c>
      <c r="C64" s="123" t="s">
        <v>35</v>
      </c>
      <c r="D64" s="29" t="s">
        <v>17</v>
      </c>
      <c r="E64" s="27">
        <f>SUM(E65:E65)</f>
        <v>0</v>
      </c>
      <c r="F64" s="27">
        <f t="shared" si="10"/>
        <v>341.71000000000004</v>
      </c>
      <c r="G64" s="27">
        <f>SUM(G65:G65)</f>
        <v>44</v>
      </c>
      <c r="H64" s="27">
        <f>SUM(H65:H65)</f>
        <v>53.08</v>
      </c>
      <c r="I64" s="27">
        <f>SUM(I65:I65)</f>
        <v>58.38</v>
      </c>
      <c r="J64" s="27">
        <f>SUM(J65:J65)</f>
        <v>80.28</v>
      </c>
      <c r="K64" s="27">
        <f>SUM(K65:K65)</f>
        <v>105.97</v>
      </c>
      <c r="L64" s="80" t="s">
        <v>47</v>
      </c>
      <c r="M64" s="80" t="s">
        <v>48</v>
      </c>
    </row>
    <row r="65" spans="1:13" ht="38.25" customHeight="1">
      <c r="A65" s="90"/>
      <c r="B65" s="122"/>
      <c r="C65" s="103"/>
      <c r="D65" s="30" t="s">
        <v>18</v>
      </c>
      <c r="E65" s="27">
        <v>0</v>
      </c>
      <c r="F65" s="27">
        <f t="shared" si="10"/>
        <v>341.71000000000004</v>
      </c>
      <c r="G65" s="27">
        <v>44</v>
      </c>
      <c r="H65" s="27">
        <v>53.08</v>
      </c>
      <c r="I65" s="27">
        <v>58.38</v>
      </c>
      <c r="J65" s="27">
        <v>80.28</v>
      </c>
      <c r="K65" s="27">
        <v>105.97</v>
      </c>
      <c r="L65" s="81"/>
      <c r="M65" s="81"/>
    </row>
    <row r="66" spans="1:13" ht="15.75">
      <c r="A66" s="88" t="s">
        <v>95</v>
      </c>
      <c r="B66" s="121" t="s">
        <v>139</v>
      </c>
      <c r="C66" s="123" t="s">
        <v>35</v>
      </c>
      <c r="D66" s="29" t="s">
        <v>17</v>
      </c>
      <c r="E66" s="27">
        <f>SUM(E67:E67)</f>
        <v>0</v>
      </c>
      <c r="F66" s="27">
        <f t="shared" si="10"/>
        <v>5025.79</v>
      </c>
      <c r="G66" s="27">
        <f>SUM(G67:G67)</f>
        <v>1466.94</v>
      </c>
      <c r="H66" s="27">
        <f>SUM(H67:H67)</f>
        <v>730.62</v>
      </c>
      <c r="I66" s="27">
        <f>SUM(I67:I67)</f>
        <v>859.73</v>
      </c>
      <c r="J66" s="27">
        <f>SUM(J67:J67)</f>
        <v>953.1</v>
      </c>
      <c r="K66" s="27">
        <f>SUM(K67:K67)</f>
        <v>1015.4</v>
      </c>
      <c r="L66" s="134" t="s">
        <v>47</v>
      </c>
      <c r="M66" s="134" t="s">
        <v>49</v>
      </c>
    </row>
    <row r="67" spans="1:13" ht="31.5">
      <c r="A67" s="90"/>
      <c r="B67" s="122"/>
      <c r="C67" s="103"/>
      <c r="D67" s="30" t="s">
        <v>18</v>
      </c>
      <c r="E67" s="27">
        <v>0</v>
      </c>
      <c r="F67" s="27">
        <f t="shared" si="10"/>
        <v>5025.79</v>
      </c>
      <c r="G67" s="27">
        <v>1466.94</v>
      </c>
      <c r="H67" s="27">
        <v>730.62</v>
      </c>
      <c r="I67" s="27">
        <v>859.73</v>
      </c>
      <c r="J67" s="27">
        <v>953.1</v>
      </c>
      <c r="K67" s="27">
        <v>1015.4</v>
      </c>
      <c r="L67" s="135"/>
      <c r="M67" s="135"/>
    </row>
    <row r="68" spans="1:13" ht="15.75">
      <c r="A68" s="88" t="s">
        <v>96</v>
      </c>
      <c r="B68" s="119" t="s">
        <v>140</v>
      </c>
      <c r="C68" s="132" t="s">
        <v>35</v>
      </c>
      <c r="D68" s="33" t="s">
        <v>17</v>
      </c>
      <c r="E68" s="34">
        <f>SUM(E69:E69)</f>
        <v>0</v>
      </c>
      <c r="F68" s="34">
        <f t="shared" si="10"/>
        <v>3621.5299999999997</v>
      </c>
      <c r="G68" s="34">
        <f>SUM(G69:G69)</f>
        <v>2648.39</v>
      </c>
      <c r="H68" s="34">
        <f>SUM(H69:H69)</f>
        <v>257.08</v>
      </c>
      <c r="I68" s="34">
        <f>SUM(I69:I69)</f>
        <v>268.78</v>
      </c>
      <c r="J68" s="34">
        <f>SUM(J69:J69)</f>
        <v>223.64</v>
      </c>
      <c r="K68" s="34">
        <f>SUM(K69:K69)</f>
        <v>223.64</v>
      </c>
      <c r="L68" s="134" t="s">
        <v>47</v>
      </c>
      <c r="M68" s="134" t="s">
        <v>49</v>
      </c>
    </row>
    <row r="69" spans="1:13" ht="64.5" customHeight="1">
      <c r="A69" s="90"/>
      <c r="B69" s="120"/>
      <c r="C69" s="133"/>
      <c r="D69" s="35" t="s">
        <v>18</v>
      </c>
      <c r="E69" s="34">
        <v>0</v>
      </c>
      <c r="F69" s="34">
        <f t="shared" si="10"/>
        <v>3621.5299999999997</v>
      </c>
      <c r="G69" s="34">
        <v>2648.39</v>
      </c>
      <c r="H69" s="34">
        <v>257.08</v>
      </c>
      <c r="I69" s="34">
        <v>268.78</v>
      </c>
      <c r="J69" s="34">
        <v>223.64</v>
      </c>
      <c r="K69" s="34">
        <v>223.64</v>
      </c>
      <c r="L69" s="135"/>
      <c r="M69" s="135"/>
    </row>
    <row r="70" spans="1:13" ht="15.75">
      <c r="A70" s="88" t="s">
        <v>97</v>
      </c>
      <c r="B70" s="119" t="s">
        <v>141</v>
      </c>
      <c r="C70" s="132" t="s">
        <v>35</v>
      </c>
      <c r="D70" s="33" t="s">
        <v>17</v>
      </c>
      <c r="E70" s="34">
        <f>SUM(E71:E71)</f>
        <v>0</v>
      </c>
      <c r="F70" s="34">
        <f t="shared" si="10"/>
        <v>4335.3099999999995</v>
      </c>
      <c r="G70" s="34">
        <f>SUM(G71:G71)</f>
        <v>3285.31</v>
      </c>
      <c r="H70" s="34">
        <f>SUM(H71:H71)</f>
        <v>1050</v>
      </c>
      <c r="I70" s="34">
        <f>SUM(I71:I71)</f>
        <v>0</v>
      </c>
      <c r="J70" s="34">
        <f>SUM(J71:J71)</f>
        <v>0</v>
      </c>
      <c r="K70" s="34">
        <f>SUM(K71:K71)</f>
        <v>0</v>
      </c>
      <c r="L70" s="80" t="s">
        <v>47</v>
      </c>
      <c r="M70" s="80" t="s">
        <v>24</v>
      </c>
    </row>
    <row r="71" spans="1:13" ht="64.5" customHeight="1">
      <c r="A71" s="90"/>
      <c r="B71" s="120"/>
      <c r="C71" s="133"/>
      <c r="D71" s="35" t="s">
        <v>18</v>
      </c>
      <c r="E71" s="34">
        <v>0</v>
      </c>
      <c r="F71" s="34">
        <f t="shared" si="10"/>
        <v>4335.3099999999995</v>
      </c>
      <c r="G71" s="34">
        <v>3285.31</v>
      </c>
      <c r="H71" s="34">
        <v>1050</v>
      </c>
      <c r="I71" s="34">
        <v>0</v>
      </c>
      <c r="J71" s="34">
        <v>0</v>
      </c>
      <c r="K71" s="34">
        <v>0</v>
      </c>
      <c r="L71" s="81"/>
      <c r="M71" s="81"/>
    </row>
    <row r="72" spans="1:13" ht="15.75">
      <c r="A72" s="88" t="s">
        <v>143</v>
      </c>
      <c r="B72" s="91" t="s">
        <v>142</v>
      </c>
      <c r="C72" s="123" t="s">
        <v>35</v>
      </c>
      <c r="D72" s="36" t="s">
        <v>17</v>
      </c>
      <c r="E72" s="27">
        <f aca="true" t="shared" si="11" ref="E72:K72">SUM(E73:E73)</f>
        <v>0</v>
      </c>
      <c r="F72" s="34">
        <f t="shared" si="11"/>
        <v>16826.79</v>
      </c>
      <c r="G72" s="34">
        <f t="shared" si="11"/>
        <v>10083.19</v>
      </c>
      <c r="H72" s="34">
        <f t="shared" si="11"/>
        <v>2354.03</v>
      </c>
      <c r="I72" s="34">
        <f t="shared" si="11"/>
        <v>1552.89</v>
      </c>
      <c r="J72" s="34">
        <f t="shared" si="11"/>
        <v>2033.18</v>
      </c>
      <c r="K72" s="34">
        <f t="shared" si="11"/>
        <v>803.5</v>
      </c>
      <c r="L72" s="80" t="s">
        <v>47</v>
      </c>
      <c r="M72" s="80" t="s">
        <v>24</v>
      </c>
    </row>
    <row r="73" spans="1:13" ht="31.5">
      <c r="A73" s="90"/>
      <c r="B73" s="93"/>
      <c r="C73" s="103"/>
      <c r="D73" s="37" t="s">
        <v>18</v>
      </c>
      <c r="E73" s="27">
        <v>0</v>
      </c>
      <c r="F73" s="34">
        <f>SUM(G73:K73)</f>
        <v>16826.79</v>
      </c>
      <c r="G73" s="34">
        <v>10083.19</v>
      </c>
      <c r="H73" s="34">
        <v>2354.03</v>
      </c>
      <c r="I73" s="34">
        <v>1552.89</v>
      </c>
      <c r="J73" s="34">
        <v>2033.18</v>
      </c>
      <c r="K73" s="34">
        <v>803.5</v>
      </c>
      <c r="L73" s="81"/>
      <c r="M73" s="81"/>
    </row>
    <row r="74" spans="1:13" ht="15.75">
      <c r="A74" s="88" t="s">
        <v>145</v>
      </c>
      <c r="B74" s="91" t="s">
        <v>144</v>
      </c>
      <c r="C74" s="123" t="s">
        <v>35</v>
      </c>
      <c r="D74" s="36" t="s">
        <v>17</v>
      </c>
      <c r="E74" s="27">
        <f>SUM(E75:E75)</f>
        <v>0</v>
      </c>
      <c r="F74" s="27">
        <f>SUM(G74:K74)</f>
        <v>6475.39</v>
      </c>
      <c r="G74" s="27">
        <f>SUM(G75:G75)</f>
        <v>1200</v>
      </c>
      <c r="H74" s="27">
        <f>SUM(H75:H75)</f>
        <v>5275.39</v>
      </c>
      <c r="I74" s="27">
        <f>SUM(I75:I75)</f>
        <v>0</v>
      </c>
      <c r="J74" s="27">
        <f>SUM(J75:J75)</f>
        <v>0</v>
      </c>
      <c r="K74" s="27">
        <f>SUM(K75:K75)</f>
        <v>0</v>
      </c>
      <c r="L74" s="80"/>
      <c r="M74" s="80"/>
    </row>
    <row r="75" spans="1:13" ht="31.5">
      <c r="A75" s="90"/>
      <c r="B75" s="93"/>
      <c r="C75" s="103"/>
      <c r="D75" s="37" t="s">
        <v>18</v>
      </c>
      <c r="E75" s="27">
        <v>0</v>
      </c>
      <c r="F75" s="27">
        <f>SUM(G75:K75)</f>
        <v>6475.39</v>
      </c>
      <c r="G75" s="27">
        <v>1200</v>
      </c>
      <c r="H75" s="27">
        <v>5275.39</v>
      </c>
      <c r="I75" s="27">
        <v>0</v>
      </c>
      <c r="J75" s="27">
        <v>0</v>
      </c>
      <c r="K75" s="27">
        <v>0</v>
      </c>
      <c r="L75" s="81"/>
      <c r="M75" s="81"/>
    </row>
    <row r="76" spans="1:13" ht="15.75">
      <c r="A76" s="88" t="s">
        <v>98</v>
      </c>
      <c r="B76" s="91" t="s">
        <v>146</v>
      </c>
      <c r="C76" s="97" t="s">
        <v>35</v>
      </c>
      <c r="D76" s="29" t="s">
        <v>17</v>
      </c>
      <c r="E76" s="27">
        <f aca="true" t="shared" si="12" ref="E76:K76">SUM(E77:E77)</f>
        <v>0</v>
      </c>
      <c r="F76" s="27">
        <f t="shared" si="12"/>
        <v>10286.19</v>
      </c>
      <c r="G76" s="27">
        <f t="shared" si="12"/>
        <v>6688.93</v>
      </c>
      <c r="H76" s="27">
        <f t="shared" si="12"/>
        <v>1771.6999999999998</v>
      </c>
      <c r="I76" s="27">
        <f t="shared" si="12"/>
        <v>1305.81</v>
      </c>
      <c r="J76" s="27">
        <f t="shared" si="12"/>
        <v>290.39</v>
      </c>
      <c r="K76" s="27">
        <f t="shared" si="12"/>
        <v>229.36</v>
      </c>
      <c r="L76" s="80" t="s">
        <v>47</v>
      </c>
      <c r="M76" s="80" t="s">
        <v>49</v>
      </c>
    </row>
    <row r="77" spans="1:13" ht="31.5">
      <c r="A77" s="90"/>
      <c r="B77" s="93"/>
      <c r="C77" s="99"/>
      <c r="D77" s="30" t="s">
        <v>18</v>
      </c>
      <c r="E77" s="27">
        <f>SUM(E79+E81+E83)</f>
        <v>0</v>
      </c>
      <c r="F77" s="27">
        <f>SUM(G77:K77)</f>
        <v>10286.19</v>
      </c>
      <c r="G77" s="27">
        <f>SUM(G79+G81+G83)</f>
        <v>6688.93</v>
      </c>
      <c r="H77" s="27">
        <f>SUM(H79+H81+H83)</f>
        <v>1771.6999999999998</v>
      </c>
      <c r="I77" s="27">
        <f>SUM(I79+I81+I83)</f>
        <v>1305.81</v>
      </c>
      <c r="J77" s="27">
        <f>SUM(J79+J81+J83)</f>
        <v>290.39</v>
      </c>
      <c r="K77" s="27">
        <f>SUM(K79+K81+K83)</f>
        <v>229.36</v>
      </c>
      <c r="L77" s="81"/>
      <c r="M77" s="81"/>
    </row>
    <row r="78" spans="1:13" ht="15.75">
      <c r="A78" s="88" t="s">
        <v>99</v>
      </c>
      <c r="B78" s="119" t="s">
        <v>147</v>
      </c>
      <c r="C78" s="132" t="s">
        <v>35</v>
      </c>
      <c r="D78" s="33" t="s">
        <v>17</v>
      </c>
      <c r="E78" s="34">
        <f>SUM(E79:E79)</f>
        <v>0</v>
      </c>
      <c r="F78" s="34">
        <f>SUM(G78:K78)</f>
        <v>2504.76</v>
      </c>
      <c r="G78" s="34">
        <f>SUM(G79:G79)</f>
        <v>1470.42</v>
      </c>
      <c r="H78" s="34">
        <f>SUM(H79:H79)</f>
        <v>267.86</v>
      </c>
      <c r="I78" s="34">
        <f>SUM(I79:I79)</f>
        <v>253.06</v>
      </c>
      <c r="J78" s="34">
        <f>SUM(J79:J79)</f>
        <v>287.36</v>
      </c>
      <c r="K78" s="34">
        <f>SUM(K79:K79)</f>
        <v>226.06</v>
      </c>
      <c r="L78" s="80" t="s">
        <v>47</v>
      </c>
      <c r="M78" s="80" t="s">
        <v>49</v>
      </c>
    </row>
    <row r="79" spans="1:13" ht="84.75" customHeight="1">
      <c r="A79" s="90"/>
      <c r="B79" s="120"/>
      <c r="C79" s="133"/>
      <c r="D79" s="35" t="s">
        <v>18</v>
      </c>
      <c r="E79" s="34">
        <v>0</v>
      </c>
      <c r="F79" s="34">
        <f>SUM(G79:K79)</f>
        <v>2504.76</v>
      </c>
      <c r="G79" s="34">
        <v>1470.42</v>
      </c>
      <c r="H79" s="34">
        <v>267.86</v>
      </c>
      <c r="I79" s="34">
        <v>253.06</v>
      </c>
      <c r="J79" s="34">
        <v>287.36</v>
      </c>
      <c r="K79" s="34">
        <v>226.06</v>
      </c>
      <c r="L79" s="81"/>
      <c r="M79" s="81"/>
    </row>
    <row r="80" spans="1:13" ht="15.75">
      <c r="A80" s="88" t="s">
        <v>100</v>
      </c>
      <c r="B80" s="119" t="s">
        <v>148</v>
      </c>
      <c r="C80" s="132" t="s">
        <v>35</v>
      </c>
      <c r="D80" s="33" t="s">
        <v>17</v>
      </c>
      <c r="E80" s="34">
        <f>SUM(E81:E81)</f>
        <v>0</v>
      </c>
      <c r="F80" s="34">
        <f>SUM(G80:K80)</f>
        <v>865.48</v>
      </c>
      <c r="G80" s="34">
        <f>SUM(G81:G81)</f>
        <v>865.48</v>
      </c>
      <c r="H80" s="34">
        <f>SUM(H81:H81)</f>
        <v>0</v>
      </c>
      <c r="I80" s="34">
        <f>SUM(I81:I81)</f>
        <v>0</v>
      </c>
      <c r="J80" s="34">
        <f>SUM(J81:J81)</f>
        <v>0</v>
      </c>
      <c r="K80" s="34">
        <v>0</v>
      </c>
      <c r="L80" s="80" t="s">
        <v>47</v>
      </c>
      <c r="M80" s="80" t="s">
        <v>24</v>
      </c>
    </row>
    <row r="81" spans="1:13" ht="81.75" customHeight="1">
      <c r="A81" s="90"/>
      <c r="B81" s="120"/>
      <c r="C81" s="133"/>
      <c r="D81" s="35" t="s">
        <v>18</v>
      </c>
      <c r="E81" s="34">
        <v>0</v>
      </c>
      <c r="F81" s="34">
        <v>865.48</v>
      </c>
      <c r="G81" s="34">
        <v>865.48</v>
      </c>
      <c r="H81" s="34">
        <v>0</v>
      </c>
      <c r="I81" s="34">
        <v>0</v>
      </c>
      <c r="J81" s="34">
        <v>0</v>
      </c>
      <c r="K81" s="34">
        <v>0</v>
      </c>
      <c r="L81" s="81"/>
      <c r="M81" s="81"/>
    </row>
    <row r="82" spans="1:13" ht="15.75">
      <c r="A82" s="31" t="s">
        <v>101</v>
      </c>
      <c r="B82" s="91" t="s">
        <v>149</v>
      </c>
      <c r="C82" s="123" t="s">
        <v>35</v>
      </c>
      <c r="D82" s="36" t="s">
        <v>17</v>
      </c>
      <c r="E82" s="34">
        <f aca="true" t="shared" si="13" ref="E82:K82">SUM(E83:E83)</f>
        <v>0</v>
      </c>
      <c r="F82" s="34">
        <f t="shared" si="13"/>
        <v>6915.95</v>
      </c>
      <c r="G82" s="34">
        <f t="shared" si="13"/>
        <v>4353.03</v>
      </c>
      <c r="H82" s="34">
        <f t="shared" si="13"/>
        <v>1503.84</v>
      </c>
      <c r="I82" s="34">
        <f t="shared" si="13"/>
        <v>1052.75</v>
      </c>
      <c r="J82" s="34">
        <f t="shared" si="13"/>
        <v>3.03</v>
      </c>
      <c r="K82" s="34">
        <f t="shared" si="13"/>
        <v>3.3</v>
      </c>
      <c r="L82" s="80"/>
      <c r="M82" s="80"/>
    </row>
    <row r="83" spans="1:13" ht="36.75" customHeight="1">
      <c r="A83" s="32"/>
      <c r="B83" s="93"/>
      <c r="C83" s="103"/>
      <c r="D83" s="37" t="s">
        <v>18</v>
      </c>
      <c r="E83" s="34">
        <v>0</v>
      </c>
      <c r="F83" s="34">
        <f>SUM(G83:K83)</f>
        <v>6915.95</v>
      </c>
      <c r="G83" s="34">
        <v>4353.03</v>
      </c>
      <c r="H83" s="34">
        <v>1503.84</v>
      </c>
      <c r="I83" s="34">
        <v>1052.75</v>
      </c>
      <c r="J83" s="34">
        <v>3.03</v>
      </c>
      <c r="K83" s="34">
        <v>3.3</v>
      </c>
      <c r="L83" s="81"/>
      <c r="M83" s="81"/>
    </row>
    <row r="84" spans="1:13" ht="15.75">
      <c r="A84" s="88" t="s">
        <v>102</v>
      </c>
      <c r="B84" s="91" t="s">
        <v>150</v>
      </c>
      <c r="C84" s="97" t="s">
        <v>35</v>
      </c>
      <c r="D84" s="29" t="s">
        <v>17</v>
      </c>
      <c r="E84" s="27">
        <f aca="true" t="shared" si="14" ref="E84:K84">SUM(E85:E85)</f>
        <v>0</v>
      </c>
      <c r="F84" s="27">
        <f t="shared" si="14"/>
        <v>91885.26999999999</v>
      </c>
      <c r="G84" s="27">
        <f t="shared" si="14"/>
        <v>21664.13</v>
      </c>
      <c r="H84" s="27">
        <f t="shared" si="14"/>
        <v>18066.92</v>
      </c>
      <c r="I84" s="27">
        <f t="shared" si="14"/>
        <v>16886.32</v>
      </c>
      <c r="J84" s="27">
        <f t="shared" si="14"/>
        <v>16775.53</v>
      </c>
      <c r="K84" s="27">
        <f t="shared" si="14"/>
        <v>18492.37</v>
      </c>
      <c r="L84" s="80" t="s">
        <v>47</v>
      </c>
      <c r="M84" s="80" t="s">
        <v>24</v>
      </c>
    </row>
    <row r="85" spans="1:13" ht="50.25" customHeight="1">
      <c r="A85" s="90"/>
      <c r="B85" s="93"/>
      <c r="C85" s="99"/>
      <c r="D85" s="30" t="s">
        <v>18</v>
      </c>
      <c r="E85" s="27">
        <f>SUM(E87+E89+E91)</f>
        <v>0</v>
      </c>
      <c r="F85" s="27">
        <f>SUM(G85:K85)</f>
        <v>91885.26999999999</v>
      </c>
      <c r="G85" s="27">
        <f>SUM(G87+G89+G91)</f>
        <v>21664.13</v>
      </c>
      <c r="H85" s="27">
        <f>SUM(H87+H89+H91)</f>
        <v>18066.92</v>
      </c>
      <c r="I85" s="27">
        <f>SUM(I87+I89+I91)</f>
        <v>16886.32</v>
      </c>
      <c r="J85" s="27">
        <f>SUM(J87+J89+J91)</f>
        <v>16775.53</v>
      </c>
      <c r="K85" s="27">
        <f>SUM(K87+K89+K91)</f>
        <v>18492.37</v>
      </c>
      <c r="L85" s="81"/>
      <c r="M85" s="81"/>
    </row>
    <row r="86" spans="1:13" ht="15.75">
      <c r="A86" s="88" t="s">
        <v>103</v>
      </c>
      <c r="B86" s="121" t="s">
        <v>151</v>
      </c>
      <c r="C86" s="123" t="s">
        <v>35</v>
      </c>
      <c r="D86" s="29" t="s">
        <v>17</v>
      </c>
      <c r="E86" s="27">
        <f aca="true" t="shared" si="15" ref="E86:K86">SUM(E87:E87)</f>
        <v>0</v>
      </c>
      <c r="F86" s="27">
        <f t="shared" si="15"/>
        <v>31126.429999999997</v>
      </c>
      <c r="G86" s="27">
        <f t="shared" si="15"/>
        <v>9921.23</v>
      </c>
      <c r="H86" s="27">
        <f t="shared" si="15"/>
        <v>7201.73</v>
      </c>
      <c r="I86" s="27">
        <f t="shared" si="15"/>
        <v>4800.99</v>
      </c>
      <c r="J86" s="27">
        <f t="shared" si="15"/>
        <v>4801.18</v>
      </c>
      <c r="K86" s="27">
        <f t="shared" si="15"/>
        <v>4401.3</v>
      </c>
      <c r="L86" s="134" t="s">
        <v>47</v>
      </c>
      <c r="M86" s="134" t="s">
        <v>43</v>
      </c>
    </row>
    <row r="87" spans="1:13" ht="36" customHeight="1">
      <c r="A87" s="90"/>
      <c r="B87" s="122"/>
      <c r="C87" s="103"/>
      <c r="D87" s="30" t="s">
        <v>18</v>
      </c>
      <c r="E87" s="27">
        <v>0</v>
      </c>
      <c r="F87" s="27">
        <f>SUM(G87:K87)</f>
        <v>31126.429999999997</v>
      </c>
      <c r="G87" s="27">
        <v>9921.23</v>
      </c>
      <c r="H87" s="27">
        <v>7201.73</v>
      </c>
      <c r="I87" s="27">
        <v>4800.99</v>
      </c>
      <c r="J87" s="27">
        <v>4801.18</v>
      </c>
      <c r="K87" s="27">
        <v>4401.3</v>
      </c>
      <c r="L87" s="135"/>
      <c r="M87" s="135"/>
    </row>
    <row r="88" spans="1:13" ht="15.75">
      <c r="A88" s="136" t="s">
        <v>104</v>
      </c>
      <c r="B88" s="119" t="s">
        <v>152</v>
      </c>
      <c r="C88" s="132" t="s">
        <v>35</v>
      </c>
      <c r="D88" s="33" t="s">
        <v>17</v>
      </c>
      <c r="E88" s="34">
        <f aca="true" t="shared" si="16" ref="E88:K88">SUM(E89:E89)</f>
        <v>0</v>
      </c>
      <c r="F88" s="34">
        <f t="shared" si="16"/>
        <v>59551.94</v>
      </c>
      <c r="G88" s="34">
        <f t="shared" si="16"/>
        <v>10536</v>
      </c>
      <c r="H88" s="34">
        <f t="shared" si="16"/>
        <v>10865.19</v>
      </c>
      <c r="I88" s="34">
        <f t="shared" si="16"/>
        <v>12085.33</v>
      </c>
      <c r="J88" s="34">
        <f t="shared" si="16"/>
        <v>11974.35</v>
      </c>
      <c r="K88" s="34">
        <f t="shared" si="16"/>
        <v>14091.07</v>
      </c>
      <c r="L88" s="134" t="s">
        <v>47</v>
      </c>
      <c r="M88" s="134" t="s">
        <v>43</v>
      </c>
    </row>
    <row r="89" spans="1:13" ht="64.5" customHeight="1">
      <c r="A89" s="137"/>
      <c r="B89" s="120"/>
      <c r="C89" s="133"/>
      <c r="D89" s="35" t="s">
        <v>18</v>
      </c>
      <c r="E89" s="34">
        <v>0</v>
      </c>
      <c r="F89" s="34">
        <f>SUM(G89:K89)</f>
        <v>59551.94</v>
      </c>
      <c r="G89" s="34">
        <v>10536</v>
      </c>
      <c r="H89" s="34">
        <v>10865.19</v>
      </c>
      <c r="I89" s="34">
        <v>12085.33</v>
      </c>
      <c r="J89" s="34">
        <v>11974.35</v>
      </c>
      <c r="K89" s="34">
        <v>14091.07</v>
      </c>
      <c r="L89" s="135"/>
      <c r="M89" s="135"/>
    </row>
    <row r="90" spans="1:13" ht="15.75">
      <c r="A90" s="136" t="s">
        <v>105</v>
      </c>
      <c r="B90" s="119" t="s">
        <v>153</v>
      </c>
      <c r="C90" s="132" t="s">
        <v>35</v>
      </c>
      <c r="D90" s="33" t="s">
        <v>17</v>
      </c>
      <c r="E90" s="34">
        <f aca="true" t="shared" si="17" ref="E90:K90">SUM(E91:E91)</f>
        <v>0</v>
      </c>
      <c r="F90" s="34">
        <f t="shared" si="17"/>
        <v>1206.9</v>
      </c>
      <c r="G90" s="34">
        <f t="shared" si="17"/>
        <v>1206.9</v>
      </c>
      <c r="H90" s="34">
        <f t="shared" si="17"/>
        <v>0</v>
      </c>
      <c r="I90" s="34">
        <f t="shared" si="17"/>
        <v>0</v>
      </c>
      <c r="J90" s="34">
        <f t="shared" si="17"/>
        <v>0</v>
      </c>
      <c r="K90" s="34">
        <f t="shared" si="17"/>
        <v>0</v>
      </c>
      <c r="L90" s="80"/>
      <c r="M90" s="80"/>
    </row>
    <row r="91" spans="1:13" ht="69" customHeight="1">
      <c r="A91" s="137"/>
      <c r="B91" s="120"/>
      <c r="C91" s="133"/>
      <c r="D91" s="35" t="s">
        <v>18</v>
      </c>
      <c r="E91" s="34">
        <v>0</v>
      </c>
      <c r="F91" s="34">
        <f>SUM(G91:K91)</f>
        <v>1206.9</v>
      </c>
      <c r="G91" s="34">
        <v>1206.9</v>
      </c>
      <c r="H91" s="34">
        <v>0</v>
      </c>
      <c r="I91" s="34">
        <v>0</v>
      </c>
      <c r="J91" s="34">
        <v>0</v>
      </c>
      <c r="K91" s="34">
        <v>0</v>
      </c>
      <c r="L91" s="81"/>
      <c r="M91" s="81"/>
    </row>
    <row r="92" spans="1:13" ht="15.75">
      <c r="A92" s="88" t="s">
        <v>106</v>
      </c>
      <c r="B92" s="91" t="s">
        <v>154</v>
      </c>
      <c r="C92" s="97" t="s">
        <v>35</v>
      </c>
      <c r="D92" s="29" t="s">
        <v>17</v>
      </c>
      <c r="E92" s="27">
        <f aca="true" t="shared" si="18" ref="E92:K92">SUM(E93:E93)</f>
        <v>0</v>
      </c>
      <c r="F92" s="27">
        <f>SUM(F93:F93)</f>
        <v>136867.35</v>
      </c>
      <c r="G92" s="27">
        <f t="shared" si="18"/>
        <v>51503.649999999994</v>
      </c>
      <c r="H92" s="27">
        <f t="shared" si="18"/>
        <v>58799.64</v>
      </c>
      <c r="I92" s="27">
        <f t="shared" si="18"/>
        <v>18176.32</v>
      </c>
      <c r="J92" s="27">
        <f t="shared" si="18"/>
        <v>1769.85</v>
      </c>
      <c r="K92" s="27">
        <f t="shared" si="18"/>
        <v>6617.89</v>
      </c>
      <c r="L92" s="80" t="s">
        <v>47</v>
      </c>
      <c r="M92" s="80" t="s">
        <v>24</v>
      </c>
    </row>
    <row r="93" spans="1:13" ht="54" customHeight="1">
      <c r="A93" s="90"/>
      <c r="B93" s="93"/>
      <c r="C93" s="99"/>
      <c r="D93" s="30" t="s">
        <v>18</v>
      </c>
      <c r="E93" s="27">
        <f>SUM(E95+E97+E99)</f>
        <v>0</v>
      </c>
      <c r="F93" s="27">
        <f>SUM(G93:K93)</f>
        <v>136867.35</v>
      </c>
      <c r="G93" s="27">
        <f>SUM(G95+G97+G99)</f>
        <v>51503.649999999994</v>
      </c>
      <c r="H93" s="27">
        <f>SUM(H95+H97+H99)</f>
        <v>58799.64</v>
      </c>
      <c r="I93" s="27">
        <f>SUM(I95+I97+I99)</f>
        <v>18176.32</v>
      </c>
      <c r="J93" s="27">
        <f>SUM(J95+J97+J99)</f>
        <v>1769.85</v>
      </c>
      <c r="K93" s="27">
        <f>SUM(K97+K99+K95)</f>
        <v>6617.89</v>
      </c>
      <c r="L93" s="81"/>
      <c r="M93" s="81"/>
    </row>
    <row r="94" spans="1:13" ht="15.75">
      <c r="A94" s="88" t="s">
        <v>107</v>
      </c>
      <c r="B94" s="121" t="s">
        <v>155</v>
      </c>
      <c r="C94" s="123" t="s">
        <v>35</v>
      </c>
      <c r="D94" s="29" t="s">
        <v>17</v>
      </c>
      <c r="E94" s="27">
        <f aca="true" t="shared" si="19" ref="E94:K94">SUM(E95:E95)</f>
        <v>0</v>
      </c>
      <c r="F94" s="27">
        <f t="shared" si="19"/>
        <v>4360.29</v>
      </c>
      <c r="G94" s="27">
        <f t="shared" si="19"/>
        <v>699.36</v>
      </c>
      <c r="H94" s="27">
        <f t="shared" si="19"/>
        <v>787.52</v>
      </c>
      <c r="I94" s="27">
        <f t="shared" si="19"/>
        <v>867.69</v>
      </c>
      <c r="J94" s="27">
        <f t="shared" si="19"/>
        <v>955.36</v>
      </c>
      <c r="K94" s="27">
        <f t="shared" si="19"/>
        <v>1050.36</v>
      </c>
      <c r="L94" s="80" t="s">
        <v>47</v>
      </c>
      <c r="M94" s="80" t="s">
        <v>24</v>
      </c>
    </row>
    <row r="95" spans="1:13" ht="34.5" customHeight="1">
      <c r="A95" s="90"/>
      <c r="B95" s="122"/>
      <c r="C95" s="103"/>
      <c r="D95" s="30" t="s">
        <v>18</v>
      </c>
      <c r="E95" s="27">
        <v>0</v>
      </c>
      <c r="F95" s="27">
        <v>4360.29</v>
      </c>
      <c r="G95" s="38">
        <v>699.36</v>
      </c>
      <c r="H95" s="27">
        <v>787.52</v>
      </c>
      <c r="I95" s="27">
        <v>867.69</v>
      </c>
      <c r="J95" s="27">
        <v>955.36</v>
      </c>
      <c r="K95" s="27">
        <v>1050.36</v>
      </c>
      <c r="L95" s="81"/>
      <c r="M95" s="81"/>
    </row>
    <row r="96" spans="1:13" ht="15.75">
      <c r="A96" s="88" t="s">
        <v>108</v>
      </c>
      <c r="B96" s="91" t="s">
        <v>156</v>
      </c>
      <c r="C96" s="123" t="s">
        <v>35</v>
      </c>
      <c r="D96" s="36" t="s">
        <v>17</v>
      </c>
      <c r="E96" s="27">
        <f aca="true" t="shared" si="20" ref="E96:K96">SUM(E97:E97)</f>
        <v>0</v>
      </c>
      <c r="F96" s="34">
        <f t="shared" si="20"/>
        <v>3447.81</v>
      </c>
      <c r="G96" s="34">
        <f t="shared" si="20"/>
        <v>200.45</v>
      </c>
      <c r="H96" s="34">
        <f t="shared" si="20"/>
        <v>803.3</v>
      </c>
      <c r="I96" s="34">
        <f t="shared" si="20"/>
        <v>808.63</v>
      </c>
      <c r="J96" s="34">
        <f t="shared" si="20"/>
        <v>814.49</v>
      </c>
      <c r="K96" s="34">
        <f t="shared" si="20"/>
        <v>820.94</v>
      </c>
      <c r="L96" s="80" t="s">
        <v>47</v>
      </c>
      <c r="M96" s="80" t="s">
        <v>24</v>
      </c>
    </row>
    <row r="97" spans="1:13" ht="31.5">
      <c r="A97" s="90"/>
      <c r="B97" s="93"/>
      <c r="C97" s="103"/>
      <c r="D97" s="37" t="s">
        <v>18</v>
      </c>
      <c r="E97" s="34">
        <v>0</v>
      </c>
      <c r="F97" s="34">
        <f>SUM(G97:K97)</f>
        <v>3447.81</v>
      </c>
      <c r="G97" s="34">
        <v>200.45</v>
      </c>
      <c r="H97" s="34">
        <v>803.3</v>
      </c>
      <c r="I97" s="34">
        <v>808.63</v>
      </c>
      <c r="J97" s="34">
        <v>814.49</v>
      </c>
      <c r="K97" s="34">
        <v>820.94</v>
      </c>
      <c r="L97" s="81"/>
      <c r="M97" s="81"/>
    </row>
    <row r="98" spans="1:13" ht="15.75">
      <c r="A98" s="88" t="s">
        <v>109</v>
      </c>
      <c r="B98" s="91" t="s">
        <v>157</v>
      </c>
      <c r="C98" s="123" t="s">
        <v>35</v>
      </c>
      <c r="D98" s="36" t="s">
        <v>17</v>
      </c>
      <c r="E98" s="34">
        <f aca="true" t="shared" si="21" ref="E98:K98">SUM(E99:E99)</f>
        <v>0</v>
      </c>
      <c r="F98" s="34">
        <f t="shared" si="21"/>
        <v>129059.25</v>
      </c>
      <c r="G98" s="34">
        <f t="shared" si="21"/>
        <v>50603.84</v>
      </c>
      <c r="H98" s="34">
        <f t="shared" si="21"/>
        <v>57208.82</v>
      </c>
      <c r="I98" s="34">
        <f t="shared" si="21"/>
        <v>16500</v>
      </c>
      <c r="J98" s="34">
        <f t="shared" si="21"/>
        <v>0</v>
      </c>
      <c r="K98" s="34">
        <f t="shared" si="21"/>
        <v>4746.59</v>
      </c>
      <c r="L98" s="80"/>
      <c r="M98" s="80"/>
    </row>
    <row r="99" spans="1:13" ht="31.5">
      <c r="A99" s="90"/>
      <c r="B99" s="93"/>
      <c r="C99" s="103"/>
      <c r="D99" s="37" t="s">
        <v>18</v>
      </c>
      <c r="E99" s="27">
        <v>0</v>
      </c>
      <c r="F99" s="34">
        <f>SUM(G99:K99)</f>
        <v>129059.25</v>
      </c>
      <c r="G99" s="34">
        <v>50603.84</v>
      </c>
      <c r="H99" s="34">
        <v>57208.82</v>
      </c>
      <c r="I99" s="34">
        <v>16500</v>
      </c>
      <c r="J99" s="34">
        <v>0</v>
      </c>
      <c r="K99" s="34">
        <v>4746.59</v>
      </c>
      <c r="L99" s="81"/>
      <c r="M99" s="81"/>
    </row>
    <row r="100" spans="1:13" ht="15.75">
      <c r="A100" s="88" t="s">
        <v>110</v>
      </c>
      <c r="B100" s="91" t="s">
        <v>158</v>
      </c>
      <c r="C100" s="97" t="s">
        <v>35</v>
      </c>
      <c r="D100" s="29" t="s">
        <v>17</v>
      </c>
      <c r="E100" s="27">
        <f aca="true" t="shared" si="22" ref="E100:K100">SUM(E101:E101)</f>
        <v>0</v>
      </c>
      <c r="F100" s="27">
        <f t="shared" si="22"/>
        <v>59807.38999999999</v>
      </c>
      <c r="G100" s="27">
        <f t="shared" si="22"/>
        <v>30613.41</v>
      </c>
      <c r="H100" s="27">
        <f t="shared" si="22"/>
        <v>8464.57</v>
      </c>
      <c r="I100" s="27">
        <f t="shared" si="22"/>
        <v>2737.56</v>
      </c>
      <c r="J100" s="27">
        <f t="shared" si="22"/>
        <v>8382.78</v>
      </c>
      <c r="K100" s="27">
        <f t="shared" si="22"/>
        <v>9609.07</v>
      </c>
      <c r="L100" s="80" t="s">
        <v>47</v>
      </c>
      <c r="M100" s="80" t="s">
        <v>24</v>
      </c>
    </row>
    <row r="101" spans="1:13" ht="31.5">
      <c r="A101" s="90"/>
      <c r="B101" s="93"/>
      <c r="C101" s="99"/>
      <c r="D101" s="30" t="s">
        <v>18</v>
      </c>
      <c r="E101" s="27">
        <f>SUM(E103+E105+E107+E109+E111+E113+E115+E117)</f>
        <v>0</v>
      </c>
      <c r="F101" s="27">
        <f>SUM(G101:K101)</f>
        <v>59807.38999999999</v>
      </c>
      <c r="G101" s="27">
        <f>SUM(G103+G105+G107+G109+G111+G113+G115+G117)</f>
        <v>30613.41</v>
      </c>
      <c r="H101" s="27">
        <f>SUM(H103+H105+H107+H109+H111+H113+H115+H117)</f>
        <v>8464.57</v>
      </c>
      <c r="I101" s="27">
        <f>SUM(I103+I105+I107+I109+I111+I113+I115+I117)</f>
        <v>2737.56</v>
      </c>
      <c r="J101" s="27">
        <f>SUM(J103+J105+J107+J109+J111+J113+J115+J117)</f>
        <v>8382.78</v>
      </c>
      <c r="K101" s="27">
        <f>SUM(K103+K105+K107+K109+K111+K113+K115+K117)</f>
        <v>9609.07</v>
      </c>
      <c r="L101" s="81"/>
      <c r="M101" s="81"/>
    </row>
    <row r="102" spans="1:13" ht="15.75">
      <c r="A102" s="88" t="s">
        <v>111</v>
      </c>
      <c r="B102" s="121" t="s">
        <v>159</v>
      </c>
      <c r="C102" s="123" t="s">
        <v>35</v>
      </c>
      <c r="D102" s="29" t="s">
        <v>17</v>
      </c>
      <c r="E102" s="27">
        <f aca="true" t="shared" si="23" ref="E102:K102">SUM(E103:E103)</f>
        <v>0</v>
      </c>
      <c r="F102" s="27">
        <f t="shared" si="23"/>
        <v>628.71</v>
      </c>
      <c r="G102" s="27">
        <f t="shared" si="23"/>
        <v>156.91</v>
      </c>
      <c r="H102" s="27">
        <f t="shared" si="23"/>
        <v>116.34</v>
      </c>
      <c r="I102" s="27">
        <f t="shared" si="23"/>
        <v>111.27</v>
      </c>
      <c r="J102" s="27">
        <f>SUM(J103:J103)</f>
        <v>117.4</v>
      </c>
      <c r="K102" s="27">
        <f t="shared" si="23"/>
        <v>126.79</v>
      </c>
      <c r="L102" s="80" t="s">
        <v>47</v>
      </c>
      <c r="M102" s="80" t="s">
        <v>24</v>
      </c>
    </row>
    <row r="103" spans="1:13" ht="54" customHeight="1">
      <c r="A103" s="90"/>
      <c r="B103" s="122"/>
      <c r="C103" s="103"/>
      <c r="D103" s="30" t="s">
        <v>18</v>
      </c>
      <c r="E103" s="27">
        <v>0</v>
      </c>
      <c r="F103" s="27">
        <v>628.71</v>
      </c>
      <c r="G103" s="27">
        <v>156.91</v>
      </c>
      <c r="H103" s="27">
        <v>116.34</v>
      </c>
      <c r="I103" s="27">
        <v>111.27</v>
      </c>
      <c r="J103" s="27">
        <v>117.4</v>
      </c>
      <c r="K103" s="27">
        <v>126.79</v>
      </c>
      <c r="L103" s="81"/>
      <c r="M103" s="81"/>
    </row>
    <row r="104" spans="1:13" ht="15.75">
      <c r="A104" s="88" t="s">
        <v>112</v>
      </c>
      <c r="B104" s="121" t="s">
        <v>160</v>
      </c>
      <c r="C104" s="123" t="s">
        <v>35</v>
      </c>
      <c r="D104" s="29" t="s">
        <v>17</v>
      </c>
      <c r="E104" s="27">
        <f aca="true" t="shared" si="24" ref="E104:K104">SUM(E105:E105)</f>
        <v>0</v>
      </c>
      <c r="F104" s="27">
        <f t="shared" si="24"/>
        <v>4309.45</v>
      </c>
      <c r="G104" s="27">
        <f t="shared" si="24"/>
        <v>2621.92</v>
      </c>
      <c r="H104" s="27">
        <f t="shared" si="24"/>
        <v>615.74</v>
      </c>
      <c r="I104" s="27">
        <f t="shared" si="24"/>
        <v>656.42</v>
      </c>
      <c r="J104" s="27">
        <f t="shared" si="24"/>
        <v>154.23</v>
      </c>
      <c r="K104" s="27">
        <f t="shared" si="24"/>
        <v>261.14</v>
      </c>
      <c r="L104" s="80" t="s">
        <v>47</v>
      </c>
      <c r="M104" s="80" t="s">
        <v>24</v>
      </c>
    </row>
    <row r="105" spans="1:13" ht="31.5">
      <c r="A105" s="90"/>
      <c r="B105" s="122"/>
      <c r="C105" s="103"/>
      <c r="D105" s="30" t="s">
        <v>18</v>
      </c>
      <c r="E105" s="27">
        <v>0</v>
      </c>
      <c r="F105" s="27">
        <f>SUM(G105:K105)</f>
        <v>4309.45</v>
      </c>
      <c r="G105" s="27">
        <v>2621.92</v>
      </c>
      <c r="H105" s="27">
        <v>615.74</v>
      </c>
      <c r="I105" s="27">
        <v>656.42</v>
      </c>
      <c r="J105" s="27">
        <v>154.23</v>
      </c>
      <c r="K105" s="27">
        <v>261.14</v>
      </c>
      <c r="L105" s="81"/>
      <c r="M105" s="81"/>
    </row>
    <row r="106" spans="1:13" ht="15.75">
      <c r="A106" s="88" t="s">
        <v>113</v>
      </c>
      <c r="B106" s="121" t="s">
        <v>161</v>
      </c>
      <c r="C106" s="123" t="s">
        <v>35</v>
      </c>
      <c r="D106" s="29" t="s">
        <v>17</v>
      </c>
      <c r="E106" s="27">
        <f aca="true" t="shared" si="25" ref="E106:K106">SUM(E107:E107)</f>
        <v>0</v>
      </c>
      <c r="F106" s="27">
        <f t="shared" si="25"/>
        <v>21.02</v>
      </c>
      <c r="G106" s="27">
        <f t="shared" si="25"/>
        <v>21.02</v>
      </c>
      <c r="H106" s="27">
        <f t="shared" si="25"/>
        <v>0</v>
      </c>
      <c r="I106" s="27">
        <f t="shared" si="25"/>
        <v>0</v>
      </c>
      <c r="J106" s="27">
        <f t="shared" si="25"/>
        <v>0</v>
      </c>
      <c r="K106" s="27">
        <f t="shared" si="25"/>
        <v>0</v>
      </c>
      <c r="L106" s="80" t="s">
        <v>47</v>
      </c>
      <c r="M106" s="80" t="s">
        <v>24</v>
      </c>
    </row>
    <row r="107" spans="1:13" ht="31.5">
      <c r="A107" s="90"/>
      <c r="B107" s="122"/>
      <c r="C107" s="103"/>
      <c r="D107" s="30" t="s">
        <v>18</v>
      </c>
      <c r="E107" s="27">
        <v>0</v>
      </c>
      <c r="F107" s="27">
        <f>SUM(G107:K107)</f>
        <v>21.02</v>
      </c>
      <c r="G107" s="27">
        <v>21.02</v>
      </c>
      <c r="H107" s="27">
        <v>0</v>
      </c>
      <c r="I107" s="27">
        <v>0</v>
      </c>
      <c r="J107" s="27">
        <v>0</v>
      </c>
      <c r="K107" s="27">
        <v>0</v>
      </c>
      <c r="L107" s="81"/>
      <c r="M107" s="81"/>
    </row>
    <row r="108" spans="1:13" ht="15.75">
      <c r="A108" s="88" t="s">
        <v>162</v>
      </c>
      <c r="B108" s="121" t="s">
        <v>164</v>
      </c>
      <c r="C108" s="123" t="s">
        <v>35</v>
      </c>
      <c r="D108" s="29" t="s">
        <v>17</v>
      </c>
      <c r="E108" s="27">
        <f aca="true" t="shared" si="26" ref="E108:K108">SUM(E109:E109)</f>
        <v>0</v>
      </c>
      <c r="F108" s="27">
        <f t="shared" si="26"/>
        <v>21259</v>
      </c>
      <c r="G108" s="27">
        <f t="shared" si="26"/>
        <v>19829</v>
      </c>
      <c r="H108" s="27">
        <f t="shared" si="26"/>
        <v>1430</v>
      </c>
      <c r="I108" s="27">
        <f t="shared" si="26"/>
        <v>0</v>
      </c>
      <c r="J108" s="27">
        <f t="shared" si="26"/>
        <v>0</v>
      </c>
      <c r="K108" s="27">
        <f t="shared" si="26"/>
        <v>0</v>
      </c>
      <c r="L108" s="80" t="s">
        <v>47</v>
      </c>
      <c r="M108" s="80" t="s">
        <v>24</v>
      </c>
    </row>
    <row r="109" spans="1:13" ht="31.5">
      <c r="A109" s="90"/>
      <c r="B109" s="122"/>
      <c r="C109" s="103"/>
      <c r="D109" s="30" t="s">
        <v>18</v>
      </c>
      <c r="E109" s="27">
        <v>0</v>
      </c>
      <c r="F109" s="27">
        <f>SUM(G109:K109)</f>
        <v>21259</v>
      </c>
      <c r="G109" s="27">
        <v>19829</v>
      </c>
      <c r="H109" s="27">
        <v>1430</v>
      </c>
      <c r="I109" s="27">
        <v>0</v>
      </c>
      <c r="J109" s="27">
        <v>0</v>
      </c>
      <c r="K109" s="27">
        <v>0</v>
      </c>
      <c r="L109" s="81"/>
      <c r="M109" s="81"/>
    </row>
    <row r="110" spans="1:13" ht="15.75">
      <c r="A110" s="88" t="s">
        <v>163</v>
      </c>
      <c r="B110" s="121" t="s">
        <v>165</v>
      </c>
      <c r="C110" s="123" t="s">
        <v>35</v>
      </c>
      <c r="D110" s="29" t="s">
        <v>17</v>
      </c>
      <c r="E110" s="27">
        <f aca="true" t="shared" si="27" ref="E110:K110">SUM(E111:E111)</f>
        <v>0</v>
      </c>
      <c r="F110" s="27">
        <f t="shared" si="27"/>
        <v>32753.14</v>
      </c>
      <c r="G110" s="27">
        <f t="shared" si="27"/>
        <v>7911.81</v>
      </c>
      <c r="H110" s="27">
        <f t="shared" si="27"/>
        <v>6002.96</v>
      </c>
      <c r="I110" s="27">
        <f t="shared" si="27"/>
        <v>1718.69</v>
      </c>
      <c r="J110" s="27">
        <f t="shared" si="27"/>
        <v>7962.62</v>
      </c>
      <c r="K110" s="27">
        <f t="shared" si="27"/>
        <v>9157.06</v>
      </c>
      <c r="L110" s="80" t="s">
        <v>47</v>
      </c>
      <c r="M110" s="80" t="s">
        <v>24</v>
      </c>
    </row>
    <row r="111" spans="1:13" ht="31.5">
      <c r="A111" s="90"/>
      <c r="B111" s="122"/>
      <c r="C111" s="103"/>
      <c r="D111" s="30" t="s">
        <v>18</v>
      </c>
      <c r="E111" s="27">
        <v>0</v>
      </c>
      <c r="F111" s="27">
        <f>SUM(G111:K111)</f>
        <v>32753.14</v>
      </c>
      <c r="G111" s="27">
        <v>7911.81</v>
      </c>
      <c r="H111" s="27">
        <v>6002.96</v>
      </c>
      <c r="I111" s="27">
        <v>1718.69</v>
      </c>
      <c r="J111" s="27">
        <v>7962.62</v>
      </c>
      <c r="K111" s="27">
        <v>9157.06</v>
      </c>
      <c r="L111" s="81"/>
      <c r="M111" s="81"/>
    </row>
    <row r="112" spans="1:13" ht="15.75">
      <c r="A112" s="88" t="s">
        <v>166</v>
      </c>
      <c r="B112" s="121" t="s">
        <v>167</v>
      </c>
      <c r="C112" s="123" t="s">
        <v>35</v>
      </c>
      <c r="D112" s="29" t="s">
        <v>17</v>
      </c>
      <c r="E112" s="27">
        <f aca="true" t="shared" si="28" ref="E112:K112">SUM(E113:E113)</f>
        <v>0</v>
      </c>
      <c r="F112" s="27">
        <f t="shared" si="28"/>
        <v>329.23</v>
      </c>
      <c r="G112" s="27">
        <f t="shared" si="28"/>
        <v>0</v>
      </c>
      <c r="H112" s="27">
        <f t="shared" si="28"/>
        <v>189.94</v>
      </c>
      <c r="I112" s="27">
        <f t="shared" si="28"/>
        <v>139.29</v>
      </c>
      <c r="J112" s="27">
        <f t="shared" si="28"/>
        <v>0</v>
      </c>
      <c r="K112" s="27">
        <f t="shared" si="28"/>
        <v>0</v>
      </c>
      <c r="L112" s="80" t="s">
        <v>47</v>
      </c>
      <c r="M112" s="80" t="s">
        <v>24</v>
      </c>
    </row>
    <row r="113" spans="1:13" ht="31.5">
      <c r="A113" s="90"/>
      <c r="B113" s="122"/>
      <c r="C113" s="103"/>
      <c r="D113" s="30" t="s">
        <v>18</v>
      </c>
      <c r="E113" s="27">
        <v>0</v>
      </c>
      <c r="F113" s="27">
        <f>SUM(G113:K113)</f>
        <v>329.23</v>
      </c>
      <c r="G113" s="27">
        <v>0</v>
      </c>
      <c r="H113" s="27">
        <v>189.94</v>
      </c>
      <c r="I113" s="27">
        <v>139.29</v>
      </c>
      <c r="J113" s="27">
        <v>0</v>
      </c>
      <c r="K113" s="27">
        <v>0</v>
      </c>
      <c r="L113" s="81"/>
      <c r="M113" s="81"/>
    </row>
    <row r="114" spans="1:13" ht="15.75">
      <c r="A114" s="88" t="s">
        <v>168</v>
      </c>
      <c r="B114" s="121" t="s">
        <v>169</v>
      </c>
      <c r="C114" s="123" t="s">
        <v>35</v>
      </c>
      <c r="D114" s="29" t="s">
        <v>17</v>
      </c>
      <c r="E114" s="27">
        <f aca="true" t="shared" si="29" ref="E114:K114">SUM(E115:E115)</f>
        <v>0</v>
      </c>
      <c r="F114" s="27">
        <f t="shared" si="29"/>
        <v>240.13000000000002</v>
      </c>
      <c r="G114" s="27">
        <f t="shared" si="29"/>
        <v>63.75</v>
      </c>
      <c r="H114" s="27">
        <f t="shared" si="29"/>
        <v>42.4</v>
      </c>
      <c r="I114" s="27">
        <f t="shared" si="29"/>
        <v>43.35</v>
      </c>
      <c r="J114" s="27">
        <f t="shared" si="29"/>
        <v>78.92</v>
      </c>
      <c r="K114" s="27">
        <f t="shared" si="29"/>
        <v>11.71</v>
      </c>
      <c r="L114" s="80" t="s">
        <v>47</v>
      </c>
      <c r="M114" s="80" t="s">
        <v>24</v>
      </c>
    </row>
    <row r="115" spans="1:13" ht="31.5">
      <c r="A115" s="90"/>
      <c r="B115" s="122"/>
      <c r="C115" s="103"/>
      <c r="D115" s="30" t="s">
        <v>18</v>
      </c>
      <c r="E115" s="27">
        <v>0</v>
      </c>
      <c r="F115" s="27">
        <f>SUM(G115:K115)</f>
        <v>240.13000000000002</v>
      </c>
      <c r="G115" s="27">
        <v>63.75</v>
      </c>
      <c r="H115" s="27">
        <v>42.4</v>
      </c>
      <c r="I115" s="27">
        <v>43.35</v>
      </c>
      <c r="J115" s="27">
        <v>78.92</v>
      </c>
      <c r="K115" s="27">
        <v>11.71</v>
      </c>
      <c r="L115" s="81"/>
      <c r="M115" s="81"/>
    </row>
    <row r="116" spans="1:13" ht="15.75">
      <c r="A116" s="88" t="s">
        <v>171</v>
      </c>
      <c r="B116" s="121" t="s">
        <v>170</v>
      </c>
      <c r="C116" s="123" t="s">
        <v>35</v>
      </c>
      <c r="D116" s="29" t="s">
        <v>17</v>
      </c>
      <c r="E116" s="27">
        <f aca="true" t="shared" si="30" ref="E116:K116">SUM(E117:E117)</f>
        <v>0</v>
      </c>
      <c r="F116" s="27">
        <f t="shared" si="30"/>
        <v>266.71000000000004</v>
      </c>
      <c r="G116" s="27">
        <f t="shared" si="30"/>
        <v>9</v>
      </c>
      <c r="H116" s="27">
        <f t="shared" si="30"/>
        <v>67.19</v>
      </c>
      <c r="I116" s="27">
        <f t="shared" si="30"/>
        <v>68.54</v>
      </c>
      <c r="J116" s="27">
        <f t="shared" si="30"/>
        <v>69.61</v>
      </c>
      <c r="K116" s="27">
        <f t="shared" si="30"/>
        <v>52.37</v>
      </c>
      <c r="L116" s="134"/>
      <c r="M116" s="134"/>
    </row>
    <row r="117" spans="1:13" ht="31.5">
      <c r="A117" s="90"/>
      <c r="B117" s="122"/>
      <c r="C117" s="103"/>
      <c r="D117" s="30" t="s">
        <v>18</v>
      </c>
      <c r="E117" s="27">
        <v>0</v>
      </c>
      <c r="F117" s="27">
        <f>SUM(G117:K117)</f>
        <v>266.71000000000004</v>
      </c>
      <c r="G117" s="27">
        <v>9</v>
      </c>
      <c r="H117" s="27">
        <v>67.19</v>
      </c>
      <c r="I117" s="27">
        <v>68.54</v>
      </c>
      <c r="J117" s="27">
        <v>69.61</v>
      </c>
      <c r="K117" s="27">
        <v>52.37</v>
      </c>
      <c r="L117" s="148"/>
      <c r="M117" s="148"/>
    </row>
    <row r="118" spans="1:13" ht="15.75">
      <c r="A118" s="88" t="s">
        <v>114</v>
      </c>
      <c r="B118" s="91" t="s">
        <v>172</v>
      </c>
      <c r="C118" s="123" t="s">
        <v>35</v>
      </c>
      <c r="D118" s="29" t="s">
        <v>17</v>
      </c>
      <c r="E118" s="27">
        <f aca="true" t="shared" si="31" ref="E118:K118">SUM(E119:E119)</f>
        <v>0</v>
      </c>
      <c r="F118" s="27">
        <f t="shared" si="31"/>
        <v>1000</v>
      </c>
      <c r="G118" s="27">
        <f t="shared" si="31"/>
        <v>0</v>
      </c>
      <c r="H118" s="27">
        <f t="shared" si="31"/>
        <v>0</v>
      </c>
      <c r="I118" s="27">
        <f t="shared" si="31"/>
        <v>0</v>
      </c>
      <c r="J118" s="27">
        <f t="shared" si="31"/>
        <v>0</v>
      </c>
      <c r="K118" s="27">
        <f t="shared" si="31"/>
        <v>1000</v>
      </c>
      <c r="L118" s="134" t="s">
        <v>21</v>
      </c>
      <c r="M118" s="134" t="s">
        <v>26</v>
      </c>
    </row>
    <row r="119" spans="1:13" ht="36" customHeight="1">
      <c r="A119" s="90"/>
      <c r="B119" s="93"/>
      <c r="C119" s="103"/>
      <c r="D119" s="30" t="s">
        <v>18</v>
      </c>
      <c r="E119" s="27">
        <f>SUM(E121)</f>
        <v>0</v>
      </c>
      <c r="F119" s="27">
        <f>SUM(G119:K119)</f>
        <v>1000</v>
      </c>
      <c r="G119" s="27">
        <f>SUM(G121+G137+G142)</f>
        <v>0</v>
      </c>
      <c r="H119" s="27">
        <f>SUM(H121+H137+H142)</f>
        <v>0</v>
      </c>
      <c r="I119" s="27">
        <f>SUM(I121+I137+I142)</f>
        <v>0</v>
      </c>
      <c r="J119" s="27">
        <f>SUM(J121+J137+J142)</f>
        <v>0</v>
      </c>
      <c r="K119" s="27">
        <f>SUM(K121+K137+K142)</f>
        <v>1000</v>
      </c>
      <c r="L119" s="147"/>
      <c r="M119" s="147"/>
    </row>
    <row r="120" spans="1:13" ht="15.75">
      <c r="A120" s="136" t="s">
        <v>115</v>
      </c>
      <c r="B120" s="119" t="s">
        <v>175</v>
      </c>
      <c r="C120" s="132" t="s">
        <v>35</v>
      </c>
      <c r="D120" s="33" t="s">
        <v>17</v>
      </c>
      <c r="E120" s="39">
        <f>SUM(E121:E121)</f>
        <v>0</v>
      </c>
      <c r="F120" s="40">
        <f>SUM(F121:F121)</f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v>1000</v>
      </c>
      <c r="L120" s="42"/>
      <c r="M120" s="43"/>
    </row>
    <row r="121" spans="1:13" ht="114.75" customHeight="1">
      <c r="A121" s="137"/>
      <c r="B121" s="120"/>
      <c r="C121" s="133"/>
      <c r="D121" s="30" t="s">
        <v>18</v>
      </c>
      <c r="E121" s="34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1000</v>
      </c>
      <c r="L121" s="44"/>
      <c r="M121" s="45"/>
    </row>
    <row r="122" spans="1:13" ht="15.75">
      <c r="A122" s="150" t="s">
        <v>184</v>
      </c>
      <c r="B122" s="119" t="s">
        <v>181</v>
      </c>
      <c r="C122" s="132" t="s">
        <v>35</v>
      </c>
      <c r="D122" s="30" t="s">
        <v>176</v>
      </c>
      <c r="E122" s="34">
        <f>E125</f>
        <v>565.175</v>
      </c>
      <c r="F122" s="40">
        <f>F125+F128</f>
        <v>5600.425</v>
      </c>
      <c r="G122" s="40">
        <f>G125+G128</f>
        <v>5600.425</v>
      </c>
      <c r="H122" s="40">
        <f>H125+H128</f>
        <v>0</v>
      </c>
      <c r="I122" s="40">
        <f>I125+I128</f>
        <v>0</v>
      </c>
      <c r="J122" s="40">
        <f>J125+J128</f>
        <v>0</v>
      </c>
      <c r="K122" s="40">
        <f>K125+K128</f>
        <v>0</v>
      </c>
      <c r="L122" s="80" t="s">
        <v>183</v>
      </c>
      <c r="M122" s="80" t="s">
        <v>24</v>
      </c>
    </row>
    <row r="123" spans="1:13" ht="94.5">
      <c r="A123" s="151"/>
      <c r="B123" s="149"/>
      <c r="C123" s="153"/>
      <c r="D123" s="30" t="s">
        <v>177</v>
      </c>
      <c r="E123" s="34">
        <f>E126</f>
        <v>565.175</v>
      </c>
      <c r="F123" s="40">
        <f>F126+F129</f>
        <v>100.42500000000001</v>
      </c>
      <c r="G123" s="40">
        <v>100.43</v>
      </c>
      <c r="H123" s="40">
        <f>H126+H129</f>
        <v>0</v>
      </c>
      <c r="I123" s="40">
        <f>I126+I129</f>
        <v>0</v>
      </c>
      <c r="J123" s="40">
        <f>J126+J129</f>
        <v>0</v>
      </c>
      <c r="K123" s="40">
        <f>K126+K129</f>
        <v>0</v>
      </c>
      <c r="L123" s="102"/>
      <c r="M123" s="85"/>
    </row>
    <row r="124" spans="1:13" ht="46.5" customHeight="1">
      <c r="A124" s="152"/>
      <c r="B124" s="120"/>
      <c r="C124" s="133"/>
      <c r="D124" s="30" t="s">
        <v>178</v>
      </c>
      <c r="E124" s="34">
        <f>E127</f>
        <v>0</v>
      </c>
      <c r="F124" s="40">
        <f>F127</f>
        <v>5500</v>
      </c>
      <c r="G124" s="40">
        <f>5500</f>
        <v>5500</v>
      </c>
      <c r="H124" s="40">
        <f>H127</f>
        <v>0</v>
      </c>
      <c r="I124" s="40">
        <f>I127</f>
        <v>0</v>
      </c>
      <c r="J124" s="40">
        <f>J127</f>
        <v>0</v>
      </c>
      <c r="K124" s="40">
        <f>K127</f>
        <v>0</v>
      </c>
      <c r="L124" s="103"/>
      <c r="M124" s="81"/>
    </row>
    <row r="125" spans="1:13" ht="15.75">
      <c r="A125" s="150" t="s">
        <v>185</v>
      </c>
      <c r="B125" s="119" t="s">
        <v>190</v>
      </c>
      <c r="C125" s="132" t="s">
        <v>35</v>
      </c>
      <c r="D125" s="30" t="s">
        <v>176</v>
      </c>
      <c r="E125" s="34">
        <f>SUM(E126+E127)</f>
        <v>565.175</v>
      </c>
      <c r="F125" s="34">
        <f>SUM(F126+F127)</f>
        <v>5545.825</v>
      </c>
      <c r="G125" s="40">
        <f>G126+5500</f>
        <v>5545.825</v>
      </c>
      <c r="H125" s="40">
        <f>H126+H127</f>
        <v>0</v>
      </c>
      <c r="I125" s="40">
        <f>I126+I127</f>
        <v>0</v>
      </c>
      <c r="J125" s="40">
        <f>J126+J127</f>
        <v>0</v>
      </c>
      <c r="K125" s="40">
        <f>K126+K127</f>
        <v>0</v>
      </c>
      <c r="L125" s="80" t="s">
        <v>183</v>
      </c>
      <c r="M125" s="77" t="s">
        <v>24</v>
      </c>
    </row>
    <row r="126" spans="1:13" ht="84" customHeight="1">
      <c r="A126" s="151"/>
      <c r="B126" s="149"/>
      <c r="C126" s="153"/>
      <c r="D126" s="30" t="s">
        <v>177</v>
      </c>
      <c r="E126" s="46">
        <v>565.175</v>
      </c>
      <c r="F126" s="47">
        <f>G126+H126+I126+J126+K126</f>
        <v>45.825</v>
      </c>
      <c r="G126" s="48">
        <v>45.825</v>
      </c>
      <c r="H126" s="49">
        <v>0</v>
      </c>
      <c r="I126" s="49">
        <v>0</v>
      </c>
      <c r="J126" s="49">
        <v>0</v>
      </c>
      <c r="K126" s="49">
        <v>0</v>
      </c>
      <c r="L126" s="102"/>
      <c r="M126" s="78"/>
    </row>
    <row r="127" spans="1:13" ht="110.25">
      <c r="A127" s="152"/>
      <c r="B127" s="120"/>
      <c r="C127" s="133"/>
      <c r="D127" s="30" t="s">
        <v>178</v>
      </c>
      <c r="E127" s="34">
        <v>0</v>
      </c>
      <c r="F127" s="49">
        <v>5500</v>
      </c>
      <c r="G127" s="49" t="s">
        <v>179</v>
      </c>
      <c r="H127" s="49">
        <v>0</v>
      </c>
      <c r="I127" s="49">
        <v>0</v>
      </c>
      <c r="J127" s="49">
        <v>0</v>
      </c>
      <c r="K127" s="49">
        <v>0</v>
      </c>
      <c r="L127" s="103"/>
      <c r="M127" s="79"/>
    </row>
    <row r="128" spans="1:13" ht="30.75" customHeight="1">
      <c r="A128" s="150" t="s">
        <v>186</v>
      </c>
      <c r="B128" s="119" t="s">
        <v>180</v>
      </c>
      <c r="C128" s="132" t="s">
        <v>35</v>
      </c>
      <c r="D128" s="30" t="s">
        <v>176</v>
      </c>
      <c r="E128" s="34">
        <v>0</v>
      </c>
      <c r="F128" s="49">
        <f>F129</f>
        <v>54.6</v>
      </c>
      <c r="G128" s="49">
        <f>G129</f>
        <v>54.6</v>
      </c>
      <c r="H128" s="49">
        <f>H129</f>
        <v>0</v>
      </c>
      <c r="I128" s="49">
        <f>I129</f>
        <v>0</v>
      </c>
      <c r="J128" s="49">
        <f>J129</f>
        <v>0</v>
      </c>
      <c r="K128" s="49">
        <f>K129</f>
        <v>0</v>
      </c>
      <c r="L128" s="80" t="s">
        <v>183</v>
      </c>
      <c r="M128" s="80" t="s">
        <v>24</v>
      </c>
    </row>
    <row r="129" spans="1:13" ht="90" customHeight="1">
      <c r="A129" s="152"/>
      <c r="B129" s="120"/>
      <c r="C129" s="133"/>
      <c r="D129" s="30" t="s">
        <v>177</v>
      </c>
      <c r="E129" s="34">
        <v>0</v>
      </c>
      <c r="F129" s="49">
        <v>54.6</v>
      </c>
      <c r="G129" s="49">
        <v>54.6</v>
      </c>
      <c r="H129" s="49">
        <v>0</v>
      </c>
      <c r="I129" s="49">
        <v>0</v>
      </c>
      <c r="J129" s="49">
        <v>0</v>
      </c>
      <c r="K129" s="49">
        <v>0</v>
      </c>
      <c r="L129" s="81"/>
      <c r="M129" s="81"/>
    </row>
    <row r="130" spans="1:13" ht="15.75">
      <c r="A130" s="138" t="s">
        <v>174</v>
      </c>
      <c r="B130" s="139"/>
      <c r="C130" s="140"/>
      <c r="D130" s="33" t="s">
        <v>17</v>
      </c>
      <c r="E130" s="39">
        <f>E131+E132+E133</f>
        <v>565.175</v>
      </c>
      <c r="F130" s="27">
        <f>SUM(G130:K130)</f>
        <v>352131.39999999997</v>
      </c>
      <c r="G130" s="27">
        <f>SUM(G131:G133)</f>
        <v>135506.63</v>
      </c>
      <c r="H130" s="27">
        <f>SUM(H131:H133)</f>
        <v>99153.02999999998</v>
      </c>
      <c r="I130" s="27">
        <f>SUM(I131:I133)</f>
        <v>43930.78999999999</v>
      </c>
      <c r="J130" s="27">
        <f>SUM(J131:J133)</f>
        <v>32658.75</v>
      </c>
      <c r="K130" s="27">
        <f>SUM(K131:K133)</f>
        <v>40882.200000000004</v>
      </c>
      <c r="L130" s="42"/>
      <c r="M130" s="43"/>
    </row>
    <row r="131" spans="1:13" ht="94.5">
      <c r="A131" s="141"/>
      <c r="B131" s="142"/>
      <c r="C131" s="143"/>
      <c r="D131" s="30" t="s">
        <v>187</v>
      </c>
      <c r="E131" s="34">
        <f>E7</f>
        <v>565.175</v>
      </c>
      <c r="F131" s="27">
        <f>G131+H131+I131+J131+K131</f>
        <v>100.43</v>
      </c>
      <c r="G131" s="27">
        <f>G123</f>
        <v>100.43</v>
      </c>
      <c r="H131" s="27">
        <f>H123</f>
        <v>0</v>
      </c>
      <c r="I131" s="27">
        <f>I123</f>
        <v>0</v>
      </c>
      <c r="J131" s="27">
        <f>J123</f>
        <v>0</v>
      </c>
      <c r="K131" s="27">
        <f>K123</f>
        <v>0</v>
      </c>
      <c r="L131" s="50"/>
      <c r="M131" s="51"/>
    </row>
    <row r="132" spans="1:13" ht="47.25">
      <c r="A132" s="141"/>
      <c r="B132" s="142"/>
      <c r="C132" s="143"/>
      <c r="D132" s="30" t="s">
        <v>178</v>
      </c>
      <c r="E132" s="34">
        <v>0</v>
      </c>
      <c r="F132" s="27">
        <f>G132+H132+I132+J132+K132</f>
        <v>5500</v>
      </c>
      <c r="G132" s="27">
        <f>G124</f>
        <v>5500</v>
      </c>
      <c r="H132" s="27">
        <f>H124</f>
        <v>0</v>
      </c>
      <c r="I132" s="27">
        <f>I124</f>
        <v>0</v>
      </c>
      <c r="J132" s="27">
        <f>J124</f>
        <v>0</v>
      </c>
      <c r="K132" s="27">
        <f>K124</f>
        <v>0</v>
      </c>
      <c r="L132" s="50"/>
      <c r="M132" s="51"/>
    </row>
    <row r="133" spans="1:13" ht="31.5">
      <c r="A133" s="144"/>
      <c r="B133" s="145"/>
      <c r="C133" s="146"/>
      <c r="D133" s="30" t="s">
        <v>18</v>
      </c>
      <c r="E133" s="34">
        <v>0</v>
      </c>
      <c r="F133" s="27">
        <v>346530.97</v>
      </c>
      <c r="G133" s="27">
        <f>SUM(G119+G101+G93+G85+G77+G63+G53+G43+G37+G23)</f>
        <v>129906.2</v>
      </c>
      <c r="H133" s="27">
        <f>SUM(H119+H101+H93+H85+H77+H63+H53+H43+H37+H23)</f>
        <v>99153.02999999998</v>
      </c>
      <c r="I133" s="27">
        <f>SUM(I119+I101+I93+I85+I77+I63+I53+I43+I37+I23)</f>
        <v>43930.78999999999</v>
      </c>
      <c r="J133" s="27">
        <v>32658.75</v>
      </c>
      <c r="K133" s="27">
        <f>SUM(K119+K101+K93+K85+K77+K63+K53+K43+K37+K23)</f>
        <v>40882.200000000004</v>
      </c>
      <c r="L133" s="44"/>
      <c r="M133" s="45"/>
    </row>
    <row r="137" spans="2:6" s="25" customFormat="1" ht="15.75">
      <c r="B137" s="26"/>
      <c r="C137" s="26"/>
      <c r="D137" s="26"/>
      <c r="E137" s="26"/>
      <c r="F137" s="26"/>
    </row>
  </sheetData>
  <sheetProtection/>
  <mergeCells count="312">
    <mergeCell ref="A130:C133"/>
    <mergeCell ref="C120:C121"/>
    <mergeCell ref="L118:L119"/>
    <mergeCell ref="M118:M119"/>
    <mergeCell ref="L116:L117"/>
    <mergeCell ref="M116:M117"/>
    <mergeCell ref="C118:C119"/>
    <mergeCell ref="B118:B119"/>
    <mergeCell ref="A118:A119"/>
    <mergeCell ref="B120:B121"/>
    <mergeCell ref="A120:A121"/>
    <mergeCell ref="B125:B127"/>
    <mergeCell ref="A125:A127"/>
    <mergeCell ref="C125:C127"/>
    <mergeCell ref="C128:C129"/>
    <mergeCell ref="B128:B129"/>
    <mergeCell ref="A128:A129"/>
    <mergeCell ref="B122:B124"/>
    <mergeCell ref="A122:A124"/>
    <mergeCell ref="C122:C124"/>
    <mergeCell ref="L122:L124"/>
    <mergeCell ref="M122:M124"/>
    <mergeCell ref="L125:L127"/>
    <mergeCell ref="L128:L129"/>
    <mergeCell ref="C114:C115"/>
    <mergeCell ref="L112:L113"/>
    <mergeCell ref="M112:M113"/>
    <mergeCell ref="C116:C117"/>
    <mergeCell ref="L114:L115"/>
    <mergeCell ref="M114:M115"/>
    <mergeCell ref="B114:B115"/>
    <mergeCell ref="A114:A115"/>
    <mergeCell ref="B116:B117"/>
    <mergeCell ref="A116:A117"/>
    <mergeCell ref="C110:C111"/>
    <mergeCell ref="L108:L109"/>
    <mergeCell ref="M108:M109"/>
    <mergeCell ref="C112:C113"/>
    <mergeCell ref="L110:L111"/>
    <mergeCell ref="M110:M111"/>
    <mergeCell ref="B110:B111"/>
    <mergeCell ref="A110:A111"/>
    <mergeCell ref="B112:B113"/>
    <mergeCell ref="A112:A113"/>
    <mergeCell ref="C106:C107"/>
    <mergeCell ref="L104:L105"/>
    <mergeCell ref="M104:M105"/>
    <mergeCell ref="C108:C109"/>
    <mergeCell ref="L106:L107"/>
    <mergeCell ref="M106:M107"/>
    <mergeCell ref="B106:B107"/>
    <mergeCell ref="A106:A107"/>
    <mergeCell ref="B108:B109"/>
    <mergeCell ref="A108:A109"/>
    <mergeCell ref="C102:C103"/>
    <mergeCell ref="L100:L101"/>
    <mergeCell ref="M100:M101"/>
    <mergeCell ref="C104:C105"/>
    <mergeCell ref="L102:L103"/>
    <mergeCell ref="M102:M103"/>
    <mergeCell ref="B102:B103"/>
    <mergeCell ref="A102:A103"/>
    <mergeCell ref="B104:B105"/>
    <mergeCell ref="A104:A105"/>
    <mergeCell ref="C98:C99"/>
    <mergeCell ref="L96:L97"/>
    <mergeCell ref="M96:M97"/>
    <mergeCell ref="C100:C101"/>
    <mergeCell ref="L98:L99"/>
    <mergeCell ref="M98:M99"/>
    <mergeCell ref="B98:B99"/>
    <mergeCell ref="A98:A99"/>
    <mergeCell ref="B100:B101"/>
    <mergeCell ref="A100:A101"/>
    <mergeCell ref="C94:C95"/>
    <mergeCell ref="L92:L93"/>
    <mergeCell ref="M92:M93"/>
    <mergeCell ref="C96:C97"/>
    <mergeCell ref="L94:L95"/>
    <mergeCell ref="M94:M95"/>
    <mergeCell ref="B94:B95"/>
    <mergeCell ref="A94:A95"/>
    <mergeCell ref="B96:B97"/>
    <mergeCell ref="A96:A97"/>
    <mergeCell ref="C90:C91"/>
    <mergeCell ref="L88:L89"/>
    <mergeCell ref="M88:M89"/>
    <mergeCell ref="C92:C93"/>
    <mergeCell ref="L90:L91"/>
    <mergeCell ref="M90:M91"/>
    <mergeCell ref="B90:B91"/>
    <mergeCell ref="A90:A91"/>
    <mergeCell ref="B92:B93"/>
    <mergeCell ref="A92:A93"/>
    <mergeCell ref="C86:C87"/>
    <mergeCell ref="L84:L85"/>
    <mergeCell ref="M84:M85"/>
    <mergeCell ref="C88:C89"/>
    <mergeCell ref="L86:L87"/>
    <mergeCell ref="M86:M87"/>
    <mergeCell ref="B86:B87"/>
    <mergeCell ref="A86:A87"/>
    <mergeCell ref="B88:B89"/>
    <mergeCell ref="A88:A89"/>
    <mergeCell ref="C82:C83"/>
    <mergeCell ref="L80:L81"/>
    <mergeCell ref="M80:M81"/>
    <mergeCell ref="C84:C85"/>
    <mergeCell ref="L82:L83"/>
    <mergeCell ref="M82:M83"/>
    <mergeCell ref="B82:B83"/>
    <mergeCell ref="B84:B85"/>
    <mergeCell ref="A84:A85"/>
    <mergeCell ref="C78:C79"/>
    <mergeCell ref="L76:L77"/>
    <mergeCell ref="M76:M77"/>
    <mergeCell ref="C80:C81"/>
    <mergeCell ref="L78:L79"/>
    <mergeCell ref="M78:M79"/>
    <mergeCell ref="B78:B79"/>
    <mergeCell ref="A78:A79"/>
    <mergeCell ref="B80:B81"/>
    <mergeCell ref="A80:A81"/>
    <mergeCell ref="C74:C75"/>
    <mergeCell ref="L72:L73"/>
    <mergeCell ref="M72:M73"/>
    <mergeCell ref="C76:C77"/>
    <mergeCell ref="L74:L75"/>
    <mergeCell ref="M74:M75"/>
    <mergeCell ref="B74:B75"/>
    <mergeCell ref="A74:A75"/>
    <mergeCell ref="B76:B77"/>
    <mergeCell ref="A76:A77"/>
    <mergeCell ref="C70:C71"/>
    <mergeCell ref="L68:L69"/>
    <mergeCell ref="M68:M69"/>
    <mergeCell ref="C72:C73"/>
    <mergeCell ref="L70:L71"/>
    <mergeCell ref="M70:M71"/>
    <mergeCell ref="B70:B71"/>
    <mergeCell ref="A70:A71"/>
    <mergeCell ref="B72:B73"/>
    <mergeCell ref="A72:A73"/>
    <mergeCell ref="C66:C67"/>
    <mergeCell ref="L64:L65"/>
    <mergeCell ref="M64:M65"/>
    <mergeCell ref="C68:C69"/>
    <mergeCell ref="L66:L67"/>
    <mergeCell ref="M66:M67"/>
    <mergeCell ref="B66:B67"/>
    <mergeCell ref="A66:A67"/>
    <mergeCell ref="B68:B69"/>
    <mergeCell ref="A68:A69"/>
    <mergeCell ref="C62:C63"/>
    <mergeCell ref="C64:C65"/>
    <mergeCell ref="L62:L63"/>
    <mergeCell ref="M62:M63"/>
    <mergeCell ref="B62:B63"/>
    <mergeCell ref="A62:A63"/>
    <mergeCell ref="B64:B65"/>
    <mergeCell ref="A64:A65"/>
    <mergeCell ref="C60:C61"/>
    <mergeCell ref="E60:K61"/>
    <mergeCell ref="B52:B53"/>
    <mergeCell ref="A52:A53"/>
    <mergeCell ref="B54:B55"/>
    <mergeCell ref="A54:A55"/>
    <mergeCell ref="E52:K53"/>
    <mergeCell ref="L58:L59"/>
    <mergeCell ref="M58:M59"/>
    <mergeCell ref="L60:L61"/>
    <mergeCell ref="M60:M61"/>
    <mergeCell ref="B60:B61"/>
    <mergeCell ref="A60:A61"/>
    <mergeCell ref="C56:C57"/>
    <mergeCell ref="L54:L55"/>
    <mergeCell ref="M54:M55"/>
    <mergeCell ref="C58:C59"/>
    <mergeCell ref="L56:L57"/>
    <mergeCell ref="M56:M57"/>
    <mergeCell ref="B56:B57"/>
    <mergeCell ref="A56:A57"/>
    <mergeCell ref="B58:B59"/>
    <mergeCell ref="A58:A59"/>
    <mergeCell ref="E54:K55"/>
    <mergeCell ref="E56:K57"/>
    <mergeCell ref="E58:K59"/>
    <mergeCell ref="C50:C51"/>
    <mergeCell ref="L48:L49"/>
    <mergeCell ref="M48:M49"/>
    <mergeCell ref="C52:C53"/>
    <mergeCell ref="L50:L51"/>
    <mergeCell ref="M50:M51"/>
    <mergeCell ref="C54:C55"/>
    <mergeCell ref="L52:L53"/>
    <mergeCell ref="M52:M53"/>
    <mergeCell ref="B48:B49"/>
    <mergeCell ref="A48:A49"/>
    <mergeCell ref="B50:B51"/>
    <mergeCell ref="A50:A51"/>
    <mergeCell ref="C44:C45"/>
    <mergeCell ref="L42:L43"/>
    <mergeCell ref="M42:M43"/>
    <mergeCell ref="C46:C47"/>
    <mergeCell ref="L44:L45"/>
    <mergeCell ref="M44:M45"/>
    <mergeCell ref="B44:B45"/>
    <mergeCell ref="B46:B47"/>
    <mergeCell ref="A46:A47"/>
    <mergeCell ref="C42:C43"/>
    <mergeCell ref="B42:B43"/>
    <mergeCell ref="A42:A43"/>
    <mergeCell ref="E42:K43"/>
    <mergeCell ref="E44:K45"/>
    <mergeCell ref="E46:K47"/>
    <mergeCell ref="E48:K49"/>
    <mergeCell ref="E50:K51"/>
    <mergeCell ref="C48:C49"/>
    <mergeCell ref="L46:L47"/>
    <mergeCell ref="M46:M47"/>
    <mergeCell ref="C40:C41"/>
    <mergeCell ref="L40:L41"/>
    <mergeCell ref="M40:M41"/>
    <mergeCell ref="B40:B41"/>
    <mergeCell ref="A40:A41"/>
    <mergeCell ref="L38:L39"/>
    <mergeCell ref="M38:M39"/>
    <mergeCell ref="L36:L37"/>
    <mergeCell ref="M36:M37"/>
    <mergeCell ref="C38:C39"/>
    <mergeCell ref="B38:B39"/>
    <mergeCell ref="A38:A39"/>
    <mergeCell ref="C34:C35"/>
    <mergeCell ref="L32:L33"/>
    <mergeCell ref="M32:M33"/>
    <mergeCell ref="C36:C37"/>
    <mergeCell ref="L34:L35"/>
    <mergeCell ref="M34:M35"/>
    <mergeCell ref="B34:B35"/>
    <mergeCell ref="A34:A35"/>
    <mergeCell ref="B36:B37"/>
    <mergeCell ref="A36:A37"/>
    <mergeCell ref="C30:C31"/>
    <mergeCell ref="C32:C33"/>
    <mergeCell ref="L30:L31"/>
    <mergeCell ref="M30:M31"/>
    <mergeCell ref="B30:B31"/>
    <mergeCell ref="A30:A31"/>
    <mergeCell ref="B32:B33"/>
    <mergeCell ref="A32:A33"/>
    <mergeCell ref="C28:C29"/>
    <mergeCell ref="L26:L27"/>
    <mergeCell ref="M26:M27"/>
    <mergeCell ref="L28:L29"/>
    <mergeCell ref="M28:M29"/>
    <mergeCell ref="B28:B29"/>
    <mergeCell ref="A28:A29"/>
    <mergeCell ref="C24:C25"/>
    <mergeCell ref="L22:L23"/>
    <mergeCell ref="M22:M23"/>
    <mergeCell ref="C26:C27"/>
    <mergeCell ref="L24:L25"/>
    <mergeCell ref="M24:M25"/>
    <mergeCell ref="B24:B25"/>
    <mergeCell ref="A24:A25"/>
    <mergeCell ref="B26:B27"/>
    <mergeCell ref="A26:A27"/>
    <mergeCell ref="C22:C23"/>
    <mergeCell ref="B22:B23"/>
    <mergeCell ref="A22:A23"/>
    <mergeCell ref="B13:B15"/>
    <mergeCell ref="B10:B12"/>
    <mergeCell ref="A13:A15"/>
    <mergeCell ref="A10:A12"/>
    <mergeCell ref="L19:L21"/>
    <mergeCell ref="M19:M21"/>
    <mergeCell ref="C16:C18"/>
    <mergeCell ref="L13:L15"/>
    <mergeCell ref="M13:M15"/>
    <mergeCell ref="C19:C21"/>
    <mergeCell ref="L16:L18"/>
    <mergeCell ref="M16:M18"/>
    <mergeCell ref="B16:B18"/>
    <mergeCell ref="A16:A18"/>
    <mergeCell ref="B19:B21"/>
    <mergeCell ref="A19:A21"/>
    <mergeCell ref="E16:K18"/>
    <mergeCell ref="E19:K21"/>
    <mergeCell ref="M125:M127"/>
    <mergeCell ref="M128:M129"/>
    <mergeCell ref="M4:M5"/>
    <mergeCell ref="L6:L9"/>
    <mergeCell ref="M6:M9"/>
    <mergeCell ref="A1:M1"/>
    <mergeCell ref="A2:M2"/>
    <mergeCell ref="A4:A5"/>
    <mergeCell ref="B4:B5"/>
    <mergeCell ref="C4:C5"/>
    <mergeCell ref="D4:D5"/>
    <mergeCell ref="E4:E5"/>
    <mergeCell ref="F4:F5"/>
    <mergeCell ref="G4:K4"/>
    <mergeCell ref="L4:L5"/>
    <mergeCell ref="A6:A9"/>
    <mergeCell ref="B6:B9"/>
    <mergeCell ref="C6:C9"/>
    <mergeCell ref="C10:C12"/>
    <mergeCell ref="C13:C15"/>
    <mergeCell ref="L10:L12"/>
    <mergeCell ref="M10:M12"/>
    <mergeCell ref="E10:K12"/>
    <mergeCell ref="E13:K15"/>
  </mergeCells>
  <printOptions horizontalCentered="1"/>
  <pageMargins left="0" right="0" top="0" bottom="0" header="0" footer="0"/>
  <pageSetup fitToHeight="18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2016-06-10T08:16:09Z</cp:lastPrinted>
  <dcterms:created xsi:type="dcterms:W3CDTF">2014-09-12T06:18:21Z</dcterms:created>
  <dcterms:modified xsi:type="dcterms:W3CDTF">2016-07-14T07:45:00Z</dcterms:modified>
  <cp:category/>
  <cp:version/>
  <cp:contentType/>
  <cp:contentStatus/>
</cp:coreProperties>
</file>