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7635" tabRatio="769" activeTab="0"/>
  </bookViews>
  <sheets>
    <sheet name="Паспорт" sheetId="1" r:id="rId1"/>
    <sheet name="Перечень мероприятий" sheetId="2" r:id="rId2"/>
  </sheets>
  <definedNames>
    <definedName name="_xlnm.Print_Titles" localSheetId="1">'Перечень мероприятий'!$4:$5</definedName>
    <definedName name="_xlnm.Print_Area" localSheetId="1">'Перечень мероприятий'!$A$1:$Q$112</definedName>
  </definedNames>
  <calcPr fullCalcOnLoad="1"/>
</workbook>
</file>

<file path=xl/sharedStrings.xml><?xml version="1.0" encoding="utf-8"?>
<sst xmlns="http://schemas.openxmlformats.org/spreadsheetml/2006/main" count="292" uniqueCount="144">
  <si>
    <t>Расходы (тыс. рублей)</t>
  </si>
  <si>
    <t>Средства бюджета Московской области</t>
  </si>
  <si>
    <t>Наименование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</si>
  <si>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</si>
  <si>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</si>
  <si>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</si>
  <si>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Итого</t>
  </si>
  <si>
    <t xml:space="preserve">Всего:
в том числе:
</t>
  </si>
  <si>
    <t>Средства федерального бюджета</t>
  </si>
  <si>
    <t>Внебюджетные источники</t>
  </si>
  <si>
    <t>N п/п</t>
  </si>
  <si>
    <t>(наименование подпрограммы)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</si>
  <si>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</si>
  <si>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</si>
  <si>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</si>
  <si>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Всего (тыс. руб.)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</si>
  <si>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</si>
  <si>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</si>
  <si>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мероприятий подпрограммы</t>
  </si>
  <si>
    <t>1.</t>
  </si>
  <si>
    <t>1.1.</t>
  </si>
  <si>
    <t>2015 год</t>
  </si>
  <si>
    <t>2016 год</t>
  </si>
  <si>
    <t>2017 год</t>
  </si>
  <si>
    <t>2018 год</t>
  </si>
  <si>
    <t>2019 год</t>
  </si>
  <si>
    <t>"Развитие систем коммунальной инфраструктуры"</t>
  </si>
  <si>
    <t>Управление городского жилищного и коммунального хозяйства Администрации городского округа (далее - УГЖКХ)</t>
  </si>
  <si>
    <t>УГЖКХ</t>
  </si>
  <si>
    <t>В пределах обеспечивающей подпрограммы</t>
  </si>
  <si>
    <t>Организации коммунального комплекса, осуществляющие производство товаров, оказание услуг по водо-, тепло-, газо- и электроснабжению, водоотведению</t>
  </si>
  <si>
    <t>Организации коммунального комплекса, осуществляющие производство товаров, оказание услуг по теплоснабжению, реализующие инвестиционные программы</t>
  </si>
  <si>
    <t>Организации коммунального комплекса, осуществляющие производство товаров, оказание услуг по водоснабжению, реализующие инвестиционные программы</t>
  </si>
  <si>
    <t>Организации коммунального комплекса, осуществляющие производство товаров, оказание услуг по водоснабжению</t>
  </si>
  <si>
    <t>*- объем финансирования аналогичных мероприятий в году, предшествующем году начала реализации муниципальной программы</t>
  </si>
  <si>
    <t>Организации коммунального комплекса, осуществляющие производство товаров, оказание услуг по теплоснабжению</t>
  </si>
  <si>
    <t>Организации коммунального комплекса, осуществляющие производство товаров, оказание услуг по водо-, теплоснабжению, водоотведению, реализующие инвестиционные программы</t>
  </si>
  <si>
    <t>2015-2019 годы</t>
  </si>
  <si>
    <t>Организации коммунального комплекса, осуществляющие оказание услуг по водоотведению, реализующие инвестиционные программы</t>
  </si>
  <si>
    <t>Организации коммунального комплекса, осуществляющие производство товаров, оказание услуг по водоснабжению, водоотведению, очистке сточных вод и теплоснабжению</t>
  </si>
  <si>
    <t>Организации коммунального комплекса, осуществляющие оказание услуг по водоотведению и очистке сточных вод</t>
  </si>
  <si>
    <t>УГЖКХ, ресурсоснабжающие организации, управляющие организации</t>
  </si>
  <si>
    <t>Приложение №1
 к Муниципальной программе</t>
  </si>
  <si>
    <t>Средства бюджета городского округа Электросталь Московской области</t>
  </si>
  <si>
    <t>Средства бюджета городского округа Электросталь  Московской области</t>
  </si>
  <si>
    <t>Муниципальный заказчик подпрограммы</t>
  </si>
  <si>
    <t>Задача 1 подпрограммы</t>
  </si>
  <si>
    <t xml:space="preserve">Отчетный (базовый) период
</t>
  </si>
  <si>
    <t>Сроки исполнения мероприятия</t>
  </si>
  <si>
    <t>1.1.1.</t>
  </si>
  <si>
    <t>Основное мероприятие 1. Реализация мероприятий, направленных на развитие систем коммунальной инфраструктуры</t>
  </si>
  <si>
    <t>1.1.2.</t>
  </si>
  <si>
    <t xml:space="preserve">2018 год </t>
  </si>
  <si>
    <t>УГЖКХ,
МУ "УМЗ"</t>
  </si>
  <si>
    <t>4. ПЕРЕЧЕНЬ МЕРОПРИЯТИЙ ПОДПРОГРАММЫ</t>
  </si>
  <si>
    <t>Планируемые результаты реализации подпрограммы:</t>
  </si>
  <si>
    <t>\</t>
  </si>
  <si>
    <t>Задача 2 подпрограммы</t>
  </si>
  <si>
    <t>Увеличение доли населения, обеспеченного доброкачественной питьевой водой (процент)</t>
  </si>
  <si>
    <t>150/99/5</t>
  </si>
  <si>
    <t>140/99/5</t>
  </si>
  <si>
    <t>130/99/5</t>
  </si>
  <si>
    <t>120/89/5</t>
  </si>
  <si>
    <t>110/89/4</t>
  </si>
  <si>
    <t>100/89/4</t>
  </si>
  <si>
    <t>Основное мероприятие 1. Реализация мероприятий, направленных на увеличение доли населения, обеспеченного доброкачественной питьевой водой</t>
  </si>
  <si>
    <t>2.</t>
  </si>
  <si>
    <t>2.1.</t>
  </si>
  <si>
    <t>2.1.1.</t>
  </si>
  <si>
    <t>2.1.2.</t>
  </si>
  <si>
    <t>Обеспечение надежности функционирования систем коммунальной инфраструктуры за счет снижения количества технологических сбоев в системах теплоснабжения/водоснабжения/водоотведения (единица)</t>
  </si>
  <si>
    <t>1. ПАСПОРТ ПОДПРОГРАММЫ "Развитие систем коммунальной инфраструктуры" 
МУНИЦИПАЛЬНОЙ ПРОГРАММЫ "Содержание и развитие жилищно-коммунального хозяйства городского округа Электросталь Московской области на 2015-2019 годы"</t>
  </si>
  <si>
    <t>Задачи подпрограммы "Развитие систем коммунальной инфраструктуры"</t>
  </si>
  <si>
    <t>ИТОГО по подпрограмме</t>
  </si>
  <si>
    <t>Задача 1. 
Увеличение доли населения, обеспеченного доброкачественной питьевой водой</t>
  </si>
  <si>
    <t>Мероприятие 1.
Увеличение объема покупки питьевой воды у филиала ГУП МО "Коммунальные системы Московской области" "Восточная система водоснабжения"</t>
  </si>
  <si>
    <t>Мероприятие 2.
Актуализация схем водоснабжения и водоотведения городского округа Электросталь Московской области</t>
  </si>
  <si>
    <t xml:space="preserve">Задача 2. 
Обеспечение надежности функционирования систем коммунальной инфраструктуры за счет снижения количества технологических сбоев в системах водоснабжения/водоотведения/теплоснабжения </t>
  </si>
  <si>
    <t>2.1.3.</t>
  </si>
  <si>
    <t>2.1.4.</t>
  </si>
  <si>
    <t>2.1.5.</t>
  </si>
  <si>
    <t>2.1.6.</t>
  </si>
  <si>
    <t>2.1.7.</t>
  </si>
  <si>
    <t>2.1.8.</t>
  </si>
  <si>
    <t>2.1.8.1.</t>
  </si>
  <si>
    <t>2.1.8.2.</t>
  </si>
  <si>
    <t>2.1.8.3.</t>
  </si>
  <si>
    <t>2.1.8.4.</t>
  </si>
  <si>
    <t>2.1.8.5.</t>
  </si>
  <si>
    <t>Верно:</t>
  </si>
  <si>
    <t>1. Доля воды, поставленной от Восточной системы водоснабжения в общем балансе водопотребления, процент</t>
  </si>
  <si>
    <t>2. Доля населения, обеспеченного доброкачественной питьевой водой, процент</t>
  </si>
  <si>
    <t xml:space="preserve">Мероприятие 1. Содержание и ремонт основных фондов организаций сектора водоснабжения, водоотведения, очистки сточных вод и теплоснабжения
</t>
  </si>
  <si>
    <t>Мероприятие 2. Подготовка объектов жилищно-коммунального хозяйства городского округа к осенне-зимнему периоду</t>
  </si>
  <si>
    <t>Мероприятие 4. Капитальный ремонт участков магистральных теплотрасс</t>
  </si>
  <si>
    <t>Мероприятие 5. Капитальный ремонт участков водопроводных сетей</t>
  </si>
  <si>
    <t>Мероприятие 6. Капитальный ремонт участков сетей водоотведения</t>
  </si>
  <si>
    <t>Мероприятие 7. Разработка и согласование инвестиционных программ организаций коммунального комплекса, осуществляющих производство товаров, оказание услуг по водо-, тепло-, газо- и электроснабжению, водоотведению</t>
  </si>
  <si>
    <t>Мероприятие 8. Реализация инвестиционных программ организаций коммунального комплекса, осуществляющих производство товаров, оказание услуг по водо-, теплоснабжению, водоотведению</t>
  </si>
  <si>
    <t>Мероприятие 8.1. Модернизация участков магистральных теплотрасс</t>
  </si>
  <si>
    <t>Доведение показателя "Доля  воды, поставленной от Восточной системы водоснабжения в общем балансе водопотребления" к 2019 году до 75,29%</t>
  </si>
  <si>
    <t>Доведение показателя "Доля населения, обеспеченного доброкачественной питьевой водой" до 100%</t>
  </si>
  <si>
    <t>Доведение показателя "Доля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теплоснабжения" до 70%</t>
  </si>
  <si>
    <t>Доведение показателя "Доля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утвердивших инвестиционные программы" до 100%</t>
  </si>
  <si>
    <t>Мероприятие 8.2. Модернизация оборудования котельных</t>
  </si>
  <si>
    <t>Мероприятие 8.3. Модернизация теплообменного оборудования центральных тепловых пунктов</t>
  </si>
  <si>
    <t>Доведение показателя "Удельный вес потерь теплоэнергии в общем количестве поданного в сеть тепла" к 2019 году до 8%</t>
  </si>
  <si>
    <t>Мероприятие 8.4. Модернизация участков водопроводных сетей</t>
  </si>
  <si>
    <t>Доведение показателя "Число аварий в системах водоснабжения" до 0 ед.</t>
  </si>
  <si>
    <t>Мероприятие 8.5. Модернизация участков сетей водоотведения</t>
  </si>
  <si>
    <t>Доведение показателя "Удельный расход топлива на единицу теплоэнергии тепла" к 2019 году до 110 кг у.т./Гкал
Доведение показателя "Количество объектов коммунальной инфраструктуры, переведенных на природный газ" до 0 ед.</t>
  </si>
  <si>
    <t>Доведение показателя "Число технологических сбоев в системах теплоснабжения" к 2019 году до 100 ед.</t>
  </si>
  <si>
    <t>Доведение показателя "Число технологических сбоев в системах водоснабжения" к 2019 году до 89 ед.</t>
  </si>
  <si>
    <t>Доведение показателя "Число технологических сбоев в системах водоотведения" к 2019 году до 4 ед.</t>
  </si>
  <si>
    <t>Доведение показателя "Число аварий в системах водоотведения" до 0 ед.</t>
  </si>
  <si>
    <t>Доведение показателя "Доля  заемных средств  организаций  в общем объеме капитальных вложений в системы водоснабжения, водоотведения и теплоснабжения" к 2019 году до 30%.
Доведение показателя "Доля разработанных и утвержденных схем теплоснабжения, водоснабжения и водоотведения" до 100%</t>
  </si>
  <si>
    <t>5. Уровень готовности объектов жилищно-коммунального хозяйства городского округа к осенне-зимнему периоду, процент</t>
  </si>
  <si>
    <t>6. Общая сумма средств, предусмотренных на погашение просроченной задолженности за энергоресурсы, тыс.руб.</t>
  </si>
  <si>
    <t>3. Коэффициент максимальной разницы тарифов на коммунальные ресурсы (услуги) на территории городского округа, коэффициент</t>
  </si>
  <si>
    <t xml:space="preserve">7. Количество технологических нарушений нв объектах и системах ЖКХ на 1 тысячу населения, ед./тыс.чел.
</t>
  </si>
  <si>
    <t>9. Число технологических сбоев в системах теплоснабжения, единица</t>
  </si>
  <si>
    <t>10. Число технологических сбоев в системах водоснабжения, единица</t>
  </si>
  <si>
    <t>11. Число технологических сбоев в системах водоотведения, единица</t>
  </si>
  <si>
    <t>12. 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утвердивших инвестиционные программы, процент</t>
  </si>
  <si>
    <t>13. Доля  заемных средств  организаций  в общем объеме капитальных вложений в системы водоснабжения, водоотведения и теплоснабжения, процент</t>
  </si>
  <si>
    <t>14.  Доля разработанных и утвержденных схем теплоснабжения, водоснабжения и водоотведения, процент</t>
  </si>
  <si>
    <t>15. Число аварий в системах теплоснабжения, единица</t>
  </si>
  <si>
    <t>16. Доля лицевых счетов через Московский областной единый информационно-расчетный центр, процент</t>
  </si>
  <si>
    <t>17. Удельный расход топлива на единицу теплоэнергии тепла, кг у.т./Гкал</t>
  </si>
  <si>
    <t>18. Количество объектов коммунальной инфраструктуры, переведенных на природный газ, единица</t>
  </si>
  <si>
    <t>19. Удельный вес потерь теплоэнергии в общем количестве поданного в сеть тепла, процент</t>
  </si>
  <si>
    <t>20. Число аварий в системах водоснабжения, единица</t>
  </si>
  <si>
    <t>21. Число аварий в системах водоотведения, единица</t>
  </si>
  <si>
    <t>4. 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теплоснабжения, процент</t>
  </si>
  <si>
    <t>-</t>
  </si>
  <si>
    <r>
      <t>Доведение показателя "Коэффициент максимальной разницы тарифов на коммунальные ресурсы (услуги) на территории городского округа" до _</t>
    </r>
    <r>
      <rPr>
        <u val="single"/>
        <sz val="12"/>
        <rFont val="Times New Roman"/>
        <family val="1"/>
      </rPr>
      <t>1</t>
    </r>
    <r>
      <rPr>
        <sz val="12"/>
        <rFont val="Times New Roman"/>
        <family val="1"/>
      </rPr>
      <t>__</t>
    </r>
  </si>
  <si>
    <t>В.Д. Потапова</t>
  </si>
  <si>
    <t>8. Задолженность за потребленные топливно-энергетические ресурсы (газ и электроэнергия) на тысячу населения, тыс.руб./тыс.чел.</t>
  </si>
  <si>
    <r>
      <t xml:space="preserve">Доведение показателя "Уровень готовности объектов жилищно-коммунального хозяйства городского округа к осенне-зимнему периоду" до 100%
</t>
    </r>
    <r>
      <rPr>
        <b/>
        <i/>
        <sz val="12"/>
        <rFont val="Times New Roman"/>
        <family val="1"/>
      </rPr>
      <t>Доведение показателя "Общая сумма средств, предусмотренных на погашение просроченной задолженности за энергоресурсы" до 45 900,0 тыс.руб.</t>
    </r>
  </si>
  <si>
    <r>
      <t>Доведение показателя "Количество технологических нарушений нв объектах и системах ЖКХ на 1 тысячу населения" к 2019 году до 0 ед./тыс.чел.
Доведение показателя "Общая сумма средств, предусмотренных на погашение просроченной задолженности за энергоресурсы" до 45 900,0 тыс.руб.</t>
    </r>
    <r>
      <rPr>
        <b/>
        <i/>
        <sz val="12"/>
        <color indexed="53"/>
        <rFont val="Times New Roman"/>
        <family val="1"/>
      </rPr>
      <t>Доведение показателя "Задолженность за потребленные топливно-энергетические ресурсы (газ и электроэнергия) на тысячу населения" до __</t>
    </r>
    <r>
      <rPr>
        <b/>
        <i/>
        <u val="single"/>
        <sz val="12"/>
        <color indexed="53"/>
        <rFont val="Times New Roman"/>
        <family val="1"/>
      </rPr>
      <t>174,69</t>
    </r>
    <r>
      <rPr>
        <b/>
        <i/>
        <sz val="12"/>
        <color indexed="53"/>
        <rFont val="Times New Roman"/>
        <family val="1"/>
      </rPr>
      <t>__ тыс.руб./тыс.чел.</t>
    </r>
  </si>
  <si>
    <r>
      <t xml:space="preserve">Доведение показателя "Число аварий в системах теплоснабжения" до 0 ед.
</t>
    </r>
    <r>
      <rPr>
        <b/>
        <i/>
        <sz val="12"/>
        <color indexed="53"/>
        <rFont val="Times New Roman"/>
        <family val="1"/>
      </rPr>
      <t>Доведение показателя "Доля лицевых счетов через Московский областной единый информационно-расчетный центр" до 100%</t>
    </r>
  </si>
  <si>
    <t>2.1.9.</t>
  </si>
  <si>
    <t>Мероприятие 9.
Выполнение научно-исследовательской работы "Обследование инженерных систем г.о. Электросталь Московской области и разработка соответствующей документации".(актуализация схемы теплоснабжения)</t>
  </si>
  <si>
    <t>Мероприятие 3. Организация обеспечения надежного теплоснабжения, водоснабжения и водоотведения,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</si>
</sst>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  <numFmt numFmtId="166" formatCode="#,##0.0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53"/>
      <name val="Times New Roman"/>
      <family val="1"/>
    </font>
    <font>
      <b/>
      <i/>
      <u val="single"/>
      <sz val="12"/>
      <color indexed="5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top" wrapText="1"/>
    </xf>
    <xf numFmtId="164" fontId="49" fillId="33" borderId="0" xfId="0" applyNumberFormat="1" applyFont="1" applyFill="1" applyBorder="1" applyAlignment="1">
      <alignment horizontal="center" vertical="top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49" fillId="33" borderId="0" xfId="0" applyFont="1" applyFill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167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167" fontId="4" fillId="33" borderId="10" xfId="0" applyNumberFormat="1" applyFont="1" applyFill="1" applyBorder="1" applyAlignment="1">
      <alignment horizontal="center" vertical="top" wrapText="1"/>
    </xf>
    <xf numFmtId="0" fontId="51" fillId="33" borderId="0" xfId="0" applyFont="1" applyFill="1" applyAlignment="1">
      <alignment vertical="top"/>
    </xf>
    <xf numFmtId="0" fontId="51" fillId="33" borderId="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center" vertical="top" wrapText="1"/>
    </xf>
    <xf numFmtId="165" fontId="5" fillId="0" borderId="10" xfId="0" applyNumberFormat="1" applyFont="1" applyFill="1" applyBorder="1" applyAlignment="1">
      <alignment horizontal="center" vertical="top" wrapText="1"/>
    </xf>
    <xf numFmtId="165" fontId="49" fillId="0" borderId="10" xfId="0" applyNumberFormat="1" applyFont="1" applyFill="1" applyBorder="1" applyAlignment="1">
      <alignment horizontal="center" vertical="top" wrapText="1"/>
    </xf>
    <xf numFmtId="166" fontId="49" fillId="0" borderId="10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6" fontId="5" fillId="0" borderId="18" xfId="0" applyNumberFormat="1" applyFont="1" applyFill="1" applyBorder="1" applyAlignment="1">
      <alignment horizontal="center" vertical="top"/>
    </xf>
    <xf numFmtId="16" fontId="5" fillId="0" borderId="19" xfId="0" applyNumberFormat="1" applyFont="1" applyFill="1" applyBorder="1" applyAlignment="1">
      <alignment horizontal="center" vertical="top"/>
    </xf>
    <xf numFmtId="0" fontId="53" fillId="0" borderId="0" xfId="0" applyFont="1" applyFill="1" applyAlignment="1">
      <alignment horizontal="right" vertical="center" wrapText="1"/>
    </xf>
    <xf numFmtId="0" fontId="5" fillId="0" borderId="20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8"/>
  <sheetViews>
    <sheetView tabSelected="1" zoomScale="80" zoomScaleNormal="80" zoomScaleSheetLayoutView="90" zoomScalePageLayoutView="91" workbookViewId="0" topLeftCell="A1">
      <selection activeCell="I1" sqref="I1:J1"/>
    </sheetView>
  </sheetViews>
  <sheetFormatPr defaultColWidth="9.140625" defaultRowHeight="15"/>
  <cols>
    <col min="1" max="1" width="18.421875" style="1" customWidth="1"/>
    <col min="2" max="2" width="17.28125" style="1" customWidth="1"/>
    <col min="3" max="5" width="21.00390625" style="1" customWidth="1"/>
    <col min="6" max="7" width="17.7109375" style="1" customWidth="1"/>
    <col min="8" max="8" width="20.140625" style="1" customWidth="1"/>
    <col min="9" max="9" width="19.8515625" style="1" customWidth="1"/>
    <col min="10" max="10" width="22.57421875" style="1" customWidth="1"/>
    <col min="11" max="16384" width="9.140625" style="1" customWidth="1"/>
  </cols>
  <sheetData>
    <row r="1" spans="2:10" ht="33.75" customHeight="1">
      <c r="B1" s="11"/>
      <c r="C1" s="11"/>
      <c r="D1" s="11"/>
      <c r="E1" s="11"/>
      <c r="F1" s="11"/>
      <c r="G1" s="11"/>
      <c r="H1" s="11"/>
      <c r="I1" s="64" t="s">
        <v>42</v>
      </c>
      <c r="J1" s="64"/>
    </row>
    <row r="2" spans="1:10" ht="37.5" customHeight="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5" customFormat="1" ht="30" customHeight="1">
      <c r="A4" s="66" t="s">
        <v>45</v>
      </c>
      <c r="B4" s="66"/>
      <c r="C4" s="61" t="s">
        <v>27</v>
      </c>
      <c r="D4" s="62"/>
      <c r="E4" s="62"/>
      <c r="F4" s="62"/>
      <c r="G4" s="62"/>
      <c r="H4" s="62"/>
      <c r="I4" s="62"/>
      <c r="J4" s="63"/>
    </row>
    <row r="5" spans="1:10" s="5" customFormat="1" ht="51.75" customHeight="1">
      <c r="A5" s="66" t="s">
        <v>72</v>
      </c>
      <c r="B5" s="66"/>
      <c r="C5" s="61" t="s">
        <v>47</v>
      </c>
      <c r="D5" s="62"/>
      <c r="E5" s="63"/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</row>
    <row r="6" spans="1:10" s="5" customFormat="1" ht="21.75" customHeight="1">
      <c r="A6" s="70" t="s">
        <v>46</v>
      </c>
      <c r="B6" s="70"/>
      <c r="C6" s="71" t="s">
        <v>58</v>
      </c>
      <c r="D6" s="72"/>
      <c r="E6" s="72"/>
      <c r="F6" s="72"/>
      <c r="G6" s="72"/>
      <c r="H6" s="72"/>
      <c r="I6" s="72"/>
      <c r="J6" s="73"/>
    </row>
    <row r="7" spans="1:10" s="5" customFormat="1" ht="19.5" customHeight="1">
      <c r="A7" s="74"/>
      <c r="B7" s="75"/>
      <c r="C7" s="67">
        <v>80.84</v>
      </c>
      <c r="D7" s="68"/>
      <c r="E7" s="69"/>
      <c r="F7" s="24">
        <v>82</v>
      </c>
      <c r="G7" s="24">
        <v>100</v>
      </c>
      <c r="H7" s="24">
        <v>100</v>
      </c>
      <c r="I7" s="24">
        <v>100</v>
      </c>
      <c r="J7" s="24">
        <v>100</v>
      </c>
    </row>
    <row r="8" spans="1:10" s="5" customFormat="1" ht="37.5" customHeight="1">
      <c r="A8" s="66" t="s">
        <v>57</v>
      </c>
      <c r="B8" s="66"/>
      <c r="C8" s="77" t="s">
        <v>70</v>
      </c>
      <c r="D8" s="78"/>
      <c r="E8" s="78"/>
      <c r="F8" s="78"/>
      <c r="G8" s="78"/>
      <c r="H8" s="78"/>
      <c r="I8" s="78"/>
      <c r="J8" s="79"/>
    </row>
    <row r="9" spans="1:10" s="5" customFormat="1" ht="22.5" customHeight="1">
      <c r="A9" s="61"/>
      <c r="B9" s="63"/>
      <c r="C9" s="80" t="s">
        <v>59</v>
      </c>
      <c r="D9" s="81"/>
      <c r="E9" s="82"/>
      <c r="F9" s="13" t="s">
        <v>60</v>
      </c>
      <c r="G9" s="13" t="s">
        <v>61</v>
      </c>
      <c r="H9" s="13" t="s">
        <v>62</v>
      </c>
      <c r="I9" s="13" t="s">
        <v>63</v>
      </c>
      <c r="J9" s="13" t="s">
        <v>64</v>
      </c>
    </row>
    <row r="10" spans="1:10" s="5" customFormat="1" ht="15.75" customHeight="1">
      <c r="A10" s="66" t="s">
        <v>3</v>
      </c>
      <c r="B10" s="76" t="s">
        <v>2</v>
      </c>
      <c r="C10" s="76" t="s">
        <v>4</v>
      </c>
      <c r="D10" s="76" t="s">
        <v>5</v>
      </c>
      <c r="E10" s="61" t="s">
        <v>0</v>
      </c>
      <c r="F10" s="62"/>
      <c r="G10" s="62"/>
      <c r="H10" s="62"/>
      <c r="I10" s="62"/>
      <c r="J10" s="63"/>
    </row>
    <row r="11" spans="1:10" s="5" customFormat="1" ht="31.5" customHeight="1">
      <c r="A11" s="66"/>
      <c r="B11" s="76"/>
      <c r="C11" s="76"/>
      <c r="D11" s="76"/>
      <c r="E11" s="31" t="s">
        <v>6</v>
      </c>
      <c r="F11" s="31" t="s">
        <v>21</v>
      </c>
      <c r="G11" s="31" t="s">
        <v>22</v>
      </c>
      <c r="H11" s="31" t="s">
        <v>23</v>
      </c>
      <c r="I11" s="31" t="s">
        <v>24</v>
      </c>
      <c r="J11" s="31" t="s">
        <v>25</v>
      </c>
    </row>
    <row r="12" spans="1:10" s="5" customFormat="1" ht="39" customHeight="1">
      <c r="A12" s="66"/>
      <c r="B12" s="66" t="s">
        <v>26</v>
      </c>
      <c r="C12" s="6"/>
      <c r="D12" s="7" t="s">
        <v>7</v>
      </c>
      <c r="E12" s="32">
        <f>E13+E14+E15+E16</f>
        <v>1918193.8403999999</v>
      </c>
      <c r="F12" s="32">
        <f>F13+F14+F15+F16</f>
        <v>320079.23</v>
      </c>
      <c r="G12" s="32">
        <f>G13+G14+G15+G16</f>
        <v>768046.1499999999</v>
      </c>
      <c r="H12" s="33">
        <f>H13+H14+H15+H16</f>
        <v>308469.63039999997</v>
      </c>
      <c r="I12" s="33">
        <f>I13+I14+I15+I16</f>
        <v>258217.25</v>
      </c>
      <c r="J12" s="33">
        <f>J13+J14+J15+J16</f>
        <v>263381.58</v>
      </c>
    </row>
    <row r="13" spans="1:10" s="5" customFormat="1" ht="68.25" customHeight="1">
      <c r="A13" s="66"/>
      <c r="B13" s="66"/>
      <c r="C13" s="10" t="s">
        <v>28</v>
      </c>
      <c r="D13" s="9" t="s">
        <v>44</v>
      </c>
      <c r="E13" s="30">
        <f>SUM(F13:J13)</f>
        <v>156408.97999999998</v>
      </c>
      <c r="F13" s="34">
        <v>0</v>
      </c>
      <c r="G13" s="30">
        <f>'Перечень мероприятий'!H28+'Перечень мероприятий'!H8</f>
        <v>119408.98</v>
      </c>
      <c r="H13" s="35">
        <f>'Перечень мероприятий'!I8+'Перечень мероприятий'!I28</f>
        <v>37000</v>
      </c>
      <c r="I13" s="35">
        <v>0</v>
      </c>
      <c r="J13" s="35">
        <v>0</v>
      </c>
    </row>
    <row r="14" spans="1:10" s="5" customFormat="1" ht="54" customHeight="1">
      <c r="A14" s="66"/>
      <c r="B14" s="66"/>
      <c r="D14" s="7" t="s">
        <v>1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</row>
    <row r="15" spans="1:10" s="5" customFormat="1" ht="47.25">
      <c r="A15" s="66"/>
      <c r="B15" s="66"/>
      <c r="C15" s="6"/>
      <c r="D15" s="7" t="s">
        <v>8</v>
      </c>
      <c r="E15" s="36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</row>
    <row r="16" spans="1:10" s="5" customFormat="1" ht="31.5">
      <c r="A16" s="66"/>
      <c r="B16" s="66"/>
      <c r="C16" s="6"/>
      <c r="D16" s="7" t="s">
        <v>9</v>
      </c>
      <c r="E16" s="33">
        <f>SUM(F16:J16)</f>
        <v>1761784.8604</v>
      </c>
      <c r="F16" s="37">
        <v>320079.23</v>
      </c>
      <c r="G16" s="37">
        <f>'Перечень мероприятий'!H11+'Перечень мероприятий'!H31</f>
        <v>648637.1699999999</v>
      </c>
      <c r="H16" s="37">
        <v>271469.63039999997</v>
      </c>
      <c r="I16" s="37">
        <v>258217.25</v>
      </c>
      <c r="J16" s="37">
        <v>263381.58</v>
      </c>
    </row>
    <row r="17" spans="1:10" s="5" customFormat="1" ht="15.75" customHeight="1">
      <c r="A17" s="83" t="s">
        <v>55</v>
      </c>
      <c r="B17" s="84"/>
      <c r="C17" s="84"/>
      <c r="D17" s="84"/>
      <c r="E17" s="85"/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</row>
    <row r="18" spans="1:10" s="5" customFormat="1" ht="33" customHeight="1">
      <c r="A18" s="55" t="s">
        <v>90</v>
      </c>
      <c r="B18" s="56"/>
      <c r="C18" s="56"/>
      <c r="D18" s="56"/>
      <c r="E18" s="57"/>
      <c r="F18" s="15">
        <v>49</v>
      </c>
      <c r="G18" s="16">
        <v>75.29</v>
      </c>
      <c r="H18" s="16">
        <v>75.29</v>
      </c>
      <c r="I18" s="16">
        <v>75.29</v>
      </c>
      <c r="J18" s="16">
        <v>75.29</v>
      </c>
    </row>
    <row r="19" spans="1:10" s="5" customFormat="1" ht="18.75" customHeight="1">
      <c r="A19" s="55" t="s">
        <v>91</v>
      </c>
      <c r="B19" s="56"/>
      <c r="C19" s="56"/>
      <c r="D19" s="56"/>
      <c r="E19" s="57"/>
      <c r="F19" s="13">
        <v>82</v>
      </c>
      <c r="G19" s="13">
        <v>100</v>
      </c>
      <c r="H19" s="13">
        <v>100</v>
      </c>
      <c r="I19" s="13">
        <v>100</v>
      </c>
      <c r="J19" s="13">
        <v>100</v>
      </c>
    </row>
    <row r="20" spans="1:10" s="5" customFormat="1" ht="34.5" customHeight="1">
      <c r="A20" s="58" t="s">
        <v>118</v>
      </c>
      <c r="B20" s="59"/>
      <c r="C20" s="59"/>
      <c r="D20" s="59"/>
      <c r="E20" s="60"/>
      <c r="F20" s="26">
        <v>1</v>
      </c>
      <c r="G20" s="26">
        <v>1</v>
      </c>
      <c r="H20" s="26">
        <v>1</v>
      </c>
      <c r="I20" s="26">
        <v>1</v>
      </c>
      <c r="J20" s="26">
        <v>1</v>
      </c>
    </row>
    <row r="21" spans="1:10" s="5" customFormat="1" ht="48.75" customHeight="1">
      <c r="A21" s="58" t="s">
        <v>133</v>
      </c>
      <c r="B21" s="59"/>
      <c r="C21" s="59"/>
      <c r="D21" s="59"/>
      <c r="E21" s="60"/>
      <c r="F21" s="26">
        <v>75</v>
      </c>
      <c r="G21" s="26">
        <v>70</v>
      </c>
      <c r="H21" s="26">
        <v>70</v>
      </c>
      <c r="I21" s="26">
        <v>70</v>
      </c>
      <c r="J21" s="26">
        <v>70</v>
      </c>
    </row>
    <row r="22" spans="1:10" s="5" customFormat="1" ht="34.5" customHeight="1">
      <c r="A22" s="58" t="s">
        <v>116</v>
      </c>
      <c r="B22" s="59"/>
      <c r="C22" s="59"/>
      <c r="D22" s="59"/>
      <c r="E22" s="60"/>
      <c r="F22" s="26">
        <v>100</v>
      </c>
      <c r="G22" s="26">
        <v>100</v>
      </c>
      <c r="H22" s="26">
        <v>100</v>
      </c>
      <c r="I22" s="26">
        <v>100</v>
      </c>
      <c r="J22" s="26">
        <v>100</v>
      </c>
    </row>
    <row r="23" spans="1:10" s="5" customFormat="1" ht="34.5" customHeight="1">
      <c r="A23" s="58" t="s">
        <v>117</v>
      </c>
      <c r="B23" s="59"/>
      <c r="C23" s="59"/>
      <c r="D23" s="59"/>
      <c r="E23" s="60"/>
      <c r="F23" s="27">
        <v>45000</v>
      </c>
      <c r="G23" s="28">
        <f>F23*1.02</f>
        <v>45900</v>
      </c>
      <c r="H23" s="28">
        <f>G23*1.02</f>
        <v>46818</v>
      </c>
      <c r="I23" s="28">
        <f>H23*1.02</f>
        <v>47754.36</v>
      </c>
      <c r="J23" s="28">
        <f>I23*1.02</f>
        <v>48709.4472</v>
      </c>
    </row>
    <row r="24" spans="1:10" s="5" customFormat="1" ht="36.75" customHeight="1">
      <c r="A24" s="58" t="s">
        <v>119</v>
      </c>
      <c r="B24" s="59"/>
      <c r="C24" s="59"/>
      <c r="D24" s="59"/>
      <c r="E24" s="60"/>
      <c r="F24" s="26">
        <v>0.04</v>
      </c>
      <c r="G24" s="26">
        <v>0.01</v>
      </c>
      <c r="H24" s="26">
        <v>0</v>
      </c>
      <c r="I24" s="26">
        <v>0</v>
      </c>
      <c r="J24" s="26">
        <v>0</v>
      </c>
    </row>
    <row r="25" spans="1:10" s="5" customFormat="1" ht="36.75" customHeight="1">
      <c r="A25" s="58" t="s">
        <v>137</v>
      </c>
      <c r="B25" s="59"/>
      <c r="C25" s="59"/>
      <c r="D25" s="59"/>
      <c r="E25" s="60"/>
      <c r="F25" s="26">
        <v>174.69</v>
      </c>
      <c r="G25" s="26" t="s">
        <v>134</v>
      </c>
      <c r="H25" s="26" t="s">
        <v>134</v>
      </c>
      <c r="I25" s="26" t="s">
        <v>134</v>
      </c>
      <c r="J25" s="26" t="s">
        <v>134</v>
      </c>
    </row>
    <row r="26" spans="1:10" s="5" customFormat="1" ht="21" customHeight="1">
      <c r="A26" s="55" t="s">
        <v>120</v>
      </c>
      <c r="B26" s="56"/>
      <c r="C26" s="56"/>
      <c r="D26" s="56"/>
      <c r="E26" s="57"/>
      <c r="F26" s="13">
        <v>140</v>
      </c>
      <c r="G26" s="13">
        <v>130</v>
      </c>
      <c r="H26" s="13">
        <v>120</v>
      </c>
      <c r="I26" s="13">
        <v>110</v>
      </c>
      <c r="J26" s="13">
        <v>100</v>
      </c>
    </row>
    <row r="27" spans="1:10" s="5" customFormat="1" ht="18.75" customHeight="1">
      <c r="A27" s="55" t="s">
        <v>121</v>
      </c>
      <c r="B27" s="56"/>
      <c r="C27" s="56"/>
      <c r="D27" s="56"/>
      <c r="E27" s="57"/>
      <c r="F27" s="13">
        <v>99</v>
      </c>
      <c r="G27" s="13">
        <v>99</v>
      </c>
      <c r="H27" s="13">
        <v>89</v>
      </c>
      <c r="I27" s="13">
        <v>89</v>
      </c>
      <c r="J27" s="13">
        <v>89</v>
      </c>
    </row>
    <row r="28" spans="1:10" s="5" customFormat="1" ht="18.75" customHeight="1">
      <c r="A28" s="55" t="s">
        <v>122</v>
      </c>
      <c r="B28" s="56"/>
      <c r="C28" s="56"/>
      <c r="D28" s="56"/>
      <c r="E28" s="57"/>
      <c r="F28" s="13">
        <v>5</v>
      </c>
      <c r="G28" s="13">
        <v>5</v>
      </c>
      <c r="H28" s="13">
        <v>5</v>
      </c>
      <c r="I28" s="13">
        <v>4</v>
      </c>
      <c r="J28" s="13">
        <v>4</v>
      </c>
    </row>
    <row r="29" spans="1:10" s="5" customFormat="1" ht="54.75" customHeight="1">
      <c r="A29" s="55" t="s">
        <v>123</v>
      </c>
      <c r="B29" s="56"/>
      <c r="C29" s="56"/>
      <c r="D29" s="56"/>
      <c r="E29" s="57"/>
      <c r="F29" s="13">
        <v>100</v>
      </c>
      <c r="G29" s="13">
        <v>100</v>
      </c>
      <c r="H29" s="13">
        <v>100</v>
      </c>
      <c r="I29" s="13">
        <v>100</v>
      </c>
      <c r="J29" s="13">
        <v>100</v>
      </c>
    </row>
    <row r="30" spans="1:10" s="5" customFormat="1" ht="33.75" customHeight="1">
      <c r="A30" s="55" t="s">
        <v>124</v>
      </c>
      <c r="B30" s="56"/>
      <c r="C30" s="56"/>
      <c r="D30" s="56"/>
      <c r="E30" s="57"/>
      <c r="F30" s="13">
        <v>25</v>
      </c>
      <c r="G30" s="13">
        <v>30</v>
      </c>
      <c r="H30" s="13">
        <v>30</v>
      </c>
      <c r="I30" s="13">
        <v>30</v>
      </c>
      <c r="J30" s="13">
        <v>30</v>
      </c>
    </row>
    <row r="31" spans="1:10" s="5" customFormat="1" ht="36.75" customHeight="1">
      <c r="A31" s="55" t="s">
        <v>125</v>
      </c>
      <c r="B31" s="56"/>
      <c r="C31" s="56"/>
      <c r="D31" s="56"/>
      <c r="E31" s="57"/>
      <c r="F31" s="18">
        <v>100</v>
      </c>
      <c r="G31" s="18">
        <v>100</v>
      </c>
      <c r="H31" s="18">
        <v>100</v>
      </c>
      <c r="I31" s="18">
        <v>100</v>
      </c>
      <c r="J31" s="18">
        <v>100</v>
      </c>
    </row>
    <row r="32" spans="1:10" s="5" customFormat="1" ht="19.5" customHeight="1">
      <c r="A32" s="55" t="s">
        <v>126</v>
      </c>
      <c r="B32" s="56"/>
      <c r="C32" s="56"/>
      <c r="D32" s="56"/>
      <c r="E32" s="57"/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1:10" ht="36.75" customHeight="1">
      <c r="A33" s="55" t="s">
        <v>127</v>
      </c>
      <c r="B33" s="56"/>
      <c r="C33" s="56"/>
      <c r="D33" s="56"/>
      <c r="E33" s="57"/>
      <c r="F33" s="13">
        <v>99.1</v>
      </c>
      <c r="G33" s="13">
        <v>100</v>
      </c>
      <c r="H33" s="13">
        <v>100</v>
      </c>
      <c r="I33" s="13">
        <v>100</v>
      </c>
      <c r="J33" s="13">
        <v>100</v>
      </c>
    </row>
    <row r="34" spans="1:10" ht="21.75" customHeight="1">
      <c r="A34" s="55" t="s">
        <v>128</v>
      </c>
      <c r="B34" s="56"/>
      <c r="C34" s="56"/>
      <c r="D34" s="56"/>
      <c r="E34" s="57"/>
      <c r="F34" s="17">
        <v>150</v>
      </c>
      <c r="G34" s="17">
        <v>140</v>
      </c>
      <c r="H34" s="17">
        <v>130</v>
      </c>
      <c r="I34" s="17">
        <v>120</v>
      </c>
      <c r="J34" s="17">
        <v>110</v>
      </c>
    </row>
    <row r="35" spans="1:10" ht="34.5" customHeight="1">
      <c r="A35" s="55" t="s">
        <v>129</v>
      </c>
      <c r="B35" s="56"/>
      <c r="C35" s="56"/>
      <c r="D35" s="56"/>
      <c r="E35" s="57"/>
      <c r="F35" s="18">
        <v>0</v>
      </c>
      <c r="G35" s="18">
        <v>0</v>
      </c>
      <c r="H35" s="18">
        <v>0</v>
      </c>
      <c r="I35" s="18">
        <v>0</v>
      </c>
      <c r="J35" s="18">
        <v>0</v>
      </c>
    </row>
    <row r="36" spans="1:10" ht="31.5" customHeight="1">
      <c r="A36" s="55" t="s">
        <v>130</v>
      </c>
      <c r="B36" s="56"/>
      <c r="C36" s="56"/>
      <c r="D36" s="56"/>
      <c r="E36" s="57"/>
      <c r="F36" s="17">
        <v>12</v>
      </c>
      <c r="G36" s="17">
        <v>11</v>
      </c>
      <c r="H36" s="17">
        <v>10</v>
      </c>
      <c r="I36" s="17">
        <v>9</v>
      </c>
      <c r="J36" s="17">
        <v>8</v>
      </c>
    </row>
    <row r="37" spans="1:10" ht="20.25" customHeight="1">
      <c r="A37" s="55" t="s">
        <v>131</v>
      </c>
      <c r="B37" s="56"/>
      <c r="C37" s="56"/>
      <c r="D37" s="56"/>
      <c r="E37" s="57"/>
      <c r="F37" s="14">
        <v>0</v>
      </c>
      <c r="G37" s="14">
        <v>0</v>
      </c>
      <c r="H37" s="14">
        <v>0</v>
      </c>
      <c r="I37" s="14">
        <v>0</v>
      </c>
      <c r="J37" s="14">
        <v>0</v>
      </c>
    </row>
    <row r="38" spans="1:10" ht="20.25" customHeight="1">
      <c r="A38" s="55" t="s">
        <v>132</v>
      </c>
      <c r="B38" s="56"/>
      <c r="C38" s="56"/>
      <c r="D38" s="56"/>
      <c r="E38" s="57"/>
      <c r="F38" s="14">
        <v>0</v>
      </c>
      <c r="G38" s="14">
        <v>0</v>
      </c>
      <c r="H38" s="14">
        <v>0</v>
      </c>
      <c r="I38" s="14">
        <v>0</v>
      </c>
      <c r="J38" s="14">
        <v>0</v>
      </c>
    </row>
    <row r="39" ht="38.25" customHeight="1"/>
    <row r="40" ht="38.25" customHeight="1"/>
  </sheetData>
  <sheetProtection/>
  <mergeCells count="42">
    <mergeCell ref="A34:E34"/>
    <mergeCell ref="A35:E35"/>
    <mergeCell ref="A36:E36"/>
    <mergeCell ref="A37:E37"/>
    <mergeCell ref="A38:E38"/>
    <mergeCell ref="A29:E29"/>
    <mergeCell ref="A30:E30"/>
    <mergeCell ref="A31:E31"/>
    <mergeCell ref="A32:E32"/>
    <mergeCell ref="A33:E33"/>
    <mergeCell ref="A17:E17"/>
    <mergeCell ref="A18:E18"/>
    <mergeCell ref="A19:E19"/>
    <mergeCell ref="A20:E20"/>
    <mergeCell ref="A21:E21"/>
    <mergeCell ref="C7:E7"/>
    <mergeCell ref="A6:B6"/>
    <mergeCell ref="C6:J6"/>
    <mergeCell ref="A7:B7"/>
    <mergeCell ref="C10:C11"/>
    <mergeCell ref="D10:D11"/>
    <mergeCell ref="A8:B8"/>
    <mergeCell ref="C8:J8"/>
    <mergeCell ref="C9:E9"/>
    <mergeCell ref="A9:B9"/>
    <mergeCell ref="B10:B11"/>
    <mergeCell ref="A10:A16"/>
    <mergeCell ref="E10:J10"/>
    <mergeCell ref="B12:B16"/>
    <mergeCell ref="C4:J4"/>
    <mergeCell ref="I1:J1"/>
    <mergeCell ref="A2:J2"/>
    <mergeCell ref="A4:B4"/>
    <mergeCell ref="A5:B5"/>
    <mergeCell ref="C5:E5"/>
    <mergeCell ref="A27:E27"/>
    <mergeCell ref="A28:E28"/>
    <mergeCell ref="A22:E22"/>
    <mergeCell ref="A23:E23"/>
    <mergeCell ref="A24:E24"/>
    <mergeCell ref="A25:E25"/>
    <mergeCell ref="A26:E26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7"/>
  <sheetViews>
    <sheetView view="pageBreakPreview" zoomScale="70" zoomScaleNormal="6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F119" sqref="F119"/>
    </sheetView>
  </sheetViews>
  <sheetFormatPr defaultColWidth="9.140625" defaultRowHeight="15" outlineLevelRow="1"/>
  <cols>
    <col min="1" max="1" width="9.28125" style="23" customWidth="1"/>
    <col min="2" max="2" width="23.8515625" style="23" customWidth="1"/>
    <col min="3" max="3" width="16.28125" style="23" customWidth="1"/>
    <col min="4" max="4" width="19.421875" style="23" customWidth="1"/>
    <col min="5" max="5" width="16.421875" style="23" customWidth="1"/>
    <col min="6" max="6" width="17.28125" style="23" customWidth="1"/>
    <col min="7" max="7" width="14.28125" style="23" customWidth="1"/>
    <col min="8" max="8" width="15.140625" style="23" customWidth="1"/>
    <col min="9" max="9" width="14.57421875" style="23" customWidth="1"/>
    <col min="10" max="10" width="14.00390625" style="23" customWidth="1"/>
    <col min="11" max="11" width="14.57421875" style="23" customWidth="1"/>
    <col min="12" max="12" width="22.57421875" style="23" customWidth="1"/>
    <col min="13" max="13" width="30.00390625" style="23" customWidth="1"/>
    <col min="14" max="14" width="0.2890625" style="3" customWidth="1"/>
    <col min="15" max="17" width="9.140625" style="3" hidden="1" customWidth="1"/>
    <col min="18" max="16384" width="9.140625" style="3" customWidth="1"/>
  </cols>
  <sheetData>
    <row r="1" spans="1:13" ht="15.75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22.5" customHeight="1">
      <c r="A2" s="101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">
      <c r="A3" s="104" t="s">
        <v>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s="4" customFormat="1" ht="15" customHeight="1">
      <c r="A4" s="105" t="s">
        <v>10</v>
      </c>
      <c r="B4" s="102" t="s">
        <v>12</v>
      </c>
      <c r="C4" s="102" t="s">
        <v>48</v>
      </c>
      <c r="D4" s="102" t="s">
        <v>13</v>
      </c>
      <c r="E4" s="102" t="s">
        <v>14</v>
      </c>
      <c r="F4" s="102" t="s">
        <v>15</v>
      </c>
      <c r="G4" s="107" t="s">
        <v>16</v>
      </c>
      <c r="H4" s="108"/>
      <c r="I4" s="108"/>
      <c r="J4" s="108"/>
      <c r="K4" s="109"/>
      <c r="L4" s="102" t="s">
        <v>17</v>
      </c>
      <c r="M4" s="102" t="s">
        <v>18</v>
      </c>
    </row>
    <row r="5" spans="1:13" s="4" customFormat="1" ht="127.5" customHeight="1">
      <c r="A5" s="106"/>
      <c r="B5" s="103"/>
      <c r="C5" s="103"/>
      <c r="D5" s="103"/>
      <c r="E5" s="103"/>
      <c r="F5" s="103"/>
      <c r="G5" s="21" t="s">
        <v>21</v>
      </c>
      <c r="H5" s="22" t="s">
        <v>22</v>
      </c>
      <c r="I5" s="21" t="s">
        <v>23</v>
      </c>
      <c r="J5" s="21" t="s">
        <v>52</v>
      </c>
      <c r="K5" s="21" t="s">
        <v>25</v>
      </c>
      <c r="L5" s="103"/>
      <c r="M5" s="103"/>
    </row>
    <row r="6" spans="1:13" s="4" customFormat="1" ht="15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</row>
    <row r="7" spans="1:13" s="25" customFormat="1" ht="15.75">
      <c r="A7" s="95" t="s">
        <v>19</v>
      </c>
      <c r="B7" s="93" t="s">
        <v>74</v>
      </c>
      <c r="C7" s="93" t="s">
        <v>37</v>
      </c>
      <c r="D7" s="38" t="s">
        <v>6</v>
      </c>
      <c r="E7" s="30">
        <f>E12</f>
        <v>65982.35</v>
      </c>
      <c r="F7" s="30">
        <f aca="true" t="shared" si="0" ref="F7:K7">F12</f>
        <v>607049.61164448</v>
      </c>
      <c r="G7" s="30">
        <f t="shared" si="0"/>
        <v>115778</v>
      </c>
      <c r="H7" s="30">
        <f t="shared" si="0"/>
        <v>122629.81</v>
      </c>
      <c r="I7" s="30">
        <f t="shared" si="0"/>
        <v>120455.4312</v>
      </c>
      <c r="J7" s="30">
        <f t="shared" si="0"/>
        <v>122864.539824</v>
      </c>
      <c r="K7" s="30">
        <f t="shared" si="0"/>
        <v>125321.83062048</v>
      </c>
      <c r="L7" s="39"/>
      <c r="M7" s="39"/>
    </row>
    <row r="8" spans="1:13" s="25" customFormat="1" ht="103.5" customHeight="1">
      <c r="A8" s="96"/>
      <c r="B8" s="94"/>
      <c r="C8" s="94"/>
      <c r="D8" s="39" t="s">
        <v>44</v>
      </c>
      <c r="E8" s="30">
        <f>E13</f>
        <v>0</v>
      </c>
      <c r="F8" s="30">
        <f>SUM(G8:K8)</f>
        <v>4536.25</v>
      </c>
      <c r="G8" s="30">
        <f>G13</f>
        <v>0</v>
      </c>
      <c r="H8" s="30">
        <f>H13</f>
        <v>4536.25</v>
      </c>
      <c r="I8" s="30">
        <f>I13</f>
        <v>0</v>
      </c>
      <c r="J8" s="30">
        <f>J13</f>
        <v>0</v>
      </c>
      <c r="K8" s="30">
        <f>K13</f>
        <v>0</v>
      </c>
      <c r="L8" s="39"/>
      <c r="M8" s="39"/>
    </row>
    <row r="9" spans="1:13" s="25" customFormat="1" ht="47.25">
      <c r="A9" s="96"/>
      <c r="B9" s="94"/>
      <c r="C9" s="94"/>
      <c r="D9" s="39" t="s">
        <v>1</v>
      </c>
      <c r="E9" s="30">
        <f>E14</f>
        <v>0</v>
      </c>
      <c r="F9" s="30">
        <f aca="true" t="shared" si="1" ref="F9:K9">F14</f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39"/>
      <c r="M9" s="39"/>
    </row>
    <row r="10" spans="1:13" s="25" customFormat="1" ht="47.25">
      <c r="A10" s="96"/>
      <c r="B10" s="94"/>
      <c r="C10" s="94"/>
      <c r="D10" s="39" t="s">
        <v>8</v>
      </c>
      <c r="E10" s="30">
        <f>E15</f>
        <v>0</v>
      </c>
      <c r="F10" s="30">
        <f aca="true" t="shared" si="2" ref="F10:K10">F15</f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9"/>
      <c r="M10" s="39"/>
    </row>
    <row r="11" spans="1:13" s="25" customFormat="1" ht="31.5">
      <c r="A11" s="97"/>
      <c r="B11" s="98"/>
      <c r="C11" s="98"/>
      <c r="D11" s="39" t="s">
        <v>9</v>
      </c>
      <c r="E11" s="30">
        <f>E16</f>
        <v>65982.35</v>
      </c>
      <c r="F11" s="30">
        <f aca="true" t="shared" si="3" ref="F11:K11">F16</f>
        <v>602513.36164448</v>
      </c>
      <c r="G11" s="30">
        <f t="shared" si="3"/>
        <v>115778</v>
      </c>
      <c r="H11" s="30">
        <f t="shared" si="3"/>
        <v>118093.56</v>
      </c>
      <c r="I11" s="30">
        <f t="shared" si="3"/>
        <v>120455.4312</v>
      </c>
      <c r="J11" s="30">
        <f t="shared" si="3"/>
        <v>122864.539824</v>
      </c>
      <c r="K11" s="30">
        <f t="shared" si="3"/>
        <v>125321.83062048</v>
      </c>
      <c r="L11" s="39"/>
      <c r="M11" s="39"/>
    </row>
    <row r="12" spans="1:13" s="25" customFormat="1" ht="15.75">
      <c r="A12" s="95" t="s">
        <v>20</v>
      </c>
      <c r="B12" s="93" t="s">
        <v>65</v>
      </c>
      <c r="C12" s="93" t="s">
        <v>37</v>
      </c>
      <c r="D12" s="38" t="s">
        <v>6</v>
      </c>
      <c r="E12" s="30">
        <f>E13+E14+E15+E16</f>
        <v>65982.35</v>
      </c>
      <c r="F12" s="30">
        <f aca="true" t="shared" si="4" ref="F12:K12">F13+F14+F15+F16</f>
        <v>607049.61164448</v>
      </c>
      <c r="G12" s="30">
        <f t="shared" si="4"/>
        <v>115778</v>
      </c>
      <c r="H12" s="30">
        <f t="shared" si="4"/>
        <v>122629.81</v>
      </c>
      <c r="I12" s="30">
        <f t="shared" si="4"/>
        <v>120455.4312</v>
      </c>
      <c r="J12" s="30">
        <f t="shared" si="4"/>
        <v>122864.539824</v>
      </c>
      <c r="K12" s="30">
        <f t="shared" si="4"/>
        <v>125321.83062048</v>
      </c>
      <c r="L12" s="39"/>
      <c r="M12" s="39"/>
    </row>
    <row r="13" spans="1:13" s="25" customFormat="1" ht="97.5" customHeight="1">
      <c r="A13" s="96"/>
      <c r="B13" s="94"/>
      <c r="C13" s="94"/>
      <c r="D13" s="39" t="s">
        <v>44</v>
      </c>
      <c r="E13" s="30">
        <f>E18+E23</f>
        <v>0</v>
      </c>
      <c r="F13" s="30">
        <f>SUM(G13:K13)</f>
        <v>4536.25</v>
      </c>
      <c r="G13" s="30">
        <f>G18+G23</f>
        <v>0</v>
      </c>
      <c r="H13" s="30">
        <v>4536.25</v>
      </c>
      <c r="I13" s="30">
        <f>I18+I23</f>
        <v>0</v>
      </c>
      <c r="J13" s="30">
        <f>J18+J23</f>
        <v>0</v>
      </c>
      <c r="K13" s="30">
        <f>K18+K23</f>
        <v>0</v>
      </c>
      <c r="L13" s="39"/>
      <c r="M13" s="39"/>
    </row>
    <row r="14" spans="1:13" s="25" customFormat="1" ht="47.25">
      <c r="A14" s="96"/>
      <c r="B14" s="94"/>
      <c r="C14" s="94"/>
      <c r="D14" s="39" t="s">
        <v>1</v>
      </c>
      <c r="E14" s="30">
        <f>E19+E24</f>
        <v>0</v>
      </c>
      <c r="F14" s="30">
        <f aca="true" t="shared" si="5" ref="F14:K14">F19+F24</f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9"/>
      <c r="M14" s="39"/>
    </row>
    <row r="15" spans="1:13" s="25" customFormat="1" ht="47.25">
      <c r="A15" s="96"/>
      <c r="B15" s="94"/>
      <c r="C15" s="94"/>
      <c r="D15" s="39" t="s">
        <v>8</v>
      </c>
      <c r="E15" s="30">
        <f>E20+E25</f>
        <v>0</v>
      </c>
      <c r="F15" s="30">
        <f aca="true" t="shared" si="6" ref="F15:K15">F20+F25</f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9"/>
      <c r="M15" s="39"/>
    </row>
    <row r="16" spans="1:13" s="25" customFormat="1" ht="31.5">
      <c r="A16" s="97"/>
      <c r="B16" s="98"/>
      <c r="C16" s="98"/>
      <c r="D16" s="39" t="s">
        <v>9</v>
      </c>
      <c r="E16" s="30">
        <f>E21+E26</f>
        <v>65982.35</v>
      </c>
      <c r="F16" s="30">
        <f aca="true" t="shared" si="7" ref="F16:K16">F21+F26</f>
        <v>602513.36164448</v>
      </c>
      <c r="G16" s="30">
        <f t="shared" si="7"/>
        <v>115778</v>
      </c>
      <c r="H16" s="30">
        <f t="shared" si="7"/>
        <v>118093.56</v>
      </c>
      <c r="I16" s="30">
        <f t="shared" si="7"/>
        <v>120455.4312</v>
      </c>
      <c r="J16" s="30">
        <f t="shared" si="7"/>
        <v>122864.539824</v>
      </c>
      <c r="K16" s="30">
        <f t="shared" si="7"/>
        <v>125321.83062048</v>
      </c>
      <c r="L16" s="39"/>
      <c r="M16" s="39"/>
    </row>
    <row r="17" spans="1:13" s="25" customFormat="1" ht="15.75">
      <c r="A17" s="95" t="s">
        <v>49</v>
      </c>
      <c r="B17" s="93" t="s">
        <v>75</v>
      </c>
      <c r="C17" s="93" t="s">
        <v>37</v>
      </c>
      <c r="D17" s="39" t="s">
        <v>6</v>
      </c>
      <c r="E17" s="30">
        <f>E18+E19+E20+E21</f>
        <v>65982.35</v>
      </c>
      <c r="F17" s="30">
        <f aca="true" t="shared" si="8" ref="F17:K17">F18+F19+F20+F21</f>
        <v>602513.36164448</v>
      </c>
      <c r="G17" s="30">
        <f t="shared" si="8"/>
        <v>115778</v>
      </c>
      <c r="H17" s="30">
        <f t="shared" si="8"/>
        <v>118093.56</v>
      </c>
      <c r="I17" s="30">
        <f t="shared" si="8"/>
        <v>120455.4312</v>
      </c>
      <c r="J17" s="30">
        <f t="shared" si="8"/>
        <v>122864.539824</v>
      </c>
      <c r="K17" s="30">
        <f t="shared" si="8"/>
        <v>125321.83062048</v>
      </c>
      <c r="L17" s="39"/>
      <c r="M17" s="39"/>
    </row>
    <row r="18" spans="1:13" s="25" customFormat="1" ht="99" customHeight="1">
      <c r="A18" s="96"/>
      <c r="B18" s="94"/>
      <c r="C18" s="94"/>
      <c r="D18" s="39" t="s">
        <v>43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9"/>
      <c r="M18" s="39"/>
    </row>
    <row r="19" spans="1:13" s="25" customFormat="1" ht="56.25" customHeight="1">
      <c r="A19" s="96"/>
      <c r="B19" s="94"/>
      <c r="C19" s="94"/>
      <c r="D19" s="39" t="s">
        <v>1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9"/>
      <c r="M19" s="39"/>
    </row>
    <row r="20" spans="1:13" s="25" customFormat="1" ht="54" customHeight="1">
      <c r="A20" s="96"/>
      <c r="B20" s="94"/>
      <c r="C20" s="94"/>
      <c r="D20" s="39" t="s">
        <v>8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9"/>
      <c r="M20" s="39"/>
    </row>
    <row r="21" spans="1:13" s="25" customFormat="1" ht="132" customHeight="1">
      <c r="A21" s="97"/>
      <c r="B21" s="98"/>
      <c r="C21" s="98"/>
      <c r="D21" s="39" t="s">
        <v>9</v>
      </c>
      <c r="E21" s="30">
        <v>65982.35</v>
      </c>
      <c r="F21" s="30">
        <v>602513.36164448</v>
      </c>
      <c r="G21" s="30">
        <v>115778</v>
      </c>
      <c r="H21" s="30">
        <v>118093.56</v>
      </c>
      <c r="I21" s="30">
        <v>120455.4312</v>
      </c>
      <c r="J21" s="30">
        <v>122864.539824</v>
      </c>
      <c r="K21" s="30">
        <v>125321.83062048</v>
      </c>
      <c r="L21" s="39" t="s">
        <v>33</v>
      </c>
      <c r="M21" s="39" t="s">
        <v>100</v>
      </c>
    </row>
    <row r="22" spans="1:13" s="25" customFormat="1" ht="15.75">
      <c r="A22" s="95" t="s">
        <v>51</v>
      </c>
      <c r="B22" s="93" t="s">
        <v>76</v>
      </c>
      <c r="C22" s="93" t="s">
        <v>22</v>
      </c>
      <c r="D22" s="38" t="s">
        <v>6</v>
      </c>
      <c r="E22" s="30">
        <f>E23+E24+E25+E26</f>
        <v>0</v>
      </c>
      <c r="F22" s="30">
        <f aca="true" t="shared" si="9" ref="F22:K22">F23+F24+F25+F26</f>
        <v>4536.2</v>
      </c>
      <c r="G22" s="30">
        <f t="shared" si="9"/>
        <v>0</v>
      </c>
      <c r="H22" s="30">
        <f t="shared" si="9"/>
        <v>4536.2</v>
      </c>
      <c r="I22" s="30">
        <f t="shared" si="9"/>
        <v>0</v>
      </c>
      <c r="J22" s="30">
        <f t="shared" si="9"/>
        <v>0</v>
      </c>
      <c r="K22" s="30">
        <f t="shared" si="9"/>
        <v>0</v>
      </c>
      <c r="L22" s="39"/>
      <c r="M22" s="39"/>
    </row>
    <row r="23" spans="1:13" s="25" customFormat="1" ht="102" customHeight="1">
      <c r="A23" s="96"/>
      <c r="B23" s="94"/>
      <c r="C23" s="94"/>
      <c r="D23" s="39" t="s">
        <v>43</v>
      </c>
      <c r="E23" s="30">
        <v>0</v>
      </c>
      <c r="F23" s="30">
        <f>SUM(G23:K23)</f>
        <v>4536.2</v>
      </c>
      <c r="G23" s="30">
        <v>0</v>
      </c>
      <c r="H23" s="30">
        <v>4536.2</v>
      </c>
      <c r="I23" s="30">
        <v>0</v>
      </c>
      <c r="J23" s="30">
        <v>0</v>
      </c>
      <c r="K23" s="30">
        <v>0</v>
      </c>
      <c r="L23" s="39" t="s">
        <v>53</v>
      </c>
      <c r="M23" s="39" t="s">
        <v>101</v>
      </c>
    </row>
    <row r="24" spans="1:13" s="25" customFormat="1" ht="47.25">
      <c r="A24" s="96"/>
      <c r="B24" s="94"/>
      <c r="C24" s="94"/>
      <c r="D24" s="39" t="s">
        <v>1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9"/>
      <c r="M24" s="39"/>
    </row>
    <row r="25" spans="1:13" s="25" customFormat="1" ht="47.25">
      <c r="A25" s="96"/>
      <c r="B25" s="94"/>
      <c r="C25" s="94"/>
      <c r="D25" s="39" t="s">
        <v>8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9"/>
      <c r="M25" s="39"/>
    </row>
    <row r="26" spans="1:13" s="25" customFormat="1" ht="31.5">
      <c r="A26" s="97"/>
      <c r="B26" s="98"/>
      <c r="C26" s="98"/>
      <c r="D26" s="39" t="s">
        <v>9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8"/>
      <c r="M26" s="38"/>
    </row>
    <row r="27" spans="1:13" s="12" customFormat="1" ht="18" customHeight="1">
      <c r="A27" s="95" t="s">
        <v>66</v>
      </c>
      <c r="B27" s="93" t="s">
        <v>77</v>
      </c>
      <c r="C27" s="95" t="s">
        <v>37</v>
      </c>
      <c r="D27" s="38" t="s">
        <v>6</v>
      </c>
      <c r="E27" s="30">
        <v>154313.50000000003</v>
      </c>
      <c r="F27" s="30">
        <f>F28+F31</f>
        <v>1311144.226784</v>
      </c>
      <c r="G27" s="30">
        <f>G28+G31</f>
        <v>204301.23</v>
      </c>
      <c r="H27" s="30">
        <f>H28+H31</f>
        <v>645416.34</v>
      </c>
      <c r="I27" s="30">
        <f>I28+I31</f>
        <v>188014.1992</v>
      </c>
      <c r="J27" s="30">
        <f>J28+J31</f>
        <v>135352.70758400002</v>
      </c>
      <c r="K27" s="30">
        <f>K28+K31</f>
        <v>138059.75</v>
      </c>
      <c r="L27" s="39"/>
      <c r="M27" s="38"/>
    </row>
    <row r="28" spans="1:13" s="12" customFormat="1" ht="84.75" customHeight="1" outlineLevel="1">
      <c r="A28" s="96"/>
      <c r="B28" s="94"/>
      <c r="C28" s="96"/>
      <c r="D28" s="39" t="s">
        <v>43</v>
      </c>
      <c r="E28" s="30">
        <v>0</v>
      </c>
      <c r="F28" s="30">
        <f>SUM(G28:K28)</f>
        <v>151872.72999999998</v>
      </c>
      <c r="G28" s="30">
        <f>G103</f>
        <v>0</v>
      </c>
      <c r="H28" s="30">
        <f>H33</f>
        <v>114872.73</v>
      </c>
      <c r="I28" s="30">
        <f>I33</f>
        <v>37000</v>
      </c>
      <c r="J28" s="30">
        <f>J103</f>
        <v>0</v>
      </c>
      <c r="K28" s="30">
        <f>K103</f>
        <v>0</v>
      </c>
      <c r="L28" s="39"/>
      <c r="M28" s="38"/>
    </row>
    <row r="29" spans="1:13" s="12" customFormat="1" ht="51.75" customHeight="1" outlineLevel="1">
      <c r="A29" s="96"/>
      <c r="B29" s="94"/>
      <c r="C29" s="96"/>
      <c r="D29" s="39" t="s">
        <v>1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8"/>
      <c r="M29" s="38"/>
    </row>
    <row r="30" spans="1:13" s="12" customFormat="1" ht="51.75" customHeight="1" outlineLevel="1">
      <c r="A30" s="96"/>
      <c r="B30" s="94"/>
      <c r="C30" s="96"/>
      <c r="D30" s="39" t="s">
        <v>8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8"/>
      <c r="M30" s="38"/>
    </row>
    <row r="31" spans="1:13" s="12" customFormat="1" ht="36.75" customHeight="1">
      <c r="A31" s="97"/>
      <c r="B31" s="98"/>
      <c r="C31" s="97"/>
      <c r="D31" s="39" t="s">
        <v>9</v>
      </c>
      <c r="E31" s="30">
        <v>154313.50000000003</v>
      </c>
      <c r="F31" s="30">
        <f>SUM(G31:K31)</f>
        <v>1159271.496784</v>
      </c>
      <c r="G31" s="30">
        <v>204301.23</v>
      </c>
      <c r="H31" s="30">
        <v>530543.61</v>
      </c>
      <c r="I31" s="30">
        <v>151014.1992</v>
      </c>
      <c r="J31" s="30">
        <v>135352.70758400002</v>
      </c>
      <c r="K31" s="30">
        <v>138059.75</v>
      </c>
      <c r="L31" s="39"/>
      <c r="M31" s="38"/>
    </row>
    <row r="32" spans="1:13" s="12" customFormat="1" ht="22.5" customHeight="1">
      <c r="A32" s="95" t="s">
        <v>67</v>
      </c>
      <c r="B32" s="93" t="s">
        <v>50</v>
      </c>
      <c r="C32" s="95" t="s">
        <v>37</v>
      </c>
      <c r="D32" s="38" t="s">
        <v>6</v>
      </c>
      <c r="E32" s="30">
        <f>E33+E34+E35+E36</f>
        <v>154313.50000000003</v>
      </c>
      <c r="F32" s="30">
        <f aca="true" t="shared" si="10" ref="F32:K32">F33+F34+F35+F36</f>
        <v>1311144.22851968</v>
      </c>
      <c r="G32" s="30">
        <f t="shared" si="10"/>
        <v>204301.23</v>
      </c>
      <c r="H32" s="30">
        <f t="shared" si="10"/>
        <v>645416.33</v>
      </c>
      <c r="I32" s="30">
        <f t="shared" si="10"/>
        <v>188014.1992</v>
      </c>
      <c r="J32" s="30">
        <f t="shared" si="10"/>
        <v>135352.70758400002</v>
      </c>
      <c r="K32" s="30">
        <f t="shared" si="10"/>
        <v>138059.76173568002</v>
      </c>
      <c r="L32" s="39"/>
      <c r="M32" s="38"/>
    </row>
    <row r="33" spans="1:26" s="12" customFormat="1" ht="80.25" customHeight="1" outlineLevel="1">
      <c r="A33" s="96"/>
      <c r="B33" s="94"/>
      <c r="C33" s="96"/>
      <c r="D33" s="39" t="s">
        <v>43</v>
      </c>
      <c r="E33" s="30">
        <f>E38+E43+E48+E53+E58+E63+E68+E73</f>
        <v>0</v>
      </c>
      <c r="F33" s="30">
        <f>SUM(G33:K33)</f>
        <v>151872.72999999998</v>
      </c>
      <c r="G33" s="30">
        <f>G103</f>
        <v>0</v>
      </c>
      <c r="H33" s="30">
        <f>H38+H43+H48+H53+H63+H68+H73+H103</f>
        <v>114872.73</v>
      </c>
      <c r="I33" s="30">
        <f>I38+I43+I48+I53+I58+I63+I68+I73+I103</f>
        <v>37000</v>
      </c>
      <c r="J33" s="30">
        <f>J103</f>
        <v>0</v>
      </c>
      <c r="K33" s="30">
        <f>K103</f>
        <v>0</v>
      </c>
      <c r="L33" s="39"/>
      <c r="M33" s="38"/>
      <c r="Z33" s="12" t="s">
        <v>56</v>
      </c>
    </row>
    <row r="34" spans="1:13" s="12" customFormat="1" ht="50.25" customHeight="1" outlineLevel="1">
      <c r="A34" s="96"/>
      <c r="B34" s="94"/>
      <c r="C34" s="96"/>
      <c r="D34" s="39" t="s">
        <v>1</v>
      </c>
      <c r="E34" s="30">
        <f>E39+E44+E49+E54+E59+E64+E69+E74</f>
        <v>0</v>
      </c>
      <c r="F34" s="30">
        <f aca="true" t="shared" si="11" ref="F34:K34">F39+F44+F49+F54+F59+F64+F69+F74</f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11"/>
        <v>0</v>
      </c>
      <c r="L34" s="39"/>
      <c r="M34" s="38"/>
    </row>
    <row r="35" spans="1:13" s="12" customFormat="1" ht="52.5" customHeight="1" outlineLevel="1">
      <c r="A35" s="96"/>
      <c r="B35" s="94"/>
      <c r="C35" s="96"/>
      <c r="D35" s="39" t="s">
        <v>8</v>
      </c>
      <c r="E35" s="30">
        <f>E40+E45+E50+E55+E60+E65+E70+E75</f>
        <v>0</v>
      </c>
      <c r="F35" s="30">
        <f aca="true" t="shared" si="12" ref="F35:K35">F40+F45+F50+F55+F60+F65+F70+F75</f>
        <v>0</v>
      </c>
      <c r="G35" s="30">
        <f t="shared" si="12"/>
        <v>0</v>
      </c>
      <c r="H35" s="30">
        <f t="shared" si="12"/>
        <v>0</v>
      </c>
      <c r="I35" s="30">
        <f t="shared" si="12"/>
        <v>0</v>
      </c>
      <c r="J35" s="30">
        <f t="shared" si="12"/>
        <v>0</v>
      </c>
      <c r="K35" s="30">
        <f t="shared" si="12"/>
        <v>0</v>
      </c>
      <c r="L35" s="39"/>
      <c r="M35" s="38"/>
    </row>
    <row r="36" spans="1:13" s="12" customFormat="1" ht="105" customHeight="1">
      <c r="A36" s="97"/>
      <c r="B36" s="98"/>
      <c r="C36" s="97"/>
      <c r="D36" s="39" t="s">
        <v>9</v>
      </c>
      <c r="E36" s="30">
        <f>E41+E46+E51+E56+E61+E66+E76</f>
        <v>154313.50000000003</v>
      </c>
      <c r="F36" s="30">
        <f aca="true" t="shared" si="13" ref="F36:K36">F41+F46+F51+F56+F61+F66+F76</f>
        <v>1159271.49851968</v>
      </c>
      <c r="G36" s="30">
        <f t="shared" si="13"/>
        <v>204301.23</v>
      </c>
      <c r="H36" s="30">
        <f>H41+H46+H51+H56+H61+H66+H76</f>
        <v>530543.6</v>
      </c>
      <c r="I36" s="30">
        <f t="shared" si="13"/>
        <v>151014.1992</v>
      </c>
      <c r="J36" s="30">
        <f t="shared" si="13"/>
        <v>135352.70758400002</v>
      </c>
      <c r="K36" s="30">
        <f t="shared" si="13"/>
        <v>138059.76173568002</v>
      </c>
      <c r="L36" s="39"/>
      <c r="M36" s="39" t="s">
        <v>135</v>
      </c>
    </row>
    <row r="37" spans="1:13" s="12" customFormat="1" ht="36.75" customHeight="1">
      <c r="A37" s="110" t="s">
        <v>68</v>
      </c>
      <c r="B37" s="93" t="s">
        <v>92</v>
      </c>
      <c r="C37" s="95" t="s">
        <v>37</v>
      </c>
      <c r="D37" s="38" t="s">
        <v>6</v>
      </c>
      <c r="E37" s="30">
        <f aca="true" t="shared" si="14" ref="E37:J37">E41</f>
        <v>30077</v>
      </c>
      <c r="F37" s="30">
        <f t="shared" si="14"/>
        <v>433138.02999999997</v>
      </c>
      <c r="G37" s="30">
        <f t="shared" si="14"/>
        <v>23797.8</v>
      </c>
      <c r="H37" s="30">
        <f t="shared" si="14"/>
        <v>333566.83999999997</v>
      </c>
      <c r="I37" s="30">
        <f t="shared" si="14"/>
        <v>24759.3</v>
      </c>
      <c r="J37" s="30">
        <f t="shared" si="14"/>
        <v>25254.5</v>
      </c>
      <c r="K37" s="30">
        <f>K41</f>
        <v>25759.59</v>
      </c>
      <c r="L37" s="39"/>
      <c r="M37" s="39"/>
    </row>
    <row r="38" spans="1:13" s="12" customFormat="1" ht="108" customHeight="1" outlineLevel="1">
      <c r="A38" s="111"/>
      <c r="B38" s="94"/>
      <c r="C38" s="96"/>
      <c r="D38" s="39" t="s">
        <v>43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9"/>
      <c r="M38" s="39"/>
    </row>
    <row r="39" spans="1:13" s="12" customFormat="1" ht="48.75" customHeight="1" outlineLevel="1">
      <c r="A39" s="111"/>
      <c r="B39" s="94"/>
      <c r="C39" s="96"/>
      <c r="D39" s="39" t="s">
        <v>1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8"/>
      <c r="M39" s="38"/>
    </row>
    <row r="40" spans="1:13" s="12" customFormat="1" ht="47.25" outlineLevel="1">
      <c r="A40" s="111"/>
      <c r="B40" s="94"/>
      <c r="C40" s="96"/>
      <c r="D40" s="39" t="s">
        <v>8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8"/>
      <c r="M40" s="38"/>
    </row>
    <row r="41" spans="1:13" s="12" customFormat="1" ht="180" customHeight="1">
      <c r="A41" s="111"/>
      <c r="B41" s="94"/>
      <c r="C41" s="97"/>
      <c r="D41" s="40" t="s">
        <v>9</v>
      </c>
      <c r="E41" s="30">
        <v>30077</v>
      </c>
      <c r="F41" s="30">
        <f>SUM(G41:K41)</f>
        <v>433138.02999999997</v>
      </c>
      <c r="G41" s="30">
        <v>23797.8</v>
      </c>
      <c r="H41" s="30">
        <f>24273.8+309293.04</f>
        <v>333566.83999999997</v>
      </c>
      <c r="I41" s="30">
        <v>24759.3</v>
      </c>
      <c r="J41" s="30">
        <v>25254.5</v>
      </c>
      <c r="K41" s="30">
        <f>J41*1.02</f>
        <v>25759.59</v>
      </c>
      <c r="L41" s="39" t="s">
        <v>39</v>
      </c>
      <c r="M41" s="39" t="s">
        <v>102</v>
      </c>
    </row>
    <row r="42" spans="1:13" s="12" customFormat="1" ht="22.5" customHeight="1">
      <c r="A42" s="95" t="s">
        <v>69</v>
      </c>
      <c r="B42" s="93" t="s">
        <v>93</v>
      </c>
      <c r="C42" s="95" t="s">
        <v>37</v>
      </c>
      <c r="D42" s="38" t="s">
        <v>6</v>
      </c>
      <c r="E42" s="30">
        <f>E46</f>
        <v>40039.8</v>
      </c>
      <c r="F42" s="41">
        <f>SUM(F43:F46)</f>
        <v>80214.034218208</v>
      </c>
      <c r="G42" s="41">
        <f>G46</f>
        <v>15413.8</v>
      </c>
      <c r="H42" s="41">
        <f>SUM(H43:H46)</f>
        <v>15722.076</v>
      </c>
      <c r="I42" s="41">
        <f>SUM(I43:I46)</f>
        <v>16036.51752</v>
      </c>
      <c r="J42" s="41">
        <f>J46</f>
        <v>16357.2478704</v>
      </c>
      <c r="K42" s="41">
        <f>K46</f>
        <v>16684.392827808002</v>
      </c>
      <c r="L42" s="39"/>
      <c r="M42" s="39"/>
    </row>
    <row r="43" spans="1:13" s="12" customFormat="1" ht="99.75" customHeight="1" outlineLevel="1">
      <c r="A43" s="96"/>
      <c r="B43" s="94"/>
      <c r="C43" s="96"/>
      <c r="D43" s="39" t="s">
        <v>43</v>
      </c>
      <c r="E43" s="30">
        <v>0</v>
      </c>
      <c r="F43" s="30"/>
      <c r="G43" s="30">
        <v>0</v>
      </c>
      <c r="H43" s="30"/>
      <c r="I43" s="30"/>
      <c r="J43" s="30">
        <v>0</v>
      </c>
      <c r="K43" s="30">
        <v>0</v>
      </c>
      <c r="L43" s="39"/>
      <c r="M43" s="39"/>
    </row>
    <row r="44" spans="1:13" s="12" customFormat="1" ht="48.75" customHeight="1" outlineLevel="1">
      <c r="A44" s="96"/>
      <c r="B44" s="94"/>
      <c r="C44" s="96"/>
      <c r="D44" s="39" t="s">
        <v>1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8"/>
      <c r="M44" s="38"/>
    </row>
    <row r="45" spans="1:13" s="12" customFormat="1" ht="47.25" outlineLevel="1">
      <c r="A45" s="96"/>
      <c r="B45" s="94"/>
      <c r="C45" s="96"/>
      <c r="D45" s="39" t="s">
        <v>8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8"/>
      <c r="M45" s="38"/>
    </row>
    <row r="46" spans="1:17" s="12" customFormat="1" ht="243.75" customHeight="1">
      <c r="A46" s="96"/>
      <c r="B46" s="94"/>
      <c r="C46" s="97"/>
      <c r="D46" s="40" t="s">
        <v>9</v>
      </c>
      <c r="E46" s="30">
        <v>40039.8</v>
      </c>
      <c r="F46" s="30">
        <f>SUM(G46:K46)</f>
        <v>80214.034218208</v>
      </c>
      <c r="G46" s="30">
        <v>15413.8</v>
      </c>
      <c r="H46" s="30">
        <f>G46*1.02</f>
        <v>15722.076</v>
      </c>
      <c r="I46" s="30">
        <f>H46*1.02</f>
        <v>16036.51752</v>
      </c>
      <c r="J46" s="30">
        <f>I46*1.02</f>
        <v>16357.2478704</v>
      </c>
      <c r="K46" s="30">
        <f>J46*1.02</f>
        <v>16684.392827808002</v>
      </c>
      <c r="L46" s="39" t="s">
        <v>39</v>
      </c>
      <c r="M46" s="39" t="s">
        <v>138</v>
      </c>
      <c r="N46" s="8"/>
      <c r="O46" s="8"/>
      <c r="P46" s="8"/>
      <c r="Q46" s="8"/>
    </row>
    <row r="47" spans="1:13" s="12" customFormat="1" ht="43.5" customHeight="1">
      <c r="A47" s="95" t="s">
        <v>78</v>
      </c>
      <c r="B47" s="93" t="s">
        <v>143</v>
      </c>
      <c r="C47" s="95" t="s">
        <v>37</v>
      </c>
      <c r="D47" s="38" t="s">
        <v>6</v>
      </c>
      <c r="E47" s="30">
        <f>E51</f>
        <v>16333.8</v>
      </c>
      <c r="F47" s="30">
        <f>SUM(G47:K47)</f>
        <v>381181.8072</v>
      </c>
      <c r="G47" s="30">
        <f>G51</f>
        <v>45000</v>
      </c>
      <c r="H47" s="30">
        <f>SUM(H48:H51)</f>
        <v>155900</v>
      </c>
      <c r="I47" s="30">
        <f>SUM(I48:I51)</f>
        <v>83818</v>
      </c>
      <c r="J47" s="30">
        <f>J51</f>
        <v>47754.36</v>
      </c>
      <c r="K47" s="30">
        <f>K51</f>
        <v>48709.4472</v>
      </c>
      <c r="L47" s="38"/>
      <c r="M47" s="38"/>
    </row>
    <row r="48" spans="1:13" s="12" customFormat="1" ht="99" customHeight="1" outlineLevel="1">
      <c r="A48" s="96"/>
      <c r="B48" s="94"/>
      <c r="C48" s="96"/>
      <c r="D48" s="40" t="s">
        <v>43</v>
      </c>
      <c r="E48" s="30">
        <v>0</v>
      </c>
      <c r="F48" s="30">
        <f>SUM(G48:K48)</f>
        <v>147000</v>
      </c>
      <c r="G48" s="30">
        <v>0</v>
      </c>
      <c r="H48" s="30">
        <v>110000</v>
      </c>
      <c r="I48" s="30">
        <v>37000</v>
      </c>
      <c r="J48" s="30">
        <v>0</v>
      </c>
      <c r="K48" s="30">
        <v>0</v>
      </c>
      <c r="L48" s="38"/>
      <c r="M48" s="38"/>
    </row>
    <row r="49" spans="1:17" s="12" customFormat="1" ht="54.75" customHeight="1" outlineLevel="1">
      <c r="A49" s="96"/>
      <c r="B49" s="94"/>
      <c r="C49" s="96"/>
      <c r="D49" s="39" t="s">
        <v>1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8"/>
      <c r="M49" s="38"/>
      <c r="N49" s="8"/>
      <c r="O49" s="8"/>
      <c r="P49" s="8"/>
      <c r="Q49" s="8"/>
    </row>
    <row r="50" spans="1:13" s="12" customFormat="1" ht="54" customHeight="1" outlineLevel="1">
      <c r="A50" s="96"/>
      <c r="B50" s="94"/>
      <c r="C50" s="96"/>
      <c r="D50" s="39" t="s">
        <v>8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8"/>
      <c r="M50" s="38"/>
    </row>
    <row r="51" spans="1:13" s="12" customFormat="1" ht="361.5" customHeight="1">
      <c r="A51" s="96"/>
      <c r="B51" s="94"/>
      <c r="C51" s="97"/>
      <c r="D51" s="39" t="s">
        <v>9</v>
      </c>
      <c r="E51" s="30">
        <v>16333.8</v>
      </c>
      <c r="F51" s="30">
        <f>SUM(G51:K51)</f>
        <v>234181.80719999998</v>
      </c>
      <c r="G51" s="41">
        <v>45000</v>
      </c>
      <c r="H51" s="30">
        <v>45900</v>
      </c>
      <c r="I51" s="30">
        <f>H51*1.02</f>
        <v>46818</v>
      </c>
      <c r="J51" s="30">
        <f>I51*1.02</f>
        <v>47754.36</v>
      </c>
      <c r="K51" s="30">
        <f>J51*1.02</f>
        <v>48709.4472</v>
      </c>
      <c r="L51" s="39" t="s">
        <v>41</v>
      </c>
      <c r="M51" s="39" t="s">
        <v>139</v>
      </c>
    </row>
    <row r="52" spans="1:13" s="12" customFormat="1" ht="19.5" customHeight="1">
      <c r="A52" s="95" t="s">
        <v>79</v>
      </c>
      <c r="B52" s="93" t="s">
        <v>94</v>
      </c>
      <c r="C52" s="93" t="s">
        <v>37</v>
      </c>
      <c r="D52" s="38" t="s">
        <v>6</v>
      </c>
      <c r="E52" s="30">
        <f>E56</f>
        <v>24329.1</v>
      </c>
      <c r="F52" s="30">
        <f aca="true" t="shared" si="15" ref="F52:K52">F56</f>
        <v>123676.09601846401</v>
      </c>
      <c r="G52" s="30">
        <f t="shared" si="15"/>
        <v>23765.4</v>
      </c>
      <c r="H52" s="30">
        <f t="shared" si="15"/>
        <v>24240.708000000002</v>
      </c>
      <c r="I52" s="30">
        <f t="shared" si="15"/>
        <v>24725.522160000004</v>
      </c>
      <c r="J52" s="30">
        <f t="shared" si="15"/>
        <v>25220.032603200005</v>
      </c>
      <c r="K52" s="30">
        <f t="shared" si="15"/>
        <v>25724.433255264004</v>
      </c>
      <c r="L52" s="38"/>
      <c r="M52" s="38"/>
    </row>
    <row r="53" spans="1:13" s="12" customFormat="1" ht="84" customHeight="1">
      <c r="A53" s="96"/>
      <c r="B53" s="94"/>
      <c r="C53" s="94"/>
      <c r="D53" s="39" t="s">
        <v>44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8"/>
      <c r="M53" s="38"/>
    </row>
    <row r="54" spans="1:13" s="12" customFormat="1" ht="45.75" customHeight="1">
      <c r="A54" s="96"/>
      <c r="B54" s="94"/>
      <c r="C54" s="94"/>
      <c r="D54" s="39" t="s">
        <v>1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8"/>
      <c r="M54" s="38"/>
    </row>
    <row r="55" spans="1:13" s="12" customFormat="1" ht="51.75" customHeight="1">
      <c r="A55" s="96"/>
      <c r="B55" s="94"/>
      <c r="C55" s="94"/>
      <c r="D55" s="39" t="s">
        <v>8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8"/>
      <c r="M55" s="38"/>
    </row>
    <row r="56" spans="1:13" s="12" customFormat="1" ht="138" customHeight="1">
      <c r="A56" s="96"/>
      <c r="B56" s="94"/>
      <c r="C56" s="94"/>
      <c r="D56" s="40" t="s">
        <v>9</v>
      </c>
      <c r="E56" s="30">
        <v>24329.1</v>
      </c>
      <c r="F56" s="30">
        <f>SUM(G56:K56)</f>
        <v>123676.09601846401</v>
      </c>
      <c r="G56" s="30">
        <v>23765.4</v>
      </c>
      <c r="H56" s="30">
        <f>G56*1.02</f>
        <v>24240.708000000002</v>
      </c>
      <c r="I56" s="30">
        <f>H56*1.02</f>
        <v>24725.522160000004</v>
      </c>
      <c r="J56" s="30">
        <f>I56*1.02</f>
        <v>25220.032603200005</v>
      </c>
      <c r="K56" s="30">
        <f>J56*1.02</f>
        <v>25724.433255264004</v>
      </c>
      <c r="L56" s="39" t="s">
        <v>35</v>
      </c>
      <c r="M56" s="39" t="s">
        <v>111</v>
      </c>
    </row>
    <row r="57" spans="1:13" s="12" customFormat="1" ht="19.5" customHeight="1">
      <c r="A57" s="95" t="s">
        <v>80</v>
      </c>
      <c r="B57" s="93" t="s">
        <v>95</v>
      </c>
      <c r="C57" s="95" t="s">
        <v>37</v>
      </c>
      <c r="D57" s="38" t="s">
        <v>6</v>
      </c>
      <c r="E57" s="30">
        <f>E61</f>
        <v>12094.3</v>
      </c>
      <c r="F57" s="30">
        <f aca="true" t="shared" si="16" ref="F57:K57">F61</f>
        <v>65731.190452928</v>
      </c>
      <c r="G57" s="30">
        <f t="shared" si="16"/>
        <v>12630.8</v>
      </c>
      <c r="H57" s="30">
        <f t="shared" si="16"/>
        <v>12883.416</v>
      </c>
      <c r="I57" s="30">
        <f t="shared" si="16"/>
        <v>13141.08432</v>
      </c>
      <c r="J57" s="30">
        <f t="shared" si="16"/>
        <v>13403.9060064</v>
      </c>
      <c r="K57" s="30">
        <f t="shared" si="16"/>
        <v>13671.984126528001</v>
      </c>
      <c r="L57" s="38"/>
      <c r="M57" s="38"/>
    </row>
    <row r="58" spans="1:13" s="12" customFormat="1" ht="102.75" customHeight="1" outlineLevel="1">
      <c r="A58" s="96"/>
      <c r="B58" s="94"/>
      <c r="C58" s="96"/>
      <c r="D58" s="39" t="s">
        <v>43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8"/>
      <c r="M58" s="38"/>
    </row>
    <row r="59" spans="1:13" s="12" customFormat="1" ht="46.5" customHeight="1" outlineLevel="1">
      <c r="A59" s="96"/>
      <c r="B59" s="94"/>
      <c r="C59" s="96"/>
      <c r="D59" s="39" t="s">
        <v>1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8"/>
      <c r="M59" s="38"/>
    </row>
    <row r="60" spans="1:13" s="12" customFormat="1" ht="46.5" customHeight="1" outlineLevel="1">
      <c r="A60" s="96"/>
      <c r="B60" s="94"/>
      <c r="C60" s="96"/>
      <c r="D60" s="39" t="s">
        <v>8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8"/>
      <c r="M60" s="38"/>
    </row>
    <row r="61" spans="1:13" s="12" customFormat="1" ht="132" customHeight="1">
      <c r="A61" s="96"/>
      <c r="B61" s="94"/>
      <c r="C61" s="96"/>
      <c r="D61" s="39" t="s">
        <v>9</v>
      </c>
      <c r="E61" s="30">
        <v>12094.3</v>
      </c>
      <c r="F61" s="30">
        <f>SUM(G61:K61)</f>
        <v>65731.190452928</v>
      </c>
      <c r="G61" s="30">
        <v>12630.8</v>
      </c>
      <c r="H61" s="30">
        <f>G61*1.02</f>
        <v>12883.416</v>
      </c>
      <c r="I61" s="30">
        <f>H61*1.02</f>
        <v>13141.08432</v>
      </c>
      <c r="J61" s="30">
        <f>I61*1.02</f>
        <v>13403.9060064</v>
      </c>
      <c r="K61" s="30">
        <f>J61*1.02</f>
        <v>13671.984126528001</v>
      </c>
      <c r="L61" s="39" t="s">
        <v>33</v>
      </c>
      <c r="M61" s="39" t="s">
        <v>112</v>
      </c>
    </row>
    <row r="62" spans="1:13" s="12" customFormat="1" ht="17.25" customHeight="1">
      <c r="A62" s="92" t="s">
        <v>81</v>
      </c>
      <c r="B62" s="99" t="s">
        <v>96</v>
      </c>
      <c r="C62" s="92" t="s">
        <v>37</v>
      </c>
      <c r="D62" s="38" t="s">
        <v>6</v>
      </c>
      <c r="E62" s="30">
        <f>E66</f>
        <v>2908.1</v>
      </c>
      <c r="F62" s="30">
        <f>SUM(G62:K62)</f>
        <v>38478.36063008</v>
      </c>
      <c r="G62" s="30">
        <f>G66</f>
        <v>6938</v>
      </c>
      <c r="H62" s="30">
        <f>SUM(H63:H66)</f>
        <v>9449.49</v>
      </c>
      <c r="I62" s="30">
        <f>I66</f>
        <v>7218.2952000000005</v>
      </c>
      <c r="J62" s="30">
        <f>J66</f>
        <v>7362.661104000001</v>
      </c>
      <c r="K62" s="30">
        <f>K66</f>
        <v>7509.914326080001</v>
      </c>
      <c r="L62" s="38"/>
      <c r="M62" s="38"/>
    </row>
    <row r="63" spans="1:13" s="12" customFormat="1" ht="101.25" customHeight="1" outlineLevel="1">
      <c r="A63" s="92"/>
      <c r="B63" s="99"/>
      <c r="C63" s="92"/>
      <c r="D63" s="39" t="s">
        <v>43</v>
      </c>
      <c r="E63" s="30">
        <v>0</v>
      </c>
      <c r="F63" s="30">
        <f>SUM(G63:K63)</f>
        <v>2372.73</v>
      </c>
      <c r="G63" s="30">
        <v>0</v>
      </c>
      <c r="H63" s="30">
        <v>2372.73</v>
      </c>
      <c r="I63" s="30">
        <v>0</v>
      </c>
      <c r="J63" s="30">
        <v>0</v>
      </c>
      <c r="K63" s="30">
        <v>0</v>
      </c>
      <c r="L63" s="38"/>
      <c r="M63" s="38"/>
    </row>
    <row r="64" spans="1:13" s="12" customFormat="1" ht="62.25" customHeight="1" outlineLevel="1">
      <c r="A64" s="92"/>
      <c r="B64" s="99"/>
      <c r="C64" s="92"/>
      <c r="D64" s="39" t="s">
        <v>1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8"/>
      <c r="M64" s="38"/>
    </row>
    <row r="65" spans="1:13" s="12" customFormat="1" ht="53.25" customHeight="1" outlineLevel="1">
      <c r="A65" s="92"/>
      <c r="B65" s="99"/>
      <c r="C65" s="92"/>
      <c r="D65" s="39" t="s">
        <v>8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8"/>
      <c r="M65" s="38"/>
    </row>
    <row r="66" spans="1:13" s="12" customFormat="1" ht="131.25" customHeight="1">
      <c r="A66" s="92"/>
      <c r="B66" s="99"/>
      <c r="C66" s="92"/>
      <c r="D66" s="39" t="s">
        <v>9</v>
      </c>
      <c r="E66" s="30">
        <v>2908.1</v>
      </c>
      <c r="F66" s="30">
        <f>SUM(G66:K66)</f>
        <v>36105.630630080006</v>
      </c>
      <c r="G66" s="30">
        <v>6938</v>
      </c>
      <c r="H66" s="30">
        <f>G66*1.02</f>
        <v>7076.76</v>
      </c>
      <c r="I66" s="30">
        <f>H66*1.02</f>
        <v>7218.2952000000005</v>
      </c>
      <c r="J66" s="30">
        <f>I66*1.02</f>
        <v>7362.661104000001</v>
      </c>
      <c r="K66" s="30">
        <f>J66*1.02</f>
        <v>7509.914326080001</v>
      </c>
      <c r="L66" s="39" t="s">
        <v>40</v>
      </c>
      <c r="M66" s="39" t="s">
        <v>113</v>
      </c>
    </row>
    <row r="67" spans="1:13" s="12" customFormat="1" ht="15" customHeight="1">
      <c r="A67" s="95" t="s">
        <v>82</v>
      </c>
      <c r="B67" s="93" t="s">
        <v>97</v>
      </c>
      <c r="C67" s="93" t="s">
        <v>37</v>
      </c>
      <c r="D67" s="42" t="s">
        <v>6</v>
      </c>
      <c r="E67" s="89" t="s">
        <v>29</v>
      </c>
      <c r="F67" s="90"/>
      <c r="G67" s="90"/>
      <c r="H67" s="90"/>
      <c r="I67" s="90"/>
      <c r="J67" s="90"/>
      <c r="K67" s="91"/>
      <c r="L67" s="43"/>
      <c r="M67" s="43"/>
    </row>
    <row r="68" spans="1:13" s="12" customFormat="1" ht="102.75" customHeight="1" outlineLevel="1">
      <c r="A68" s="96"/>
      <c r="B68" s="94"/>
      <c r="C68" s="94"/>
      <c r="D68" s="40" t="s">
        <v>43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43"/>
      <c r="M68" s="43"/>
    </row>
    <row r="69" spans="1:13" s="12" customFormat="1" ht="54.75" customHeight="1" outlineLevel="1">
      <c r="A69" s="96"/>
      <c r="B69" s="94"/>
      <c r="C69" s="94"/>
      <c r="D69" s="39" t="s">
        <v>1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43"/>
      <c r="M69" s="43"/>
    </row>
    <row r="70" spans="1:13" s="12" customFormat="1" ht="47.25" outlineLevel="1">
      <c r="A70" s="96"/>
      <c r="B70" s="94"/>
      <c r="C70" s="94"/>
      <c r="D70" s="39" t="s">
        <v>8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8"/>
      <c r="M70" s="38"/>
    </row>
    <row r="71" spans="1:13" s="12" customFormat="1" ht="205.5" customHeight="1">
      <c r="A71" s="96"/>
      <c r="B71" s="94"/>
      <c r="C71" s="98"/>
      <c r="D71" s="39" t="s">
        <v>9</v>
      </c>
      <c r="E71" s="86" t="s">
        <v>29</v>
      </c>
      <c r="F71" s="87"/>
      <c r="G71" s="87"/>
      <c r="H71" s="87"/>
      <c r="I71" s="87"/>
      <c r="J71" s="87"/>
      <c r="K71" s="88"/>
      <c r="L71" s="39" t="s">
        <v>30</v>
      </c>
      <c r="M71" s="39" t="s">
        <v>103</v>
      </c>
    </row>
    <row r="72" spans="1:13" s="12" customFormat="1" ht="21.75" customHeight="1">
      <c r="A72" s="95" t="s">
        <v>83</v>
      </c>
      <c r="B72" s="93" t="s">
        <v>98</v>
      </c>
      <c r="C72" s="93" t="s">
        <v>37</v>
      </c>
      <c r="D72" s="38" t="s">
        <v>6</v>
      </c>
      <c r="E72" s="30">
        <f>E76</f>
        <v>28531.4</v>
      </c>
      <c r="F72" s="30">
        <f aca="true" t="shared" si="17" ref="F72:K72">F76</f>
        <v>186224.71</v>
      </c>
      <c r="G72" s="30">
        <f t="shared" si="17"/>
        <v>76755.43000000001</v>
      </c>
      <c r="H72" s="30">
        <f t="shared" si="17"/>
        <v>91153.8</v>
      </c>
      <c r="I72" s="30">
        <v>18315.5</v>
      </c>
      <c r="J72" s="30">
        <f t="shared" si="17"/>
        <v>0</v>
      </c>
      <c r="K72" s="30">
        <f t="shared" si="17"/>
        <v>0</v>
      </c>
      <c r="L72" s="39"/>
      <c r="M72" s="39"/>
    </row>
    <row r="73" spans="1:13" s="12" customFormat="1" ht="84.75" customHeight="1" outlineLevel="1">
      <c r="A73" s="96"/>
      <c r="B73" s="94"/>
      <c r="C73" s="94"/>
      <c r="D73" s="39" t="s">
        <v>43</v>
      </c>
      <c r="E73" s="30">
        <f>E78+E83+E88+E93+E98</f>
        <v>0</v>
      </c>
      <c r="F73" s="30">
        <f aca="true" t="shared" si="18" ref="F73:K73">F78+F83+F88+F93+F98</f>
        <v>0</v>
      </c>
      <c r="G73" s="30">
        <f t="shared" si="18"/>
        <v>0</v>
      </c>
      <c r="H73" s="30">
        <f t="shared" si="18"/>
        <v>0</v>
      </c>
      <c r="I73" s="30">
        <f t="shared" si="18"/>
        <v>0</v>
      </c>
      <c r="J73" s="30">
        <f t="shared" si="18"/>
        <v>0</v>
      </c>
      <c r="K73" s="30">
        <f t="shared" si="18"/>
        <v>0</v>
      </c>
      <c r="L73" s="39"/>
      <c r="M73" s="39"/>
    </row>
    <row r="74" spans="1:13" s="12" customFormat="1" ht="52.5" customHeight="1" outlineLevel="1">
      <c r="A74" s="96"/>
      <c r="B74" s="94"/>
      <c r="C74" s="94"/>
      <c r="D74" s="39" t="s">
        <v>1</v>
      </c>
      <c r="E74" s="30">
        <f>E79+E84+E89+E94+E99</f>
        <v>0</v>
      </c>
      <c r="F74" s="30">
        <f aca="true" t="shared" si="19" ref="F74:K74">F79+F84+F89+F94+F99</f>
        <v>0</v>
      </c>
      <c r="G74" s="30">
        <f t="shared" si="19"/>
        <v>0</v>
      </c>
      <c r="H74" s="30">
        <f t="shared" si="19"/>
        <v>0</v>
      </c>
      <c r="I74" s="30">
        <f t="shared" si="19"/>
        <v>0</v>
      </c>
      <c r="J74" s="30">
        <f t="shared" si="19"/>
        <v>0</v>
      </c>
      <c r="K74" s="30">
        <f t="shared" si="19"/>
        <v>0</v>
      </c>
      <c r="L74" s="38"/>
      <c r="M74" s="38"/>
    </row>
    <row r="75" spans="1:13" s="12" customFormat="1" ht="47.25" outlineLevel="1">
      <c r="A75" s="96"/>
      <c r="B75" s="94"/>
      <c r="C75" s="94"/>
      <c r="D75" s="39" t="s">
        <v>8</v>
      </c>
      <c r="E75" s="30">
        <f>E80+E85+E90+E95+E100</f>
        <v>0</v>
      </c>
      <c r="F75" s="30">
        <f aca="true" t="shared" si="20" ref="F75:K75">F80+F85+F90+F95+F100</f>
        <v>0</v>
      </c>
      <c r="G75" s="30">
        <f t="shared" si="20"/>
        <v>0</v>
      </c>
      <c r="H75" s="30">
        <f t="shared" si="20"/>
        <v>0</v>
      </c>
      <c r="I75" s="30">
        <f t="shared" si="20"/>
        <v>0</v>
      </c>
      <c r="J75" s="30">
        <f t="shared" si="20"/>
        <v>0</v>
      </c>
      <c r="K75" s="30">
        <f t="shared" si="20"/>
        <v>0</v>
      </c>
      <c r="L75" s="38"/>
      <c r="M75" s="38"/>
    </row>
    <row r="76" spans="1:13" s="12" customFormat="1" ht="263.25" customHeight="1">
      <c r="A76" s="97"/>
      <c r="B76" s="94"/>
      <c r="C76" s="98"/>
      <c r="D76" s="39" t="s">
        <v>9</v>
      </c>
      <c r="E76" s="30">
        <f>E81+E86+E91++E96+E101</f>
        <v>28531.4</v>
      </c>
      <c r="F76" s="30">
        <f aca="true" t="shared" si="21" ref="F76:K76">F81+F86+F91++F96+F101</f>
        <v>186224.71</v>
      </c>
      <c r="G76" s="30">
        <f t="shared" si="21"/>
        <v>76755.43000000001</v>
      </c>
      <c r="H76" s="30">
        <f>H81+H86+H91+H96+H101</f>
        <v>91153.8</v>
      </c>
      <c r="I76" s="30">
        <f t="shared" si="21"/>
        <v>18315.48</v>
      </c>
      <c r="J76" s="30">
        <f t="shared" si="21"/>
        <v>0</v>
      </c>
      <c r="K76" s="30">
        <f t="shared" si="21"/>
        <v>0</v>
      </c>
      <c r="L76" s="39" t="s">
        <v>36</v>
      </c>
      <c r="M76" s="39" t="s">
        <v>115</v>
      </c>
    </row>
    <row r="77" spans="1:13" s="12" customFormat="1" ht="27" customHeight="1">
      <c r="A77" s="95" t="s">
        <v>84</v>
      </c>
      <c r="B77" s="93" t="s">
        <v>99</v>
      </c>
      <c r="C77" s="93" t="s">
        <v>37</v>
      </c>
      <c r="D77" s="38" t="s">
        <v>6</v>
      </c>
      <c r="E77" s="30">
        <f>E81</f>
        <v>19323</v>
      </c>
      <c r="F77" s="30">
        <f aca="true" t="shared" si="22" ref="F77:K77">F81</f>
        <v>14133</v>
      </c>
      <c r="G77" s="30">
        <f t="shared" si="22"/>
        <v>0</v>
      </c>
      <c r="H77" s="30">
        <f t="shared" si="22"/>
        <v>14133</v>
      </c>
      <c r="I77" s="30">
        <f t="shared" si="22"/>
        <v>0</v>
      </c>
      <c r="J77" s="30">
        <f t="shared" si="22"/>
        <v>0</v>
      </c>
      <c r="K77" s="30">
        <f t="shared" si="22"/>
        <v>0</v>
      </c>
      <c r="L77" s="39"/>
      <c r="M77" s="39"/>
    </row>
    <row r="78" spans="1:13" s="12" customFormat="1" ht="78.75" outlineLevel="1">
      <c r="A78" s="96"/>
      <c r="B78" s="94"/>
      <c r="C78" s="94"/>
      <c r="D78" s="39" t="s">
        <v>43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9"/>
      <c r="M78" s="39"/>
    </row>
    <row r="79" spans="1:13" s="12" customFormat="1" ht="47.25" customHeight="1" outlineLevel="1">
      <c r="A79" s="96"/>
      <c r="B79" s="94"/>
      <c r="C79" s="94"/>
      <c r="D79" s="39" t="s">
        <v>1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8"/>
      <c r="M79" s="38"/>
    </row>
    <row r="80" spans="1:13" s="12" customFormat="1" ht="47.25" outlineLevel="1">
      <c r="A80" s="96"/>
      <c r="B80" s="94"/>
      <c r="C80" s="94"/>
      <c r="D80" s="39" t="s">
        <v>8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8"/>
      <c r="M80" s="38"/>
    </row>
    <row r="81" spans="1:13" s="12" customFormat="1" ht="182.25" customHeight="1">
      <c r="A81" s="97"/>
      <c r="B81" s="98"/>
      <c r="C81" s="98"/>
      <c r="D81" s="39" t="s">
        <v>9</v>
      </c>
      <c r="E81" s="30">
        <v>19323</v>
      </c>
      <c r="F81" s="30">
        <f>SUM(G81:K81)</f>
        <v>14133</v>
      </c>
      <c r="G81" s="30">
        <v>0</v>
      </c>
      <c r="H81" s="30">
        <f>9550+4583</f>
        <v>14133</v>
      </c>
      <c r="I81" s="30">
        <v>0</v>
      </c>
      <c r="J81" s="30">
        <v>0</v>
      </c>
      <c r="K81" s="30">
        <v>0</v>
      </c>
      <c r="L81" s="39" t="s">
        <v>31</v>
      </c>
      <c r="M81" s="39" t="s">
        <v>140</v>
      </c>
    </row>
    <row r="82" spans="1:13" s="12" customFormat="1" ht="17.25" customHeight="1">
      <c r="A82" s="92" t="s">
        <v>85</v>
      </c>
      <c r="B82" s="93" t="s">
        <v>104</v>
      </c>
      <c r="C82" s="93" t="s">
        <v>37</v>
      </c>
      <c r="D82" s="38" t="s">
        <v>6</v>
      </c>
      <c r="E82" s="30">
        <f>E86</f>
        <v>322</v>
      </c>
      <c r="F82" s="30">
        <f>F86</f>
        <v>65862</v>
      </c>
      <c r="G82" s="30">
        <f>G86</f>
        <v>35000</v>
      </c>
      <c r="H82" s="30">
        <f>SUM(H83:H86)</f>
        <v>30862</v>
      </c>
      <c r="I82" s="30">
        <f>I80</f>
        <v>0</v>
      </c>
      <c r="J82" s="30">
        <v>0</v>
      </c>
      <c r="K82" s="30">
        <v>0</v>
      </c>
      <c r="L82" s="39"/>
      <c r="M82" s="44"/>
    </row>
    <row r="83" spans="1:13" s="12" customFormat="1" ht="98.25" customHeight="1" outlineLevel="1">
      <c r="A83" s="92"/>
      <c r="B83" s="94"/>
      <c r="C83" s="94"/>
      <c r="D83" s="39" t="s">
        <v>43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9"/>
      <c r="M83" s="44"/>
    </row>
    <row r="84" spans="1:13" s="12" customFormat="1" ht="66.75" customHeight="1" outlineLevel="1">
      <c r="A84" s="92"/>
      <c r="B84" s="94"/>
      <c r="C84" s="94"/>
      <c r="D84" s="39" t="s">
        <v>1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8"/>
      <c r="M84" s="38"/>
    </row>
    <row r="85" spans="1:13" s="12" customFormat="1" ht="54.75" customHeight="1" outlineLevel="1">
      <c r="A85" s="92"/>
      <c r="B85" s="94"/>
      <c r="C85" s="94"/>
      <c r="D85" s="39" t="s">
        <v>8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8"/>
      <c r="M85" s="38"/>
    </row>
    <row r="86" spans="1:13" s="12" customFormat="1" ht="201" customHeight="1">
      <c r="A86" s="92"/>
      <c r="B86" s="94"/>
      <c r="C86" s="98"/>
      <c r="D86" s="39" t="s">
        <v>9</v>
      </c>
      <c r="E86" s="30">
        <v>322</v>
      </c>
      <c r="F86" s="30">
        <f>SUM(G86:K86)</f>
        <v>65862</v>
      </c>
      <c r="G86" s="30">
        <v>35000</v>
      </c>
      <c r="H86" s="30">
        <v>30862</v>
      </c>
      <c r="I86" s="30">
        <f>I82</f>
        <v>0</v>
      </c>
      <c r="J86" s="30">
        <v>0</v>
      </c>
      <c r="K86" s="30">
        <v>0</v>
      </c>
      <c r="L86" s="39" t="s">
        <v>31</v>
      </c>
      <c r="M86" s="40" t="s">
        <v>110</v>
      </c>
    </row>
    <row r="87" spans="1:13" s="12" customFormat="1" ht="27" customHeight="1">
      <c r="A87" s="92" t="s">
        <v>86</v>
      </c>
      <c r="B87" s="93" t="s">
        <v>105</v>
      </c>
      <c r="C87" s="93" t="s">
        <v>37</v>
      </c>
      <c r="D87" s="38" t="s">
        <v>6</v>
      </c>
      <c r="E87" s="30">
        <v>0</v>
      </c>
      <c r="F87" s="30">
        <f>F91</f>
        <v>26384.86</v>
      </c>
      <c r="G87" s="30">
        <f>G91</f>
        <v>20169.61</v>
      </c>
      <c r="H87" s="30">
        <f>H91</f>
        <v>6215.25</v>
      </c>
      <c r="I87" s="30">
        <f>I91</f>
        <v>0</v>
      </c>
      <c r="J87" s="30">
        <v>0</v>
      </c>
      <c r="K87" s="30">
        <v>0</v>
      </c>
      <c r="L87" s="39"/>
      <c r="M87" s="39"/>
    </row>
    <row r="88" spans="1:13" s="12" customFormat="1" ht="103.5" customHeight="1" outlineLevel="1">
      <c r="A88" s="92"/>
      <c r="B88" s="94"/>
      <c r="C88" s="94"/>
      <c r="D88" s="39" t="s">
        <v>43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9"/>
      <c r="M88" s="39"/>
    </row>
    <row r="89" spans="1:13" s="12" customFormat="1" ht="51.75" customHeight="1" outlineLevel="1">
      <c r="A89" s="92"/>
      <c r="B89" s="94"/>
      <c r="C89" s="94"/>
      <c r="D89" s="39" t="s">
        <v>1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8"/>
      <c r="M89" s="38"/>
    </row>
    <row r="90" spans="1:13" s="12" customFormat="1" ht="47.25" outlineLevel="1">
      <c r="A90" s="92"/>
      <c r="B90" s="94"/>
      <c r="C90" s="94"/>
      <c r="D90" s="39" t="s">
        <v>8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8"/>
      <c r="M90" s="38"/>
    </row>
    <row r="91" spans="1:13" s="12" customFormat="1" ht="186.75" customHeight="1">
      <c r="A91" s="92"/>
      <c r="B91" s="94"/>
      <c r="C91" s="98"/>
      <c r="D91" s="39" t="s">
        <v>9</v>
      </c>
      <c r="E91" s="30">
        <f>E87</f>
        <v>0</v>
      </c>
      <c r="F91" s="30">
        <f>SUM(G91:K91)</f>
        <v>26384.86</v>
      </c>
      <c r="G91" s="30">
        <v>20169.61</v>
      </c>
      <c r="H91" s="30">
        <v>6215.25</v>
      </c>
      <c r="I91" s="30">
        <v>0</v>
      </c>
      <c r="J91" s="30">
        <v>0</v>
      </c>
      <c r="K91" s="30">
        <v>0</v>
      </c>
      <c r="L91" s="39" t="s">
        <v>31</v>
      </c>
      <c r="M91" s="39" t="s">
        <v>106</v>
      </c>
    </row>
    <row r="92" spans="1:13" s="12" customFormat="1" ht="30.75" customHeight="1">
      <c r="A92" s="92" t="s">
        <v>87</v>
      </c>
      <c r="B92" s="93" t="s">
        <v>107</v>
      </c>
      <c r="C92" s="93" t="s">
        <v>37</v>
      </c>
      <c r="D92" s="38" t="s">
        <v>6</v>
      </c>
      <c r="E92" s="30">
        <f>E96</f>
        <v>8886.4</v>
      </c>
      <c r="F92" s="30">
        <f>F96</f>
        <v>31619.04</v>
      </c>
      <c r="G92" s="30">
        <f>G96</f>
        <v>14700.35</v>
      </c>
      <c r="H92" s="30">
        <f>H96</f>
        <v>16918.69</v>
      </c>
      <c r="I92" s="30">
        <v>0</v>
      </c>
      <c r="J92" s="30">
        <v>0</v>
      </c>
      <c r="K92" s="30">
        <v>0</v>
      </c>
      <c r="L92" s="39"/>
      <c r="M92" s="39"/>
    </row>
    <row r="93" spans="1:13" s="12" customFormat="1" ht="110.25" customHeight="1" outlineLevel="1">
      <c r="A93" s="92"/>
      <c r="B93" s="94"/>
      <c r="C93" s="94"/>
      <c r="D93" s="39" t="s">
        <v>43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9"/>
      <c r="M93" s="39"/>
    </row>
    <row r="94" spans="1:13" s="12" customFormat="1" ht="47.25" customHeight="1" outlineLevel="1">
      <c r="A94" s="92"/>
      <c r="B94" s="94"/>
      <c r="C94" s="94"/>
      <c r="D94" s="39" t="s">
        <v>1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8"/>
      <c r="M94" s="38"/>
    </row>
    <row r="95" spans="1:13" s="12" customFormat="1" ht="47.25" outlineLevel="1">
      <c r="A95" s="92"/>
      <c r="B95" s="94"/>
      <c r="C95" s="94"/>
      <c r="D95" s="39" t="s">
        <v>8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8"/>
      <c r="M95" s="38"/>
    </row>
    <row r="96" spans="1:13" s="12" customFormat="1" ht="180.75" customHeight="1">
      <c r="A96" s="92"/>
      <c r="B96" s="94"/>
      <c r="C96" s="98"/>
      <c r="D96" s="39" t="s">
        <v>9</v>
      </c>
      <c r="E96" s="30">
        <v>8886.4</v>
      </c>
      <c r="F96" s="30">
        <f>SUM(G96:K96)</f>
        <v>31619.04</v>
      </c>
      <c r="G96" s="30">
        <v>14700.35</v>
      </c>
      <c r="H96" s="30">
        <v>16918.69</v>
      </c>
      <c r="I96" s="30">
        <f>I92</f>
        <v>0</v>
      </c>
      <c r="J96" s="30">
        <v>0</v>
      </c>
      <c r="K96" s="30">
        <v>0</v>
      </c>
      <c r="L96" s="39" t="s">
        <v>32</v>
      </c>
      <c r="M96" s="39" t="s">
        <v>108</v>
      </c>
    </row>
    <row r="97" spans="1:13" s="12" customFormat="1" ht="22.5" customHeight="1">
      <c r="A97" s="95" t="s">
        <v>88</v>
      </c>
      <c r="B97" s="93" t="s">
        <v>109</v>
      </c>
      <c r="C97" s="93" t="s">
        <v>37</v>
      </c>
      <c r="D97" s="38" t="s">
        <v>6</v>
      </c>
      <c r="E97" s="30">
        <v>0</v>
      </c>
      <c r="F97" s="30">
        <f>SUM(G97:K97)</f>
        <v>48225.81</v>
      </c>
      <c r="G97" s="30">
        <f>G101</f>
        <v>6885.47</v>
      </c>
      <c r="H97" s="30">
        <f>H101</f>
        <v>23024.86</v>
      </c>
      <c r="I97" s="30">
        <f>I101</f>
        <v>18315.48</v>
      </c>
      <c r="J97" s="30">
        <v>0</v>
      </c>
      <c r="K97" s="30">
        <v>0</v>
      </c>
      <c r="L97" s="39"/>
      <c r="M97" s="39"/>
    </row>
    <row r="98" spans="1:13" s="12" customFormat="1" ht="78.75" outlineLevel="1">
      <c r="A98" s="96"/>
      <c r="B98" s="94"/>
      <c r="C98" s="94"/>
      <c r="D98" s="39" t="s">
        <v>44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9"/>
      <c r="M98" s="39"/>
    </row>
    <row r="99" spans="1:13" s="12" customFormat="1" ht="47.25" customHeight="1" outlineLevel="1">
      <c r="A99" s="96"/>
      <c r="B99" s="94"/>
      <c r="C99" s="94"/>
      <c r="D99" s="39" t="s">
        <v>1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8"/>
      <c r="M99" s="38"/>
    </row>
    <row r="100" spans="1:13" s="12" customFormat="1" ht="47.25" outlineLevel="1">
      <c r="A100" s="96"/>
      <c r="B100" s="94"/>
      <c r="C100" s="94"/>
      <c r="D100" s="39" t="s">
        <v>8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8"/>
      <c r="M100" s="38"/>
    </row>
    <row r="101" spans="1:13" s="12" customFormat="1" ht="154.5" customHeight="1">
      <c r="A101" s="97"/>
      <c r="B101" s="98"/>
      <c r="C101" s="98"/>
      <c r="D101" s="39" t="s">
        <v>9</v>
      </c>
      <c r="E101" s="30">
        <f>E97</f>
        <v>0</v>
      </c>
      <c r="F101" s="30">
        <f>SUM(G101:K101)</f>
        <v>48225.81</v>
      </c>
      <c r="G101" s="30">
        <v>6885.47</v>
      </c>
      <c r="H101" s="30">
        <v>23024.86</v>
      </c>
      <c r="I101" s="30">
        <v>18315.48</v>
      </c>
      <c r="J101" s="30">
        <v>0</v>
      </c>
      <c r="K101" s="30">
        <v>0</v>
      </c>
      <c r="L101" s="39" t="s">
        <v>38</v>
      </c>
      <c r="M101" s="39" t="s">
        <v>114</v>
      </c>
    </row>
    <row r="102" spans="1:16" s="19" customFormat="1" ht="21" customHeight="1">
      <c r="A102" s="95" t="s">
        <v>141</v>
      </c>
      <c r="B102" s="93" t="s">
        <v>142</v>
      </c>
      <c r="C102" s="93" t="s">
        <v>22</v>
      </c>
      <c r="D102" s="38" t="s">
        <v>6</v>
      </c>
      <c r="E102" s="30">
        <f>E103+E104+E105+E106</f>
        <v>0</v>
      </c>
      <c r="F102" s="30">
        <v>2500</v>
      </c>
      <c r="G102" s="30">
        <f>G103+G104+G105+G106</f>
        <v>0</v>
      </c>
      <c r="H102" s="30">
        <v>2500</v>
      </c>
      <c r="I102" s="30">
        <f>I103+I104+I105+I106</f>
        <v>0</v>
      </c>
      <c r="J102" s="30">
        <f>J103+J104+J105+J106</f>
        <v>0</v>
      </c>
      <c r="K102" s="30">
        <f>K103+K104+K105+K106</f>
        <v>0</v>
      </c>
      <c r="L102" s="39"/>
      <c r="M102" s="39"/>
      <c r="N102" s="20"/>
      <c r="O102" s="20"/>
      <c r="P102" s="20"/>
    </row>
    <row r="103" spans="1:16" s="19" customFormat="1" ht="50.25" customHeight="1">
      <c r="A103" s="96"/>
      <c r="B103" s="94"/>
      <c r="C103" s="94"/>
      <c r="D103" s="39" t="s">
        <v>43</v>
      </c>
      <c r="E103" s="30">
        <v>0</v>
      </c>
      <c r="F103" s="30">
        <v>2500</v>
      </c>
      <c r="G103" s="30">
        <v>0</v>
      </c>
      <c r="H103" s="30">
        <v>2500</v>
      </c>
      <c r="I103" s="30">
        <v>0</v>
      </c>
      <c r="J103" s="30">
        <v>0</v>
      </c>
      <c r="K103" s="30">
        <v>0</v>
      </c>
      <c r="L103" s="39" t="s">
        <v>53</v>
      </c>
      <c r="M103" s="39"/>
      <c r="N103" s="20"/>
      <c r="O103" s="20"/>
      <c r="P103" s="20"/>
    </row>
    <row r="104" spans="1:16" s="19" customFormat="1" ht="54" customHeight="1" outlineLevel="1">
      <c r="A104" s="96"/>
      <c r="B104" s="94"/>
      <c r="C104" s="94"/>
      <c r="D104" s="39" t="s">
        <v>1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9"/>
      <c r="M104" s="39"/>
      <c r="N104" s="20"/>
      <c r="O104" s="20"/>
      <c r="P104" s="20"/>
    </row>
    <row r="105" spans="1:16" s="19" customFormat="1" ht="48.75" customHeight="1" outlineLevel="1">
      <c r="A105" s="96"/>
      <c r="B105" s="94"/>
      <c r="C105" s="94"/>
      <c r="D105" s="39" t="s">
        <v>8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9"/>
      <c r="M105" s="39"/>
      <c r="N105" s="20"/>
      <c r="O105" s="20"/>
      <c r="P105" s="20"/>
    </row>
    <row r="106" spans="1:16" s="19" customFormat="1" ht="39" customHeight="1">
      <c r="A106" s="97"/>
      <c r="B106" s="98"/>
      <c r="C106" s="98"/>
      <c r="D106" s="39" t="s">
        <v>9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8"/>
      <c r="M106" s="38"/>
      <c r="N106" s="20"/>
      <c r="O106" s="20"/>
      <c r="P106" s="20"/>
    </row>
    <row r="107" spans="1:16" s="19" customFormat="1" ht="17.25" customHeight="1">
      <c r="A107" s="95"/>
      <c r="B107" s="114" t="s">
        <v>73</v>
      </c>
      <c r="C107" s="93" t="s">
        <v>37</v>
      </c>
      <c r="D107" s="39" t="s">
        <v>6</v>
      </c>
      <c r="E107" s="30">
        <f>E7+E27</f>
        <v>220295.85000000003</v>
      </c>
      <c r="F107" s="30">
        <f aca="true" t="shared" si="23" ref="F107:K107">F7+F27</f>
        <v>1918193.83842848</v>
      </c>
      <c r="G107" s="30">
        <f t="shared" si="23"/>
        <v>320079.23</v>
      </c>
      <c r="H107" s="30">
        <f t="shared" si="23"/>
        <v>768046.1499999999</v>
      </c>
      <c r="I107" s="30">
        <f t="shared" si="23"/>
        <v>308469.6304</v>
      </c>
      <c r="J107" s="30">
        <f t="shared" si="23"/>
        <v>258217.24740800002</v>
      </c>
      <c r="K107" s="30">
        <f t="shared" si="23"/>
        <v>263381.58062048</v>
      </c>
      <c r="L107" s="38"/>
      <c r="M107" s="38"/>
      <c r="N107" s="20"/>
      <c r="O107" s="20"/>
      <c r="P107" s="20"/>
    </row>
    <row r="108" spans="1:13" s="4" customFormat="1" ht="40.5" customHeight="1">
      <c r="A108" s="96"/>
      <c r="B108" s="115"/>
      <c r="C108" s="94"/>
      <c r="D108" s="39" t="s">
        <v>43</v>
      </c>
      <c r="E108" s="30">
        <f aca="true" t="shared" si="24" ref="E108:K111">E8+E28</f>
        <v>0</v>
      </c>
      <c r="F108" s="30">
        <f t="shared" si="24"/>
        <v>156408.97999999998</v>
      </c>
      <c r="G108" s="30">
        <f t="shared" si="24"/>
        <v>0</v>
      </c>
      <c r="H108" s="30">
        <f t="shared" si="24"/>
        <v>119408.98</v>
      </c>
      <c r="I108" s="30">
        <f t="shared" si="24"/>
        <v>37000</v>
      </c>
      <c r="J108" s="30">
        <f t="shared" si="24"/>
        <v>0</v>
      </c>
      <c r="K108" s="30">
        <f t="shared" si="24"/>
        <v>0</v>
      </c>
      <c r="L108" s="38"/>
      <c r="M108" s="38"/>
    </row>
    <row r="109" spans="1:13" ht="47.25">
      <c r="A109" s="96"/>
      <c r="B109" s="115"/>
      <c r="C109" s="94"/>
      <c r="D109" s="39" t="s">
        <v>1</v>
      </c>
      <c r="E109" s="30">
        <f t="shared" si="24"/>
        <v>0</v>
      </c>
      <c r="F109" s="30">
        <f t="shared" si="24"/>
        <v>0</v>
      </c>
      <c r="G109" s="30">
        <f t="shared" si="24"/>
        <v>0</v>
      </c>
      <c r="H109" s="30">
        <f t="shared" si="24"/>
        <v>0</v>
      </c>
      <c r="I109" s="30">
        <f t="shared" si="24"/>
        <v>0</v>
      </c>
      <c r="J109" s="30">
        <f t="shared" si="24"/>
        <v>0</v>
      </c>
      <c r="K109" s="30">
        <f t="shared" si="24"/>
        <v>0</v>
      </c>
      <c r="L109" s="38"/>
      <c r="M109" s="38"/>
    </row>
    <row r="110" spans="1:13" ht="47.25">
      <c r="A110" s="96"/>
      <c r="B110" s="115"/>
      <c r="C110" s="94"/>
      <c r="D110" s="39" t="s">
        <v>8</v>
      </c>
      <c r="E110" s="30">
        <f t="shared" si="24"/>
        <v>0</v>
      </c>
      <c r="F110" s="30">
        <f t="shared" si="24"/>
        <v>0</v>
      </c>
      <c r="G110" s="30">
        <f t="shared" si="24"/>
        <v>0</v>
      </c>
      <c r="H110" s="30">
        <f t="shared" si="24"/>
        <v>0</v>
      </c>
      <c r="I110" s="30">
        <f t="shared" si="24"/>
        <v>0</v>
      </c>
      <c r="J110" s="30">
        <f t="shared" si="24"/>
        <v>0</v>
      </c>
      <c r="K110" s="30">
        <f t="shared" si="24"/>
        <v>0</v>
      </c>
      <c r="L110" s="38"/>
      <c r="M110" s="38"/>
    </row>
    <row r="111" spans="1:13" ht="31.5">
      <c r="A111" s="97"/>
      <c r="B111" s="116"/>
      <c r="C111" s="98"/>
      <c r="D111" s="39" t="s">
        <v>9</v>
      </c>
      <c r="E111" s="30">
        <f t="shared" si="24"/>
        <v>220295.85000000003</v>
      </c>
      <c r="F111" s="30">
        <f t="shared" si="24"/>
        <v>1761784.85842848</v>
      </c>
      <c r="G111" s="30">
        <f t="shared" si="24"/>
        <v>320079.23</v>
      </c>
      <c r="H111" s="30">
        <f t="shared" si="24"/>
        <v>648637.1699999999</v>
      </c>
      <c r="I111" s="30">
        <f t="shared" si="24"/>
        <v>271469.6304</v>
      </c>
      <c r="J111" s="30">
        <f t="shared" si="24"/>
        <v>258217.24740800002</v>
      </c>
      <c r="K111" s="30">
        <f t="shared" si="24"/>
        <v>263381.58062048</v>
      </c>
      <c r="L111" s="38"/>
      <c r="M111" s="38"/>
    </row>
    <row r="112" spans="1:13" ht="15.75">
      <c r="A112" s="45"/>
      <c r="B112" s="46"/>
      <c r="C112" s="46"/>
      <c r="D112" s="47"/>
      <c r="E112" s="48"/>
      <c r="F112" s="48"/>
      <c r="G112" s="48"/>
      <c r="H112" s="48"/>
      <c r="I112" s="48"/>
      <c r="J112" s="48"/>
      <c r="K112" s="48"/>
      <c r="L112" s="49"/>
      <c r="M112" s="49"/>
    </row>
    <row r="113" spans="1:13" ht="15.75">
      <c r="A113" s="113" t="s">
        <v>34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1:13" ht="1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5.75">
      <c r="A115" s="50"/>
      <c r="B115" s="50"/>
      <c r="C115" s="51"/>
      <c r="D115" s="112"/>
      <c r="E115" s="112"/>
      <c r="F115" s="52"/>
      <c r="G115" s="50"/>
      <c r="H115" s="50"/>
      <c r="I115" s="50"/>
      <c r="J115" s="50"/>
      <c r="K115" s="50"/>
      <c r="L115" s="50"/>
      <c r="M115" s="50"/>
    </row>
    <row r="116" spans="1:13" ht="15.75">
      <c r="A116" s="50"/>
      <c r="B116" s="50"/>
      <c r="C116" s="51" t="s">
        <v>89</v>
      </c>
      <c r="D116" s="112"/>
      <c r="E116" s="112"/>
      <c r="F116" s="52" t="s">
        <v>136</v>
      </c>
      <c r="G116" s="50"/>
      <c r="H116" s="50"/>
      <c r="I116" s="50"/>
      <c r="J116" s="50"/>
      <c r="K116" s="50"/>
      <c r="L116" s="50"/>
      <c r="M116" s="50"/>
    </row>
    <row r="117" spans="1:13" ht="15.75">
      <c r="A117" s="50"/>
      <c r="B117" s="50"/>
      <c r="C117" s="53"/>
      <c r="D117" s="54"/>
      <c r="E117" s="54"/>
      <c r="F117" s="54"/>
      <c r="G117" s="50"/>
      <c r="H117" s="50"/>
      <c r="I117" s="50"/>
      <c r="J117" s="50"/>
      <c r="K117" s="50"/>
      <c r="L117" s="50"/>
      <c r="M117" s="50"/>
    </row>
  </sheetData>
  <sheetProtection/>
  <mergeCells count="80">
    <mergeCell ref="D115:D116"/>
    <mergeCell ref="E115:E116"/>
    <mergeCell ref="A113:M113"/>
    <mergeCell ref="A92:A96"/>
    <mergeCell ref="B92:B96"/>
    <mergeCell ref="C92:C96"/>
    <mergeCell ref="B107:B111"/>
    <mergeCell ref="A107:A111"/>
    <mergeCell ref="C107:C111"/>
    <mergeCell ref="C97:C101"/>
    <mergeCell ref="B97:B101"/>
    <mergeCell ref="A97:A101"/>
    <mergeCell ref="A102:A106"/>
    <mergeCell ref="B102:B106"/>
    <mergeCell ref="C102:C106"/>
    <mergeCell ref="C82:C86"/>
    <mergeCell ref="A87:A91"/>
    <mergeCell ref="B87:B91"/>
    <mergeCell ref="C87:C91"/>
    <mergeCell ref="A7:A11"/>
    <mergeCell ref="B7:B11"/>
    <mergeCell ref="C7:C11"/>
    <mergeCell ref="A12:A16"/>
    <mergeCell ref="B12:B16"/>
    <mergeCell ref="C12:C16"/>
    <mergeCell ref="A17:A21"/>
    <mergeCell ref="B17:B21"/>
    <mergeCell ref="C17:C21"/>
    <mergeCell ref="A22:A26"/>
    <mergeCell ref="B22:B26"/>
    <mergeCell ref="C22:C26"/>
    <mergeCell ref="A52:A56"/>
    <mergeCell ref="B52:B56"/>
    <mergeCell ref="C52:C56"/>
    <mergeCell ref="B57:B61"/>
    <mergeCell ref="C57:C61"/>
    <mergeCell ref="A57:A61"/>
    <mergeCell ref="A42:A46"/>
    <mergeCell ref="B42:B46"/>
    <mergeCell ref="C42:C46"/>
    <mergeCell ref="A47:A51"/>
    <mergeCell ref="B47:B51"/>
    <mergeCell ref="C47:C51"/>
    <mergeCell ref="C37:C41"/>
    <mergeCell ref="A27:A31"/>
    <mergeCell ref="B27:B31"/>
    <mergeCell ref="A32:A36"/>
    <mergeCell ref="B32:B36"/>
    <mergeCell ref="B37:B41"/>
    <mergeCell ref="A37:A41"/>
    <mergeCell ref="C27:C31"/>
    <mergeCell ref="C32:C36"/>
    <mergeCell ref="A1:M1"/>
    <mergeCell ref="A2:M2"/>
    <mergeCell ref="L4:L5"/>
    <mergeCell ref="M4:M5"/>
    <mergeCell ref="A3:M3"/>
    <mergeCell ref="A4:A5"/>
    <mergeCell ref="B4:B5"/>
    <mergeCell ref="D4:D5"/>
    <mergeCell ref="E4:E5"/>
    <mergeCell ref="F4:F5"/>
    <mergeCell ref="G4:K4"/>
    <mergeCell ref="C4:C5"/>
    <mergeCell ref="E71:K71"/>
    <mergeCell ref="E67:K67"/>
    <mergeCell ref="A62:A66"/>
    <mergeCell ref="A82:A86"/>
    <mergeCell ref="B82:B86"/>
    <mergeCell ref="A77:A81"/>
    <mergeCell ref="B77:B81"/>
    <mergeCell ref="C77:C81"/>
    <mergeCell ref="B62:B66"/>
    <mergeCell ref="C62:C66"/>
    <mergeCell ref="B67:B71"/>
    <mergeCell ref="C67:C71"/>
    <mergeCell ref="A72:A76"/>
    <mergeCell ref="A67:A71"/>
    <mergeCell ref="B72:B76"/>
    <mergeCell ref="C72:C76"/>
  </mergeCells>
  <printOptions/>
  <pageMargins left="0.1968503937007874" right="0.1968503937007874" top="0.3937007874015748" bottom="0.3937007874015748" header="0.1968503937007874" footer="0.1968503937007874"/>
  <pageSetup fitToHeight="23" fitToWidth="1" horizontalDpi="600" verticalDpi="600" orientation="landscape" paperSize="9" scale="63" r:id="rId1"/>
  <rowBreaks count="3" manualBreakCount="3">
    <brk id="51" max="16" man="1"/>
    <brk id="80" max="16" man="1"/>
    <brk id="9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2016-07-26T11:34:51Z</cp:lastPrinted>
  <dcterms:created xsi:type="dcterms:W3CDTF">2014-09-12T06:18:21Z</dcterms:created>
  <dcterms:modified xsi:type="dcterms:W3CDTF">2016-11-18T12:25:31Z</dcterms:modified>
  <cp:category/>
  <cp:version/>
  <cp:contentType/>
  <cp:contentStatus/>
</cp:coreProperties>
</file>