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<sst xmlns="http://schemas.openxmlformats.org/spreadsheetml/2006/main" count="437" uniqueCount="108">
  <si>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</si>
  <si>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</si>
  <si>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</si>
  <si>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</si>
  <si>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</si>
  <si>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</si>
  <si>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</si>
  <si>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</si>
  <si>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</si>
  <si>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</si>
  <si>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</si>
  <si>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</si>
  <si>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</si>
  <si>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</si>
  <si>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</si>
  <si>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</si>
  <si>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</si>
  <si>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</si>
  <si>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</si>
  <si>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</si>
  <si>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</si>
  <si>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</si>
  <si>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</si>
  <si>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</si>
  <si>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</si>
  <si>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</si>
  <si>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</si>
  <si>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</si>
  <si>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</si>
  <si>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</si>
  <si>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</si>
  <si>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</si>
  <si>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</si>
  <si>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</si>
  <si>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</si>
  <si>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</si>
  <si>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</si>
  <si>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</si>
  <si>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</si>
  <si>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</si>
  <si>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</si>
  <si>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</si>
  <si>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</si>
  <si>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</si>
  <si>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</si>
  <si>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</si>
  <si>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</si>
  <si>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</si>
  <si>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</si>
  <si>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</si>
  <si>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</si>
  <si>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</si>
  <si>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</si>
  <si>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</si>
  <si>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</si>
  <si>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</si>
  <si>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</si>
  <si>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</si>
  <si>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</si>
  <si>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</si>
  <si>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</si>
  <si>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</si>
  <si>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</si>
  <si>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</si>
  <si>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</si>
  <si>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</si>
  <si>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</si>
  <si>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</si>
  <si>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</si>
  <si>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</si>
  <si>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</si>
  <si>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</si>
  <si>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</si>
  <si>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</si>
  <si>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 "Комплексное освоение земельных участков в целях жилищного строительства и развитие застроенных территорий"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</si>
  <si>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</si>
  <si>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</si>
  <si>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</si>
  <si>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</si>
  <si>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</si>
  <si>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</si>
  <si>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</si>
  <si>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</si>
  <si>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</si>
  <si>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</si>
  <si>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</si>
  <si>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</si>
  <si>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</si>
  <si>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</si>
  <si>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</si>
  <si>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</si>
  <si>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</si>
  <si>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</si>
  <si>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</si>
  <si>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</si>
  <si>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</si>
  <si>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</si>
  <si>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</si>
  <si>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</si>
  <si>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</si>
  <si>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</si>
  <si>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Подпрограмма III "Эффективное местное самоуправление Московской области"</t>
  </si>
  <si>
    <t>Оперативный отчёт о реализации муниципальных программ городского округа Электросталь Московской области (свод) 
 за январь-март 2021 года</t>
  </si>
  <si>
    <t>Подпрограмма VI "Развитие образования в сфере культуры Московской области"</t>
  </si>
  <si>
    <t xml:space="preserve">Средства Федерального бюджета </t>
  </si>
  <si>
    <t>Направляем для подготовки заключения проект постановления Администрации городского округа Электросталь Московской области «О внесении изменений в муниципальную программу городского округа Электросталь Московской области «Управление имуществом и муниципальными финансами»</t>
  </si>
  <si>
    <t>Подпрограмма IIIV "Улучшение жилищных условий отдельных категорий граждан"</t>
  </si>
  <si>
    <t>Подпрограмма VII "Развитие добровольчества(волонтертсов) в Московской области"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</si>
</sst>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40371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vertical="top"/>
      <protection locked="0"/>
    </xf>
    <xf numFmtId="0" fontId="46" fillId="0" borderId="0" xfId="0" applyFont="1" applyAlignment="1">
      <alignment/>
    </xf>
    <xf numFmtId="0" fontId="45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2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PageLayoutView="0" workbookViewId="0" topLeftCell="A1">
      <selection activeCell="F275" sqref="F275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0" customHeight="1">
      <c r="A1" s="1"/>
      <c r="B1" s="58" t="s">
        <v>102</v>
      </c>
      <c r="C1" s="59"/>
      <c r="D1" s="59"/>
      <c r="E1" s="59"/>
      <c r="F1" s="59"/>
      <c r="G1" s="59"/>
      <c r="H1" s="59"/>
      <c r="I1" s="59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54">
        <v>1</v>
      </c>
      <c r="C3" s="28" t="s">
        <v>7</v>
      </c>
      <c r="D3" s="28" t="s">
        <v>100</v>
      </c>
      <c r="E3" s="29">
        <f>E5+E7</f>
        <v>480</v>
      </c>
      <c r="F3" s="29">
        <f>F5+F7</f>
        <v>35.86</v>
      </c>
      <c r="G3" s="30">
        <f>F3/E3</f>
        <v>0.07470833333333333</v>
      </c>
      <c r="H3" s="29">
        <f>H5+H7</f>
        <v>35.86</v>
      </c>
      <c r="I3" s="30">
        <f>H3/E3</f>
        <v>0.07470833333333333</v>
      </c>
      <c r="J3" s="1"/>
    </row>
    <row r="4" spans="1:10" ht="18.75" customHeight="1">
      <c r="A4" s="1"/>
      <c r="B4" s="55"/>
      <c r="C4" s="28" t="s">
        <v>11</v>
      </c>
      <c r="D4" s="31"/>
      <c r="E4" s="29">
        <f>E3</f>
        <v>480</v>
      </c>
      <c r="F4" s="29">
        <f>F3</f>
        <v>35.86</v>
      </c>
      <c r="G4" s="30">
        <f>F4/E4</f>
        <v>0.07470833333333333</v>
      </c>
      <c r="H4" s="29">
        <f>H3</f>
        <v>35.86</v>
      </c>
      <c r="I4" s="30">
        <f>H4/E4</f>
        <v>0.07470833333333333</v>
      </c>
      <c r="J4" s="7"/>
    </row>
    <row r="5" spans="1:10" ht="37.5" customHeight="1">
      <c r="A5" s="1"/>
      <c r="B5" s="55"/>
      <c r="C5" s="10" t="s">
        <v>12</v>
      </c>
      <c r="D5" s="5" t="s">
        <v>100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55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55"/>
      <c r="C7" s="5" t="s">
        <v>14</v>
      </c>
      <c r="D7" s="5" t="s">
        <v>100</v>
      </c>
      <c r="E7" s="6">
        <v>480</v>
      </c>
      <c r="F7" s="6">
        <v>35.86</v>
      </c>
      <c r="G7" s="9">
        <f aca="true" t="shared" si="0" ref="G7:G72">F7/E7</f>
        <v>0.07470833333333333</v>
      </c>
      <c r="H7" s="6">
        <v>35.86</v>
      </c>
      <c r="I7" s="9">
        <f aca="true" t="shared" si="1" ref="I7:I72">H7/E7</f>
        <v>0.07470833333333333</v>
      </c>
      <c r="J7" s="1"/>
    </row>
    <row r="8" spans="1:10" ht="18.75" customHeight="1">
      <c r="A8" s="1"/>
      <c r="B8" s="56"/>
      <c r="C8" s="5" t="s">
        <v>13</v>
      </c>
      <c r="D8" s="8"/>
      <c r="E8" s="6">
        <f>E7</f>
        <v>480</v>
      </c>
      <c r="F8" s="6">
        <f>F7</f>
        <v>35.86</v>
      </c>
      <c r="G8" s="9">
        <f t="shared" si="0"/>
        <v>0.07470833333333333</v>
      </c>
      <c r="H8" s="6">
        <f>H7</f>
        <v>35.86</v>
      </c>
      <c r="I8" s="9">
        <f t="shared" si="1"/>
        <v>0.07470833333333333</v>
      </c>
      <c r="J8" s="7"/>
    </row>
    <row r="9" spans="1:10" ht="24.75" customHeight="1">
      <c r="A9" s="1"/>
      <c r="B9" s="54">
        <v>2</v>
      </c>
      <c r="C9" s="57" t="s">
        <v>15</v>
      </c>
      <c r="D9" s="28" t="s">
        <v>9</v>
      </c>
      <c r="E9" s="29">
        <f>E18+E23</f>
        <v>939</v>
      </c>
      <c r="F9" s="29">
        <f>F18+F23</f>
        <v>148.79</v>
      </c>
      <c r="G9" s="30">
        <f t="shared" si="0"/>
        <v>0.15845580404685836</v>
      </c>
      <c r="H9" s="29">
        <f>H18+H23</f>
        <v>148.79</v>
      </c>
      <c r="I9" s="30">
        <f t="shared" si="1"/>
        <v>0.15845580404685836</v>
      </c>
      <c r="J9" s="7"/>
    </row>
    <row r="10" spans="1:10" ht="36" customHeight="1">
      <c r="A10" s="1"/>
      <c r="B10" s="55"/>
      <c r="C10" s="57"/>
      <c r="D10" s="28" t="s">
        <v>100</v>
      </c>
      <c r="E10" s="29">
        <f>E12+E14+E16+E19+E21+E24+E26+E28</f>
        <v>279676.94</v>
      </c>
      <c r="F10" s="29">
        <f>F12+F14+F16+F19+F21+F24+F26+F28</f>
        <v>48053.049999999996</v>
      </c>
      <c r="G10" s="30">
        <f t="shared" si="0"/>
        <v>0.1718162748777214</v>
      </c>
      <c r="H10" s="29">
        <f>H12+H14+H16+H19+H21+H24+H26+H28</f>
        <v>52453.81999999999</v>
      </c>
      <c r="I10" s="30">
        <f t="shared" si="1"/>
        <v>0.187551465630309</v>
      </c>
      <c r="J10" s="1"/>
    </row>
    <row r="11" spans="1:10" ht="18.75" customHeight="1">
      <c r="A11" s="1"/>
      <c r="B11" s="55"/>
      <c r="C11" s="28" t="s">
        <v>11</v>
      </c>
      <c r="D11" s="31"/>
      <c r="E11" s="29">
        <f>SUM(E9:E10)</f>
        <v>280615.94</v>
      </c>
      <c r="F11" s="29">
        <f>SUM(F9:F10)</f>
        <v>48201.84</v>
      </c>
      <c r="G11" s="30">
        <f t="shared" si="0"/>
        <v>0.1717715679301753</v>
      </c>
      <c r="H11" s="29">
        <f>SUM(H9:H10)</f>
        <v>52602.60999999999</v>
      </c>
      <c r="I11" s="30">
        <f t="shared" si="1"/>
        <v>0.18745410542252158</v>
      </c>
      <c r="J11" s="7"/>
    </row>
    <row r="12" spans="1:10" ht="34.5" customHeight="1">
      <c r="A12" s="1"/>
      <c r="B12" s="55"/>
      <c r="C12" s="10" t="s">
        <v>44</v>
      </c>
      <c r="D12" s="5" t="s">
        <v>100</v>
      </c>
      <c r="E12" s="6">
        <v>18801.8</v>
      </c>
      <c r="F12" s="6">
        <v>3543</v>
      </c>
      <c r="G12" s="9">
        <f t="shared" si="0"/>
        <v>0.18843940473784426</v>
      </c>
      <c r="H12" s="6">
        <v>3614.26</v>
      </c>
      <c r="I12" s="9">
        <f t="shared" si="1"/>
        <v>0.19222946739142</v>
      </c>
      <c r="J12" s="7"/>
    </row>
    <row r="13" spans="1:10" ht="18.75" customHeight="1">
      <c r="A13" s="1"/>
      <c r="B13" s="55"/>
      <c r="C13" s="5" t="s">
        <v>13</v>
      </c>
      <c r="D13" s="8"/>
      <c r="E13" s="6">
        <f>E12</f>
        <v>18801.8</v>
      </c>
      <c r="F13" s="6">
        <f>F12</f>
        <v>3543</v>
      </c>
      <c r="G13" s="9">
        <f t="shared" si="0"/>
        <v>0.18843940473784426</v>
      </c>
      <c r="H13" s="6">
        <f>H12</f>
        <v>3614.26</v>
      </c>
      <c r="I13" s="9">
        <f t="shared" si="1"/>
        <v>0.19222946739142</v>
      </c>
      <c r="J13" s="7"/>
    </row>
    <row r="14" spans="1:10" s="19" customFormat="1" ht="37.5" customHeight="1">
      <c r="A14" s="15"/>
      <c r="B14" s="55"/>
      <c r="C14" s="16" t="s">
        <v>46</v>
      </c>
      <c r="D14" s="16" t="s">
        <v>100</v>
      </c>
      <c r="E14" s="17">
        <v>58716.44</v>
      </c>
      <c r="F14" s="17">
        <v>9562.04</v>
      </c>
      <c r="G14" s="18">
        <f t="shared" si="0"/>
        <v>0.1628511537824841</v>
      </c>
      <c r="H14" s="17">
        <v>10227.02</v>
      </c>
      <c r="I14" s="18">
        <f t="shared" si="1"/>
        <v>0.17417643167739733</v>
      </c>
      <c r="J14" s="15"/>
    </row>
    <row r="15" spans="1:10" s="19" customFormat="1" ht="18.75" customHeight="1">
      <c r="A15" s="15"/>
      <c r="B15" s="55"/>
      <c r="C15" s="16" t="s">
        <v>13</v>
      </c>
      <c r="D15" s="20"/>
      <c r="E15" s="17">
        <f>SUM(E14)</f>
        <v>58716.44</v>
      </c>
      <c r="F15" s="17">
        <f>SUM(F14)</f>
        <v>9562.04</v>
      </c>
      <c r="G15" s="18">
        <f t="shared" si="0"/>
        <v>0.1628511537824841</v>
      </c>
      <c r="H15" s="17">
        <f>SUM(H14)</f>
        <v>10227.02</v>
      </c>
      <c r="I15" s="18">
        <f t="shared" si="1"/>
        <v>0.17417643167739733</v>
      </c>
      <c r="J15" s="21"/>
    </row>
    <row r="16" spans="1:10" s="19" customFormat="1" ht="38.25" customHeight="1">
      <c r="A16" s="15"/>
      <c r="B16" s="55"/>
      <c r="C16" s="16" t="s">
        <v>47</v>
      </c>
      <c r="D16" s="16" t="s">
        <v>100</v>
      </c>
      <c r="E16" s="17">
        <v>80459</v>
      </c>
      <c r="F16" s="17">
        <v>13518.66</v>
      </c>
      <c r="G16" s="18">
        <f t="shared" si="0"/>
        <v>0.168019239612722</v>
      </c>
      <c r="H16" s="17">
        <v>16592.17</v>
      </c>
      <c r="I16" s="18">
        <f t="shared" si="1"/>
        <v>0.20621894380989073</v>
      </c>
      <c r="J16" s="15"/>
    </row>
    <row r="17" spans="1:10" s="19" customFormat="1" ht="18.75" customHeight="1">
      <c r="A17" s="15"/>
      <c r="B17" s="55"/>
      <c r="C17" s="16" t="s">
        <v>13</v>
      </c>
      <c r="D17" s="20"/>
      <c r="E17" s="17">
        <f>SUM(E16)</f>
        <v>80459</v>
      </c>
      <c r="F17" s="17">
        <f>SUM(F16)</f>
        <v>13518.66</v>
      </c>
      <c r="G17" s="18">
        <f t="shared" si="0"/>
        <v>0.168019239612722</v>
      </c>
      <c r="H17" s="17">
        <f>SUM(H16)</f>
        <v>16592.17</v>
      </c>
      <c r="I17" s="18">
        <f t="shared" si="1"/>
        <v>0.20621894380989073</v>
      </c>
      <c r="J17" s="21"/>
    </row>
    <row r="18" spans="1:10" s="19" customFormat="1" ht="27" customHeight="1">
      <c r="A18" s="15"/>
      <c r="B18" s="55"/>
      <c r="C18" s="48" t="s">
        <v>48</v>
      </c>
      <c r="D18" s="16" t="s">
        <v>9</v>
      </c>
      <c r="E18" s="17">
        <v>0</v>
      </c>
      <c r="F18" s="17">
        <v>0</v>
      </c>
      <c r="G18" s="18">
        <v>0</v>
      </c>
      <c r="H18" s="17">
        <v>0</v>
      </c>
      <c r="I18" s="18">
        <v>0</v>
      </c>
      <c r="J18" s="15"/>
    </row>
    <row r="19" spans="1:10" s="19" customFormat="1" ht="34.5" customHeight="1">
      <c r="A19" s="15"/>
      <c r="B19" s="55"/>
      <c r="C19" s="48"/>
      <c r="D19" s="16" t="s">
        <v>100</v>
      </c>
      <c r="E19" s="17">
        <v>0</v>
      </c>
      <c r="F19" s="17">
        <v>0</v>
      </c>
      <c r="G19" s="18">
        <v>0</v>
      </c>
      <c r="H19" s="17">
        <v>0</v>
      </c>
      <c r="I19" s="18">
        <v>0</v>
      </c>
      <c r="J19" s="15"/>
    </row>
    <row r="20" spans="1:10" s="19" customFormat="1" ht="18.75" customHeight="1">
      <c r="A20" s="15"/>
      <c r="B20" s="55"/>
      <c r="C20" s="16" t="s">
        <v>13</v>
      </c>
      <c r="D20" s="20"/>
      <c r="E20" s="17">
        <f>SUM(E18:E19)</f>
        <v>0</v>
      </c>
      <c r="F20" s="17">
        <f>SUM(F18:F19)</f>
        <v>0</v>
      </c>
      <c r="G20" s="18">
        <v>0</v>
      </c>
      <c r="H20" s="17">
        <f>SUM(H18:H19)</f>
        <v>0</v>
      </c>
      <c r="I20" s="18">
        <v>0</v>
      </c>
      <c r="J20" s="21"/>
    </row>
    <row r="21" spans="1:10" s="19" customFormat="1" ht="38.25" customHeight="1">
      <c r="A21" s="15"/>
      <c r="B21" s="55"/>
      <c r="C21" s="16" t="s">
        <v>103</v>
      </c>
      <c r="D21" s="16" t="s">
        <v>100</v>
      </c>
      <c r="E21" s="17">
        <v>91465.5</v>
      </c>
      <c r="F21" s="17">
        <v>17595</v>
      </c>
      <c r="G21" s="18">
        <f>F21/E21</f>
        <v>0.19236761401840038</v>
      </c>
      <c r="H21" s="17">
        <v>17550.25</v>
      </c>
      <c r="I21" s="18">
        <f>H21/E21</f>
        <v>0.19187835850675938</v>
      </c>
      <c r="J21" s="15"/>
    </row>
    <row r="22" spans="1:10" s="19" customFormat="1" ht="18.75" customHeight="1">
      <c r="A22" s="15"/>
      <c r="B22" s="55"/>
      <c r="C22" s="16" t="s">
        <v>13</v>
      </c>
      <c r="D22" s="20"/>
      <c r="E22" s="17">
        <f>SUM(E21)</f>
        <v>91465.5</v>
      </c>
      <c r="F22" s="17">
        <f>SUM(F21)</f>
        <v>17595</v>
      </c>
      <c r="G22" s="18">
        <f>F22/E22</f>
        <v>0.19236761401840038</v>
      </c>
      <c r="H22" s="17">
        <f>SUM(H21)</f>
        <v>17550.25</v>
      </c>
      <c r="I22" s="18">
        <f>H22/E22</f>
        <v>0.19187835850675938</v>
      </c>
      <c r="J22" s="21"/>
    </row>
    <row r="23" spans="1:10" s="19" customFormat="1" ht="23.25" customHeight="1">
      <c r="A23" s="15"/>
      <c r="B23" s="55"/>
      <c r="C23" s="48" t="s">
        <v>49</v>
      </c>
      <c r="D23" s="16" t="s">
        <v>9</v>
      </c>
      <c r="E23" s="17">
        <v>939</v>
      </c>
      <c r="F23" s="17">
        <v>148.79</v>
      </c>
      <c r="G23" s="18">
        <f t="shared" si="0"/>
        <v>0.15845580404685836</v>
      </c>
      <c r="H23" s="17">
        <v>148.79</v>
      </c>
      <c r="I23" s="18">
        <f t="shared" si="1"/>
        <v>0.15845580404685836</v>
      </c>
      <c r="J23" s="15"/>
    </row>
    <row r="24" spans="1:10" s="19" customFormat="1" ht="36.75" customHeight="1">
      <c r="A24" s="15"/>
      <c r="B24" s="55"/>
      <c r="C24" s="48"/>
      <c r="D24" s="16" t="s">
        <v>100</v>
      </c>
      <c r="E24" s="17">
        <v>100</v>
      </c>
      <c r="F24" s="17">
        <v>0</v>
      </c>
      <c r="G24" s="18">
        <f t="shared" si="0"/>
        <v>0</v>
      </c>
      <c r="H24" s="17">
        <v>0</v>
      </c>
      <c r="I24" s="18">
        <f t="shared" si="1"/>
        <v>0</v>
      </c>
      <c r="J24" s="15"/>
    </row>
    <row r="25" spans="1:10" s="19" customFormat="1" ht="18.75" customHeight="1">
      <c r="A25" s="15"/>
      <c r="B25" s="55"/>
      <c r="C25" s="16" t="s">
        <v>13</v>
      </c>
      <c r="D25" s="20"/>
      <c r="E25" s="17">
        <f>SUM(E23:E24)</f>
        <v>1039</v>
      </c>
      <c r="F25" s="17">
        <f>SUM(F23:F24)</f>
        <v>148.79</v>
      </c>
      <c r="G25" s="18">
        <f t="shared" si="0"/>
        <v>0.14320500481231954</v>
      </c>
      <c r="H25" s="17">
        <f>SUM(H23:H24)</f>
        <v>148.79</v>
      </c>
      <c r="I25" s="18">
        <f t="shared" si="1"/>
        <v>0.14320500481231954</v>
      </c>
      <c r="J25" s="21"/>
    </row>
    <row r="26" spans="1:10" s="19" customFormat="1" ht="40.5" customHeight="1">
      <c r="A26" s="15"/>
      <c r="B26" s="55"/>
      <c r="C26" s="16" t="s">
        <v>31</v>
      </c>
      <c r="D26" s="16" t="s">
        <v>100</v>
      </c>
      <c r="E26" s="17">
        <v>19601.5</v>
      </c>
      <c r="F26" s="17">
        <v>3134.35</v>
      </c>
      <c r="G26" s="18">
        <f t="shared" si="0"/>
        <v>0.1599035788077443</v>
      </c>
      <c r="H26" s="17">
        <v>3134.35</v>
      </c>
      <c r="I26" s="18">
        <f t="shared" si="1"/>
        <v>0.1599035788077443</v>
      </c>
      <c r="J26" s="15"/>
    </row>
    <row r="27" spans="1:10" s="19" customFormat="1" ht="18.75" customHeight="1">
      <c r="A27" s="15"/>
      <c r="B27" s="55"/>
      <c r="C27" s="16" t="s">
        <v>50</v>
      </c>
      <c r="D27" s="20"/>
      <c r="E27" s="17">
        <f>SUM(E26)</f>
        <v>19601.5</v>
      </c>
      <c r="F27" s="17">
        <f>SUM(F26)</f>
        <v>3134.35</v>
      </c>
      <c r="G27" s="18">
        <f t="shared" si="0"/>
        <v>0.1599035788077443</v>
      </c>
      <c r="H27" s="17">
        <f>SUM(H26)</f>
        <v>3134.35</v>
      </c>
      <c r="I27" s="18">
        <f t="shared" si="1"/>
        <v>0.1599035788077443</v>
      </c>
      <c r="J27" s="21"/>
    </row>
    <row r="28" spans="1:10" s="19" customFormat="1" ht="40.5" customHeight="1">
      <c r="A28" s="15"/>
      <c r="B28" s="55"/>
      <c r="C28" s="16" t="s">
        <v>51</v>
      </c>
      <c r="D28" s="16" t="s">
        <v>100</v>
      </c>
      <c r="E28" s="17">
        <v>10532.7</v>
      </c>
      <c r="F28" s="17">
        <v>700</v>
      </c>
      <c r="G28" s="18">
        <f t="shared" si="0"/>
        <v>0.06645969219668271</v>
      </c>
      <c r="H28" s="17">
        <v>1335.77</v>
      </c>
      <c r="I28" s="18">
        <f t="shared" si="1"/>
        <v>0.12682123292223266</v>
      </c>
      <c r="J28" s="15"/>
    </row>
    <row r="29" spans="1:10" s="19" customFormat="1" ht="18.75" customHeight="1">
      <c r="A29" s="15"/>
      <c r="B29" s="56"/>
      <c r="C29" s="16" t="s">
        <v>13</v>
      </c>
      <c r="D29" s="20"/>
      <c r="E29" s="17">
        <f>SUM(E28)</f>
        <v>10532.7</v>
      </c>
      <c r="F29" s="17">
        <f>SUM(F28)</f>
        <v>700</v>
      </c>
      <c r="G29" s="18">
        <f t="shared" si="0"/>
        <v>0.06645969219668271</v>
      </c>
      <c r="H29" s="17">
        <f>SUM(H28)</f>
        <v>1335.77</v>
      </c>
      <c r="I29" s="18">
        <f t="shared" si="1"/>
        <v>0.12682123292223266</v>
      </c>
      <c r="J29" s="21"/>
    </row>
    <row r="30" spans="1:10" s="12" customFormat="1" ht="24.75" customHeight="1">
      <c r="A30" s="11"/>
      <c r="B30" s="61">
        <v>3</v>
      </c>
      <c r="C30" s="53" t="s">
        <v>16</v>
      </c>
      <c r="D30" s="41" t="s">
        <v>8</v>
      </c>
      <c r="E30" s="33">
        <v>17056</v>
      </c>
      <c r="F30" s="33">
        <f>F37</f>
        <v>19500.11</v>
      </c>
      <c r="G30" s="34">
        <f t="shared" si="0"/>
        <v>1.1432991322701689</v>
      </c>
      <c r="H30" s="33">
        <f>H37</f>
        <v>19500.11</v>
      </c>
      <c r="I30" s="34">
        <f t="shared" si="1"/>
        <v>1.1432991322701689</v>
      </c>
      <c r="J30" s="11"/>
    </row>
    <row r="31" spans="1:10" s="12" customFormat="1" ht="24.75" customHeight="1">
      <c r="A31" s="11"/>
      <c r="B31" s="62"/>
      <c r="C31" s="53"/>
      <c r="D31" s="41" t="s">
        <v>9</v>
      </c>
      <c r="E31" s="33">
        <f>E34+E38+E41</f>
        <v>2019198.26</v>
      </c>
      <c r="F31" s="33">
        <f>F34+F38+F41</f>
        <v>466915.59</v>
      </c>
      <c r="G31" s="34">
        <f>F31/E31</f>
        <v>0.2312381103181022</v>
      </c>
      <c r="H31" s="33">
        <f>H34+H38+H41</f>
        <v>466915.59</v>
      </c>
      <c r="I31" s="34">
        <f>H31/E31</f>
        <v>0.2312381103181022</v>
      </c>
      <c r="J31" s="11"/>
    </row>
    <row r="32" spans="1:10" s="12" customFormat="1" ht="38.25" customHeight="1">
      <c r="A32" s="11"/>
      <c r="B32" s="62"/>
      <c r="C32" s="53"/>
      <c r="D32" s="32" t="s">
        <v>100</v>
      </c>
      <c r="E32" s="33">
        <f>E35+E39+E43+E45</f>
        <v>726471.8799999999</v>
      </c>
      <c r="F32" s="33">
        <f>F35+F39+F43+F45</f>
        <v>184564.69000000003</v>
      </c>
      <c r="G32" s="34">
        <f t="shared" si="0"/>
        <v>0.2540562065526887</v>
      </c>
      <c r="H32" s="33">
        <f>H35+H39+H43+H45</f>
        <v>184564.69000000003</v>
      </c>
      <c r="I32" s="34">
        <f t="shared" si="1"/>
        <v>0.2540562065526887</v>
      </c>
      <c r="J32" s="11"/>
    </row>
    <row r="33" spans="1:10" s="12" customFormat="1" ht="18.75" customHeight="1">
      <c r="A33" s="11"/>
      <c r="B33" s="62"/>
      <c r="C33" s="32" t="s">
        <v>11</v>
      </c>
      <c r="D33" s="35"/>
      <c r="E33" s="33">
        <f>SUM(E30:E32)</f>
        <v>2762726.1399999997</v>
      </c>
      <c r="F33" s="33">
        <f>SUM(F30:F32)</f>
        <v>670980.39</v>
      </c>
      <c r="G33" s="34">
        <f t="shared" si="0"/>
        <v>0.2428689475533757</v>
      </c>
      <c r="H33" s="33">
        <f>SUM(H30:H32)</f>
        <v>670980.39</v>
      </c>
      <c r="I33" s="34">
        <f t="shared" si="1"/>
        <v>0.2428689475533757</v>
      </c>
      <c r="J33" s="13"/>
    </row>
    <row r="34" spans="1:10" s="12" customFormat="1" ht="26.25" customHeight="1">
      <c r="A34" s="11"/>
      <c r="B34" s="62"/>
      <c r="C34" s="48" t="s">
        <v>52</v>
      </c>
      <c r="D34" s="16" t="s">
        <v>9</v>
      </c>
      <c r="E34" s="17">
        <v>695078</v>
      </c>
      <c r="F34" s="17">
        <v>174361.87</v>
      </c>
      <c r="G34" s="18">
        <f t="shared" si="0"/>
        <v>0.25085223528870143</v>
      </c>
      <c r="H34" s="17">
        <v>174361.87</v>
      </c>
      <c r="I34" s="18">
        <f t="shared" si="1"/>
        <v>0.25085223528870143</v>
      </c>
      <c r="J34" s="11"/>
    </row>
    <row r="35" spans="1:10" s="12" customFormat="1" ht="33.75" customHeight="1">
      <c r="A35" s="11"/>
      <c r="B35" s="62"/>
      <c r="C35" s="48"/>
      <c r="D35" s="16" t="s">
        <v>100</v>
      </c>
      <c r="E35" s="17">
        <v>357323.45</v>
      </c>
      <c r="F35" s="17">
        <v>99739.63</v>
      </c>
      <c r="G35" s="18">
        <f t="shared" si="0"/>
        <v>0.2791298192156154</v>
      </c>
      <c r="H35" s="17">
        <v>99739.63</v>
      </c>
      <c r="I35" s="18">
        <f t="shared" si="1"/>
        <v>0.2791298192156154</v>
      </c>
      <c r="J35" s="11"/>
    </row>
    <row r="36" spans="1:10" s="12" customFormat="1" ht="18.75" customHeight="1">
      <c r="A36" s="11"/>
      <c r="B36" s="62"/>
      <c r="C36" s="16" t="s">
        <v>13</v>
      </c>
      <c r="D36" s="20"/>
      <c r="E36" s="17">
        <f>SUM(E34:E35)</f>
        <v>1052401.45</v>
      </c>
      <c r="F36" s="17">
        <f>SUM(F34:F35)</f>
        <v>274101.5</v>
      </c>
      <c r="G36" s="18">
        <f t="shared" si="0"/>
        <v>0.26045336596600094</v>
      </c>
      <c r="H36" s="17">
        <f>SUM(H34:H35)</f>
        <v>274101.5</v>
      </c>
      <c r="I36" s="18">
        <f t="shared" si="1"/>
        <v>0.26045336596600094</v>
      </c>
      <c r="J36" s="13"/>
    </row>
    <row r="37" spans="1:10" s="12" customFormat="1" ht="25.5" customHeight="1">
      <c r="A37" s="11"/>
      <c r="B37" s="62"/>
      <c r="C37" s="48" t="s">
        <v>53</v>
      </c>
      <c r="D37" s="16" t="s">
        <v>8</v>
      </c>
      <c r="E37" s="17">
        <v>91026.44</v>
      </c>
      <c r="F37" s="17">
        <v>19500.11</v>
      </c>
      <c r="G37" s="18">
        <f t="shared" si="0"/>
        <v>0.21422468021379282</v>
      </c>
      <c r="H37" s="17">
        <v>19500.11</v>
      </c>
      <c r="I37" s="18">
        <f t="shared" si="1"/>
        <v>0.21422468021379282</v>
      </c>
      <c r="J37" s="11"/>
    </row>
    <row r="38" spans="1:10" s="12" customFormat="1" ht="25.5" customHeight="1">
      <c r="A38" s="11"/>
      <c r="B38" s="62"/>
      <c r="C38" s="48"/>
      <c r="D38" s="16" t="s">
        <v>9</v>
      </c>
      <c r="E38" s="17">
        <v>1219232.56</v>
      </c>
      <c r="F38" s="17">
        <v>278542.88</v>
      </c>
      <c r="G38" s="18">
        <f>F38/E38</f>
        <v>0.22845754709831567</v>
      </c>
      <c r="H38" s="17">
        <v>278542.88</v>
      </c>
      <c r="I38" s="18">
        <f>H38/E38</f>
        <v>0.22845754709831567</v>
      </c>
      <c r="J38" s="11"/>
    </row>
    <row r="39" spans="1:10" s="12" customFormat="1" ht="35.25" customHeight="1">
      <c r="A39" s="11"/>
      <c r="B39" s="62"/>
      <c r="C39" s="48"/>
      <c r="D39" s="16" t="s">
        <v>100</v>
      </c>
      <c r="E39" s="17">
        <v>292982.75</v>
      </c>
      <c r="F39" s="17">
        <v>75287.08</v>
      </c>
      <c r="G39" s="18">
        <f t="shared" si="0"/>
        <v>0.25696762010732715</v>
      </c>
      <c r="H39" s="17">
        <v>75287.08</v>
      </c>
      <c r="I39" s="18">
        <f t="shared" si="1"/>
        <v>0.25696762010732715</v>
      </c>
      <c r="J39" s="11"/>
    </row>
    <row r="40" spans="1:10" s="12" customFormat="1" ht="18.75" customHeight="1">
      <c r="A40" s="11"/>
      <c r="B40" s="62"/>
      <c r="C40" s="16" t="s">
        <v>13</v>
      </c>
      <c r="D40" s="20"/>
      <c r="E40" s="17">
        <f>SUM(E37:E39)</f>
        <v>1603241.75</v>
      </c>
      <c r="F40" s="17">
        <f>SUM(F37:F39)</f>
        <v>373330.07</v>
      </c>
      <c r="G40" s="18">
        <f t="shared" si="0"/>
        <v>0.23285949857530844</v>
      </c>
      <c r="H40" s="17">
        <f>SUM(H37:H39)</f>
        <v>373330.07</v>
      </c>
      <c r="I40" s="18">
        <f t="shared" si="1"/>
        <v>0.23285949857530844</v>
      </c>
      <c r="J40" s="13"/>
    </row>
    <row r="41" spans="1:10" s="12" customFormat="1" ht="36.75" customHeight="1">
      <c r="A41" s="11"/>
      <c r="B41" s="62"/>
      <c r="C41" s="16" t="s">
        <v>54</v>
      </c>
      <c r="D41" s="16" t="s">
        <v>100</v>
      </c>
      <c r="E41" s="17">
        <v>104887.7</v>
      </c>
      <c r="F41" s="17">
        <v>14010.84</v>
      </c>
      <c r="G41" s="18">
        <f>F41/E41</f>
        <v>0.13357943781778037</v>
      </c>
      <c r="H41" s="17">
        <v>14010.84</v>
      </c>
      <c r="I41" s="18">
        <f>H41/E41</f>
        <v>0.13357943781778037</v>
      </c>
      <c r="J41" s="11"/>
    </row>
    <row r="42" spans="1:10" s="12" customFormat="1" ht="18.75" customHeight="1">
      <c r="A42" s="11"/>
      <c r="B42" s="62"/>
      <c r="C42" s="16" t="s">
        <v>13</v>
      </c>
      <c r="D42" s="20"/>
      <c r="E42" s="17">
        <f>SUM(E41:E41)</f>
        <v>104887.7</v>
      </c>
      <c r="F42" s="17">
        <f>SUM(F41:F41)</f>
        <v>14010.84</v>
      </c>
      <c r="G42" s="18">
        <f t="shared" si="0"/>
        <v>0.13357943781778037</v>
      </c>
      <c r="H42" s="17">
        <f>SUM(H41:H41)</f>
        <v>14010.84</v>
      </c>
      <c r="I42" s="18">
        <f t="shared" si="1"/>
        <v>0.13357943781778037</v>
      </c>
      <c r="J42" s="13"/>
    </row>
    <row r="43" spans="1:10" s="19" customFormat="1" ht="34.5" customHeight="1">
      <c r="A43" s="15"/>
      <c r="B43" s="62"/>
      <c r="C43" s="16" t="s">
        <v>55</v>
      </c>
      <c r="D43" s="16" t="s">
        <v>100</v>
      </c>
      <c r="E43" s="17">
        <v>0</v>
      </c>
      <c r="F43" s="17">
        <v>0</v>
      </c>
      <c r="G43" s="18" t="s">
        <v>20</v>
      </c>
      <c r="H43" s="17">
        <v>0</v>
      </c>
      <c r="I43" s="18" t="s">
        <v>20</v>
      </c>
      <c r="J43" s="15"/>
    </row>
    <row r="44" spans="1:10" s="19" customFormat="1" ht="18.75" customHeight="1">
      <c r="A44" s="15"/>
      <c r="B44" s="62"/>
      <c r="C44" s="16" t="s">
        <v>13</v>
      </c>
      <c r="D44" s="20"/>
      <c r="E44" s="17">
        <f>SUM(E43)</f>
        <v>0</v>
      </c>
      <c r="F44" s="17">
        <f>SUM(F43)</f>
        <v>0</v>
      </c>
      <c r="G44" s="18" t="s">
        <v>20</v>
      </c>
      <c r="H44" s="17">
        <f>SUM(H43)</f>
        <v>0</v>
      </c>
      <c r="I44" s="18" t="s">
        <v>20</v>
      </c>
      <c r="J44" s="21"/>
    </row>
    <row r="45" spans="1:10" s="12" customFormat="1" ht="37.5" customHeight="1">
      <c r="A45" s="11"/>
      <c r="B45" s="62"/>
      <c r="C45" s="16" t="s">
        <v>56</v>
      </c>
      <c r="D45" s="16" t="s">
        <v>100</v>
      </c>
      <c r="E45" s="17">
        <v>76165.68</v>
      </c>
      <c r="F45" s="17">
        <v>9537.98</v>
      </c>
      <c r="G45" s="18">
        <f t="shared" si="0"/>
        <v>0.12522674254336075</v>
      </c>
      <c r="H45" s="17">
        <v>9537.98</v>
      </c>
      <c r="I45" s="18">
        <f t="shared" si="1"/>
        <v>0.12522674254336075</v>
      </c>
      <c r="J45" s="11"/>
    </row>
    <row r="46" spans="1:10" s="12" customFormat="1" ht="18.75" customHeight="1">
      <c r="A46" s="11"/>
      <c r="B46" s="63"/>
      <c r="C46" s="16" t="s">
        <v>13</v>
      </c>
      <c r="D46" s="20"/>
      <c r="E46" s="17">
        <f>SUM(E45)</f>
        <v>76165.68</v>
      </c>
      <c r="F46" s="17">
        <f>SUM(F45)</f>
        <v>9537.98</v>
      </c>
      <c r="G46" s="18">
        <f t="shared" si="0"/>
        <v>0.12522674254336075</v>
      </c>
      <c r="H46" s="17">
        <f>SUM(H45)</f>
        <v>9537.98</v>
      </c>
      <c r="I46" s="18">
        <f t="shared" si="1"/>
        <v>0.12522674254336075</v>
      </c>
      <c r="J46" s="13"/>
    </row>
    <row r="47" spans="1:10" s="12" customFormat="1" ht="26.25" customHeight="1">
      <c r="A47" s="11"/>
      <c r="B47" s="61">
        <v>4</v>
      </c>
      <c r="C47" s="53" t="s">
        <v>17</v>
      </c>
      <c r="D47" s="32" t="s">
        <v>9</v>
      </c>
      <c r="E47" s="33">
        <f>E50+E53+E56</f>
        <v>87584</v>
      </c>
      <c r="F47" s="33">
        <f>F50+F53+F56</f>
        <v>18100.04</v>
      </c>
      <c r="G47" s="34">
        <f t="shared" si="0"/>
        <v>0.20665920716112532</v>
      </c>
      <c r="H47" s="33">
        <f>H50+H53+H56</f>
        <v>18100.04</v>
      </c>
      <c r="I47" s="34">
        <f t="shared" si="1"/>
        <v>0.20665920716112532</v>
      </c>
      <c r="J47" s="11"/>
    </row>
    <row r="48" spans="1:10" s="12" customFormat="1" ht="44.25" customHeight="1">
      <c r="A48" s="11"/>
      <c r="B48" s="62"/>
      <c r="C48" s="53"/>
      <c r="D48" s="32" t="s">
        <v>100</v>
      </c>
      <c r="E48" s="33">
        <f>E51+E54+E57+E59+E61</f>
        <v>17430.1</v>
      </c>
      <c r="F48" s="33">
        <f>F51+F54+F57+F59+F61</f>
        <v>3326.59</v>
      </c>
      <c r="G48" s="34">
        <f t="shared" si="0"/>
        <v>0.1908531792703427</v>
      </c>
      <c r="H48" s="33">
        <f>H51+H54+H57+H59+H61</f>
        <v>3326.59</v>
      </c>
      <c r="I48" s="34">
        <f t="shared" si="1"/>
        <v>0.1908531792703427</v>
      </c>
      <c r="J48" s="11"/>
    </row>
    <row r="49" spans="1:10" s="12" customFormat="1" ht="18.75" customHeight="1">
      <c r="A49" s="11"/>
      <c r="B49" s="62"/>
      <c r="C49" s="32" t="s">
        <v>11</v>
      </c>
      <c r="D49" s="35"/>
      <c r="E49" s="33">
        <f>SUM(E47:E48)</f>
        <v>105014.1</v>
      </c>
      <c r="F49" s="33">
        <f>SUM(F47:F48)</f>
        <v>21426.63</v>
      </c>
      <c r="G49" s="34">
        <f t="shared" si="0"/>
        <v>0.20403574377155068</v>
      </c>
      <c r="H49" s="33">
        <f>SUM(H47:H48)</f>
        <v>21426.63</v>
      </c>
      <c r="I49" s="34">
        <f t="shared" si="1"/>
        <v>0.20403574377155068</v>
      </c>
      <c r="J49" s="13"/>
    </row>
    <row r="50" spans="1:10" s="19" customFormat="1" ht="22.5" customHeight="1">
      <c r="A50" s="15"/>
      <c r="B50" s="62"/>
      <c r="C50" s="48" t="s">
        <v>57</v>
      </c>
      <c r="D50" s="16" t="s">
        <v>9</v>
      </c>
      <c r="E50" s="17">
        <v>79072</v>
      </c>
      <c r="F50" s="17">
        <v>18100.04</v>
      </c>
      <c r="G50" s="18">
        <f t="shared" si="0"/>
        <v>0.2289058073654391</v>
      </c>
      <c r="H50" s="17">
        <v>18100.04</v>
      </c>
      <c r="I50" s="18">
        <f t="shared" si="1"/>
        <v>0.2289058073654391</v>
      </c>
      <c r="J50" s="15"/>
    </row>
    <row r="51" spans="1:10" s="19" customFormat="1" ht="36" customHeight="1">
      <c r="A51" s="15"/>
      <c r="B51" s="62"/>
      <c r="C51" s="48"/>
      <c r="D51" s="16" t="s">
        <v>100</v>
      </c>
      <c r="E51" s="17">
        <v>8057.2</v>
      </c>
      <c r="F51" s="17">
        <v>1815.75</v>
      </c>
      <c r="G51" s="18">
        <f t="shared" si="0"/>
        <v>0.22535744427344487</v>
      </c>
      <c r="H51" s="17">
        <v>1815.75</v>
      </c>
      <c r="I51" s="18">
        <f t="shared" si="1"/>
        <v>0.22535744427344487</v>
      </c>
      <c r="J51" s="15"/>
    </row>
    <row r="52" spans="1:10" s="19" customFormat="1" ht="18.75" customHeight="1">
      <c r="A52" s="15"/>
      <c r="B52" s="62"/>
      <c r="C52" s="16" t="s">
        <v>13</v>
      </c>
      <c r="D52" s="20"/>
      <c r="E52" s="17">
        <f>SUM(E50:E51)</f>
        <v>87129.2</v>
      </c>
      <c r="F52" s="17">
        <f>SUM(F50:F51)</f>
        <v>19915.79</v>
      </c>
      <c r="G52" s="18">
        <f t="shared" si="0"/>
        <v>0.22857767545208726</v>
      </c>
      <c r="H52" s="17">
        <f>SUM(H50:H51)</f>
        <v>19915.79</v>
      </c>
      <c r="I52" s="18">
        <f t="shared" si="1"/>
        <v>0.22857767545208726</v>
      </c>
      <c r="J52" s="21"/>
    </row>
    <row r="53" spans="1:10" s="19" customFormat="1" ht="23.25" customHeight="1">
      <c r="A53" s="15"/>
      <c r="B53" s="62"/>
      <c r="C53" s="48" t="s">
        <v>58</v>
      </c>
      <c r="D53" s="16" t="s">
        <v>9</v>
      </c>
      <c r="E53" s="17">
        <v>1570</v>
      </c>
      <c r="F53" s="17">
        <v>0</v>
      </c>
      <c r="G53" s="18">
        <f t="shared" si="0"/>
        <v>0</v>
      </c>
      <c r="H53" s="17">
        <v>0</v>
      </c>
      <c r="I53" s="18">
        <f t="shared" si="1"/>
        <v>0</v>
      </c>
      <c r="J53" s="15"/>
    </row>
    <row r="54" spans="1:10" s="19" customFormat="1" ht="33.75" customHeight="1">
      <c r="A54" s="15"/>
      <c r="B54" s="62"/>
      <c r="C54" s="48"/>
      <c r="D54" s="16" t="s">
        <v>100</v>
      </c>
      <c r="E54" s="17">
        <v>6372.9</v>
      </c>
      <c r="F54" s="17">
        <v>1510.84</v>
      </c>
      <c r="G54" s="18">
        <f t="shared" si="0"/>
        <v>0.23707260430887037</v>
      </c>
      <c r="H54" s="17">
        <v>1510.84</v>
      </c>
      <c r="I54" s="18">
        <f t="shared" si="1"/>
        <v>0.23707260430887037</v>
      </c>
      <c r="J54" s="15"/>
    </row>
    <row r="55" spans="1:10" s="19" customFormat="1" ht="18.75" customHeight="1">
      <c r="A55" s="15"/>
      <c r="B55" s="62"/>
      <c r="C55" s="16" t="s">
        <v>13</v>
      </c>
      <c r="D55" s="20"/>
      <c r="E55" s="17">
        <f>SUM(E53:E54)</f>
        <v>7942.9</v>
      </c>
      <c r="F55" s="17">
        <f>SUM(F53:F54)</f>
        <v>1510.84</v>
      </c>
      <c r="G55" s="18">
        <f t="shared" si="0"/>
        <v>0.19021264273753918</v>
      </c>
      <c r="H55" s="17">
        <f>SUM(H53:H54)</f>
        <v>1510.84</v>
      </c>
      <c r="I55" s="18">
        <f t="shared" si="1"/>
        <v>0.19021264273753918</v>
      </c>
      <c r="J55" s="21"/>
    </row>
    <row r="56" spans="1:10" s="19" customFormat="1" ht="24" customHeight="1">
      <c r="A56" s="15"/>
      <c r="B56" s="62"/>
      <c r="C56" s="48" t="s">
        <v>59</v>
      </c>
      <c r="D56" s="16" t="s">
        <v>9</v>
      </c>
      <c r="E56" s="17">
        <v>6942</v>
      </c>
      <c r="F56" s="17">
        <v>0</v>
      </c>
      <c r="G56" s="18">
        <f t="shared" si="0"/>
        <v>0</v>
      </c>
      <c r="H56" s="17">
        <v>0</v>
      </c>
      <c r="I56" s="18">
        <f t="shared" si="1"/>
        <v>0</v>
      </c>
      <c r="J56" s="15"/>
    </row>
    <row r="57" spans="1:10" s="19" customFormat="1" ht="36" customHeight="1">
      <c r="A57" s="15"/>
      <c r="B57" s="62"/>
      <c r="C57" s="48"/>
      <c r="D57" s="16" t="s">
        <v>100</v>
      </c>
      <c r="E57" s="17">
        <v>3000</v>
      </c>
      <c r="F57" s="17">
        <v>0</v>
      </c>
      <c r="G57" s="18">
        <f t="shared" si="0"/>
        <v>0</v>
      </c>
      <c r="H57" s="17">
        <v>0</v>
      </c>
      <c r="I57" s="18">
        <f t="shared" si="1"/>
        <v>0</v>
      </c>
      <c r="J57" s="15"/>
    </row>
    <row r="58" spans="1:10" s="19" customFormat="1" ht="18.75" customHeight="1">
      <c r="A58" s="15"/>
      <c r="B58" s="62"/>
      <c r="C58" s="16" t="s">
        <v>13</v>
      </c>
      <c r="D58" s="20"/>
      <c r="E58" s="17">
        <f>SUM(E56:E57)</f>
        <v>9942</v>
      </c>
      <c r="F58" s="17">
        <f>SUM(F56:F57)</f>
        <v>0</v>
      </c>
      <c r="G58" s="18">
        <f t="shared" si="0"/>
        <v>0</v>
      </c>
      <c r="H58" s="17">
        <f>SUM(H56:H57)</f>
        <v>0</v>
      </c>
      <c r="I58" s="18">
        <f t="shared" si="1"/>
        <v>0</v>
      </c>
      <c r="J58" s="21"/>
    </row>
    <row r="59" spans="1:10" s="12" customFormat="1" ht="39.75" customHeight="1">
      <c r="A59" s="11"/>
      <c r="B59" s="62"/>
      <c r="C59" s="16" t="s">
        <v>60</v>
      </c>
      <c r="D59" s="16" t="s">
        <v>100</v>
      </c>
      <c r="E59" s="17">
        <v>0</v>
      </c>
      <c r="F59" s="17">
        <v>0</v>
      </c>
      <c r="G59" s="18" t="s">
        <v>20</v>
      </c>
      <c r="H59" s="17">
        <v>0</v>
      </c>
      <c r="I59" s="18" t="s">
        <v>20</v>
      </c>
      <c r="J59" s="11"/>
    </row>
    <row r="60" spans="1:10" s="12" customFormat="1" ht="18.75" customHeight="1">
      <c r="A60" s="11"/>
      <c r="B60" s="62"/>
      <c r="C60" s="16" t="s">
        <v>13</v>
      </c>
      <c r="D60" s="20"/>
      <c r="E60" s="17">
        <v>0</v>
      </c>
      <c r="F60" s="17">
        <v>0</v>
      </c>
      <c r="G60" s="17" t="s">
        <v>20</v>
      </c>
      <c r="H60" s="17">
        <v>0</v>
      </c>
      <c r="I60" s="17" t="s">
        <v>20</v>
      </c>
      <c r="J60" s="13"/>
    </row>
    <row r="61" spans="1:10" s="12" customFormat="1" ht="39.75" customHeight="1">
      <c r="A61" s="11"/>
      <c r="B61" s="62"/>
      <c r="C61" s="16" t="s">
        <v>61</v>
      </c>
      <c r="D61" s="16" t="s">
        <v>100</v>
      </c>
      <c r="E61" s="17">
        <v>0</v>
      </c>
      <c r="F61" s="17">
        <v>0</v>
      </c>
      <c r="G61" s="18" t="s">
        <v>20</v>
      </c>
      <c r="H61" s="17">
        <v>0</v>
      </c>
      <c r="I61" s="18" t="s">
        <v>20</v>
      </c>
      <c r="J61" s="11"/>
    </row>
    <row r="62" spans="1:10" s="12" customFormat="1" ht="18.75" customHeight="1">
      <c r="A62" s="11"/>
      <c r="B62" s="63"/>
      <c r="C62" s="16" t="s">
        <v>13</v>
      </c>
      <c r="D62" s="20"/>
      <c r="E62" s="17">
        <v>0</v>
      </c>
      <c r="F62" s="17">
        <v>0</v>
      </c>
      <c r="G62" s="17" t="s">
        <v>20</v>
      </c>
      <c r="H62" s="17">
        <v>0</v>
      </c>
      <c r="I62" s="17" t="s">
        <v>20</v>
      </c>
      <c r="J62" s="13"/>
    </row>
    <row r="63" spans="1:10" s="23" customFormat="1" ht="22.5" customHeight="1">
      <c r="A63" s="22"/>
      <c r="B63" s="61">
        <v>5</v>
      </c>
      <c r="C63" s="53" t="s">
        <v>18</v>
      </c>
      <c r="D63" s="44" t="s">
        <v>104</v>
      </c>
      <c r="E63" s="33">
        <f>E69</f>
        <v>1646</v>
      </c>
      <c r="F63" s="33">
        <f>F69</f>
        <v>0</v>
      </c>
      <c r="G63" s="34">
        <f t="shared" si="0"/>
        <v>0</v>
      </c>
      <c r="H63" s="33">
        <f>H69</f>
        <v>0</v>
      </c>
      <c r="I63" s="34">
        <f t="shared" si="1"/>
        <v>0</v>
      </c>
      <c r="J63" s="22"/>
    </row>
    <row r="64" spans="1:10" s="23" customFormat="1" ht="22.5" customHeight="1">
      <c r="A64" s="22"/>
      <c r="B64" s="62"/>
      <c r="C64" s="53"/>
      <c r="D64" s="44" t="s">
        <v>9</v>
      </c>
      <c r="E64" s="33">
        <f>E70</f>
        <v>548.7</v>
      </c>
      <c r="F64" s="33">
        <f>F70</f>
        <v>0</v>
      </c>
      <c r="G64" s="34">
        <f t="shared" si="0"/>
        <v>0</v>
      </c>
      <c r="H64" s="33">
        <f>H70</f>
        <v>0</v>
      </c>
      <c r="I64" s="34">
        <f t="shared" si="1"/>
        <v>0</v>
      </c>
      <c r="J64" s="22"/>
    </row>
    <row r="65" spans="1:10" s="23" customFormat="1" ht="39" customHeight="1">
      <c r="A65" s="22"/>
      <c r="B65" s="62"/>
      <c r="C65" s="53"/>
      <c r="D65" s="32" t="s">
        <v>100</v>
      </c>
      <c r="E65" s="33">
        <f>E67+E71+E73</f>
        <v>232084.3</v>
      </c>
      <c r="F65" s="33">
        <f>F67+F71+F73</f>
        <v>57705.39</v>
      </c>
      <c r="G65" s="34">
        <f t="shared" si="0"/>
        <v>0.2486397830443507</v>
      </c>
      <c r="H65" s="33">
        <f>H67+H71+H73</f>
        <v>59752.4</v>
      </c>
      <c r="I65" s="34">
        <f t="shared" si="1"/>
        <v>0.25745989711497075</v>
      </c>
      <c r="J65" s="22"/>
    </row>
    <row r="66" spans="1:10" s="23" customFormat="1" ht="18.75" customHeight="1">
      <c r="A66" s="22"/>
      <c r="B66" s="62"/>
      <c r="C66" s="32" t="s">
        <v>11</v>
      </c>
      <c r="D66" s="35"/>
      <c r="E66" s="33">
        <f>SUM(E63:E65)</f>
        <v>234279</v>
      </c>
      <c r="F66" s="33">
        <f>SUM(F63:F65)</f>
        <v>57705.39</v>
      </c>
      <c r="G66" s="34">
        <f t="shared" si="0"/>
        <v>0.24631055280242786</v>
      </c>
      <c r="H66" s="33">
        <f>SUM(H63:H65)</f>
        <v>59752.4</v>
      </c>
      <c r="I66" s="34">
        <f t="shared" si="1"/>
        <v>0.2550480410109314</v>
      </c>
      <c r="J66" s="24"/>
    </row>
    <row r="67" spans="1:10" s="12" customFormat="1" ht="23.25" customHeight="1">
      <c r="A67" s="11"/>
      <c r="B67" s="62"/>
      <c r="C67" s="16" t="s">
        <v>62</v>
      </c>
      <c r="D67" s="16" t="s">
        <v>100</v>
      </c>
      <c r="E67" s="17">
        <v>77148.9</v>
      </c>
      <c r="F67" s="17">
        <v>26768.08</v>
      </c>
      <c r="G67" s="18">
        <f>F67/E67</f>
        <v>0.34696645059100006</v>
      </c>
      <c r="H67" s="17">
        <v>26719.17</v>
      </c>
      <c r="I67" s="18">
        <f>H67/E67</f>
        <v>0.34633248173337533</v>
      </c>
      <c r="J67" s="11"/>
    </row>
    <row r="68" spans="1:10" s="12" customFormat="1" ht="18.75" customHeight="1">
      <c r="A68" s="11"/>
      <c r="B68" s="62"/>
      <c r="C68" s="16" t="s">
        <v>13</v>
      </c>
      <c r="D68" s="20"/>
      <c r="E68" s="17">
        <f>SUM(E67:E67)</f>
        <v>77148.9</v>
      </c>
      <c r="F68" s="17">
        <f>SUM(F67:F67)</f>
        <v>26768.08</v>
      </c>
      <c r="G68" s="18">
        <f t="shared" si="0"/>
        <v>0.34696645059100006</v>
      </c>
      <c r="H68" s="17">
        <f>SUM(H67:H67)</f>
        <v>26719.17</v>
      </c>
      <c r="I68" s="18">
        <f t="shared" si="1"/>
        <v>0.34633248173337533</v>
      </c>
      <c r="J68" s="13"/>
    </row>
    <row r="69" spans="1:10" s="12" customFormat="1" ht="18" customHeight="1">
      <c r="A69" s="11"/>
      <c r="B69" s="62"/>
      <c r="C69" s="49" t="s">
        <v>63</v>
      </c>
      <c r="D69" s="16" t="s">
        <v>8</v>
      </c>
      <c r="E69" s="17">
        <v>1646</v>
      </c>
      <c r="F69" s="17">
        <v>0</v>
      </c>
      <c r="G69" s="18">
        <f t="shared" si="0"/>
        <v>0</v>
      </c>
      <c r="H69" s="17">
        <v>0</v>
      </c>
      <c r="I69" s="18">
        <f t="shared" si="1"/>
        <v>0</v>
      </c>
      <c r="J69" s="11"/>
    </row>
    <row r="70" spans="1:10" s="12" customFormat="1" ht="24.75" customHeight="1">
      <c r="A70" s="11"/>
      <c r="B70" s="62"/>
      <c r="C70" s="60"/>
      <c r="D70" s="16" t="s">
        <v>9</v>
      </c>
      <c r="E70" s="17">
        <v>548.7</v>
      </c>
      <c r="F70" s="17">
        <v>0</v>
      </c>
      <c r="G70" s="18">
        <f t="shared" si="0"/>
        <v>0</v>
      </c>
      <c r="H70" s="17">
        <v>0</v>
      </c>
      <c r="I70" s="18">
        <f t="shared" si="1"/>
        <v>0</v>
      </c>
      <c r="J70" s="11"/>
    </row>
    <row r="71" spans="1:10" s="12" customFormat="1" ht="34.5" customHeight="1">
      <c r="A71" s="11"/>
      <c r="B71" s="62"/>
      <c r="C71" s="50"/>
      <c r="D71" s="16" t="s">
        <v>100</v>
      </c>
      <c r="E71" s="17">
        <v>145889.4</v>
      </c>
      <c r="F71" s="17">
        <v>29044.62</v>
      </c>
      <c r="G71" s="18">
        <f t="shared" si="0"/>
        <v>0.19908656831819171</v>
      </c>
      <c r="H71" s="45">
        <v>31140.54</v>
      </c>
      <c r="I71" s="18">
        <f t="shared" si="1"/>
        <v>0.2134530678719633</v>
      </c>
      <c r="J71" s="11"/>
    </row>
    <row r="72" spans="1:10" s="12" customFormat="1" ht="18.75" customHeight="1">
      <c r="A72" s="11"/>
      <c r="B72" s="62"/>
      <c r="C72" s="16" t="s">
        <v>13</v>
      </c>
      <c r="D72" s="20"/>
      <c r="E72" s="17">
        <f>SUM(E69:E71)</f>
        <v>148084.1</v>
      </c>
      <c r="F72" s="17">
        <f>SUM(F69:F71)</f>
        <v>29044.62</v>
      </c>
      <c r="G72" s="18">
        <f t="shared" si="0"/>
        <v>0.19613597948733186</v>
      </c>
      <c r="H72" s="17">
        <f>SUM(H69:H71)</f>
        <v>31140.54</v>
      </c>
      <c r="I72" s="18">
        <f t="shared" si="1"/>
        <v>0.2102895584333497</v>
      </c>
      <c r="J72" s="13"/>
    </row>
    <row r="73" spans="1:10" s="19" customFormat="1" ht="36.75" customHeight="1">
      <c r="A73" s="15"/>
      <c r="B73" s="62"/>
      <c r="C73" s="16" t="s">
        <v>64</v>
      </c>
      <c r="D73" s="16" t="s">
        <v>100</v>
      </c>
      <c r="E73" s="17">
        <v>9046</v>
      </c>
      <c r="F73" s="17">
        <v>1892.69</v>
      </c>
      <c r="G73" s="18">
        <f aca="true" t="shared" si="2" ref="G73:G135">F73/E73</f>
        <v>0.20922949369887245</v>
      </c>
      <c r="H73" s="17">
        <v>1892.69</v>
      </c>
      <c r="I73" s="18">
        <f aca="true" t="shared" si="3" ref="I73:I135">H73/E73</f>
        <v>0.20922949369887245</v>
      </c>
      <c r="J73" s="15"/>
    </row>
    <row r="74" spans="1:10" s="19" customFormat="1" ht="18.75" customHeight="1">
      <c r="A74" s="15"/>
      <c r="B74" s="63"/>
      <c r="C74" s="16" t="s">
        <v>13</v>
      </c>
      <c r="D74" s="20"/>
      <c r="E74" s="17">
        <f>SUM(E73)</f>
        <v>9046</v>
      </c>
      <c r="F74" s="17">
        <f>SUM(F73)</f>
        <v>1892.69</v>
      </c>
      <c r="G74" s="18">
        <f t="shared" si="2"/>
        <v>0.20922949369887245</v>
      </c>
      <c r="H74" s="17">
        <f>SUM(H73)</f>
        <v>1892.69</v>
      </c>
      <c r="I74" s="18">
        <f t="shared" si="3"/>
        <v>0.20922949369887245</v>
      </c>
      <c r="J74" s="21"/>
    </row>
    <row r="75" spans="1:10" s="19" customFormat="1" ht="24" customHeight="1">
      <c r="A75" s="15"/>
      <c r="B75" s="61">
        <v>6</v>
      </c>
      <c r="C75" s="53" t="s">
        <v>19</v>
      </c>
      <c r="D75" s="32" t="s">
        <v>9</v>
      </c>
      <c r="E75" s="33">
        <f>E84</f>
        <v>1939</v>
      </c>
      <c r="F75" s="33">
        <f>F84</f>
        <v>659.57</v>
      </c>
      <c r="G75" s="37">
        <f t="shared" si="2"/>
        <v>0.3401598762248582</v>
      </c>
      <c r="H75" s="33">
        <f>H84</f>
        <v>659.57</v>
      </c>
      <c r="I75" s="37">
        <f t="shared" si="3"/>
        <v>0.3401598762248582</v>
      </c>
      <c r="J75" s="15"/>
    </row>
    <row r="76" spans="1:10" s="19" customFormat="1" ht="34.5" customHeight="1">
      <c r="A76" s="15"/>
      <c r="B76" s="62"/>
      <c r="C76" s="53"/>
      <c r="D76" s="32" t="s">
        <v>100</v>
      </c>
      <c r="E76" s="33">
        <f>E81</f>
        <v>382</v>
      </c>
      <c r="F76" s="33">
        <f>F81</f>
        <v>0</v>
      </c>
      <c r="G76" s="37">
        <f t="shared" si="2"/>
        <v>0</v>
      </c>
      <c r="H76" s="33">
        <f>H81</f>
        <v>382</v>
      </c>
      <c r="I76" s="37">
        <f t="shared" si="3"/>
        <v>1</v>
      </c>
      <c r="J76" s="15"/>
    </row>
    <row r="77" spans="1:10" s="19" customFormat="1" ht="18.75" customHeight="1">
      <c r="A77" s="15"/>
      <c r="B77" s="62"/>
      <c r="C77" s="53"/>
      <c r="D77" s="32" t="s">
        <v>10</v>
      </c>
      <c r="E77" s="33">
        <f>E79+E82</f>
        <v>2000100</v>
      </c>
      <c r="F77" s="33">
        <f>F79+F82</f>
        <v>0</v>
      </c>
      <c r="G77" s="37">
        <f t="shared" si="2"/>
        <v>0</v>
      </c>
      <c r="H77" s="33">
        <f>H79+H82</f>
        <v>0</v>
      </c>
      <c r="I77" s="37">
        <f t="shared" si="3"/>
        <v>0</v>
      </c>
      <c r="J77" s="15"/>
    </row>
    <row r="78" spans="1:10" s="19" customFormat="1" ht="18.75" customHeight="1">
      <c r="A78" s="15"/>
      <c r="B78" s="62"/>
      <c r="C78" s="32" t="s">
        <v>11</v>
      </c>
      <c r="D78" s="35"/>
      <c r="E78" s="33">
        <f>SUM(E75:E77)</f>
        <v>2002421</v>
      </c>
      <c r="F78" s="33">
        <f>SUM(F75:F77)</f>
        <v>659.57</v>
      </c>
      <c r="G78" s="37">
        <f t="shared" si="2"/>
        <v>0.00032938627791058927</v>
      </c>
      <c r="H78" s="33">
        <f>SUM(H75:H77)</f>
        <v>1041.5700000000002</v>
      </c>
      <c r="I78" s="37">
        <f t="shared" si="3"/>
        <v>0.0005201553519464688</v>
      </c>
      <c r="J78" s="21"/>
    </row>
    <row r="79" spans="1:10" s="19" customFormat="1" ht="25.5" customHeight="1">
      <c r="A79" s="15"/>
      <c r="B79" s="62"/>
      <c r="C79" s="16" t="s">
        <v>65</v>
      </c>
      <c r="D79" s="16" t="s">
        <v>10</v>
      </c>
      <c r="E79" s="17">
        <v>2000000</v>
      </c>
      <c r="F79" s="17">
        <v>0</v>
      </c>
      <c r="G79" s="18">
        <f>F79/E79</f>
        <v>0</v>
      </c>
      <c r="H79" s="17">
        <v>0</v>
      </c>
      <c r="I79" s="18">
        <f>H79/E79</f>
        <v>0</v>
      </c>
      <c r="J79" s="15"/>
    </row>
    <row r="80" spans="1:10" s="19" customFormat="1" ht="16.5" customHeight="1">
      <c r="A80" s="15"/>
      <c r="B80" s="62"/>
      <c r="C80" s="16" t="s">
        <v>13</v>
      </c>
      <c r="D80" s="20"/>
      <c r="E80" s="17">
        <f>SUM(E79)</f>
        <v>2000000</v>
      </c>
      <c r="F80" s="17">
        <f>SUM(F79)</f>
        <v>0</v>
      </c>
      <c r="G80" s="17">
        <f>SUM(G79)</f>
        <v>0</v>
      </c>
      <c r="H80" s="17">
        <f>SUM(H79)</f>
        <v>0</v>
      </c>
      <c r="I80" s="17">
        <f>SUM(I79)</f>
        <v>0</v>
      </c>
      <c r="J80" s="21"/>
    </row>
    <row r="81" spans="1:10" s="19" customFormat="1" ht="37.5" customHeight="1">
      <c r="A81" s="15"/>
      <c r="B81" s="62"/>
      <c r="C81" s="48" t="s">
        <v>66</v>
      </c>
      <c r="D81" s="16" t="s">
        <v>100</v>
      </c>
      <c r="E81" s="17">
        <v>382</v>
      </c>
      <c r="F81" s="17">
        <v>0</v>
      </c>
      <c r="G81" s="18">
        <f t="shared" si="2"/>
        <v>0</v>
      </c>
      <c r="H81" s="17">
        <v>382</v>
      </c>
      <c r="I81" s="18">
        <f t="shared" si="3"/>
        <v>1</v>
      </c>
      <c r="J81" s="15"/>
    </row>
    <row r="82" spans="1:10" s="19" customFormat="1" ht="15.75" customHeight="1">
      <c r="A82" s="15"/>
      <c r="B82" s="62"/>
      <c r="C82" s="48"/>
      <c r="D82" s="16" t="s">
        <v>10</v>
      </c>
      <c r="E82" s="17">
        <v>100</v>
      </c>
      <c r="F82" s="17">
        <v>0</v>
      </c>
      <c r="G82" s="18">
        <f t="shared" si="2"/>
        <v>0</v>
      </c>
      <c r="H82" s="17">
        <v>0</v>
      </c>
      <c r="I82" s="18">
        <f t="shared" si="3"/>
        <v>0</v>
      </c>
      <c r="J82" s="15"/>
    </row>
    <row r="83" spans="1:10" s="19" customFormat="1" ht="17.25" customHeight="1">
      <c r="A83" s="15"/>
      <c r="B83" s="62"/>
      <c r="C83" s="16" t="s">
        <v>13</v>
      </c>
      <c r="D83" s="20"/>
      <c r="E83" s="17">
        <f>SUM(E81:E82)</f>
        <v>482</v>
      </c>
      <c r="F83" s="17">
        <f>SUM(F81:F82)</f>
        <v>0</v>
      </c>
      <c r="G83" s="18">
        <f t="shared" si="2"/>
        <v>0</v>
      </c>
      <c r="H83" s="17">
        <f>SUM(H81:H82)</f>
        <v>382</v>
      </c>
      <c r="I83" s="18">
        <f t="shared" si="3"/>
        <v>0.7925311203319502</v>
      </c>
      <c r="J83" s="21"/>
    </row>
    <row r="84" spans="1:10" s="19" customFormat="1" ht="34.5" customHeight="1">
      <c r="A84" s="15"/>
      <c r="B84" s="62"/>
      <c r="C84" s="16" t="s">
        <v>67</v>
      </c>
      <c r="D84" s="16" t="s">
        <v>9</v>
      </c>
      <c r="E84" s="17">
        <v>1939</v>
      </c>
      <c r="F84" s="17">
        <v>659.57</v>
      </c>
      <c r="G84" s="18">
        <f t="shared" si="2"/>
        <v>0.3401598762248582</v>
      </c>
      <c r="H84" s="17">
        <v>659.57</v>
      </c>
      <c r="I84" s="18">
        <f t="shared" si="3"/>
        <v>0.3401598762248582</v>
      </c>
      <c r="J84" s="15"/>
    </row>
    <row r="85" spans="1:10" s="19" customFormat="1" ht="18.75" customHeight="1">
      <c r="A85" s="15"/>
      <c r="B85" s="62"/>
      <c r="C85" s="16" t="s">
        <v>13</v>
      </c>
      <c r="D85" s="20"/>
      <c r="E85" s="17">
        <f>SUM(E84)</f>
        <v>1939</v>
      </c>
      <c r="F85" s="17">
        <f>SUM(F84)</f>
        <v>659.57</v>
      </c>
      <c r="G85" s="18">
        <f t="shared" si="2"/>
        <v>0.3401598762248582</v>
      </c>
      <c r="H85" s="17">
        <f>H84</f>
        <v>659.57</v>
      </c>
      <c r="I85" s="18">
        <f t="shared" si="3"/>
        <v>0.3401598762248582</v>
      </c>
      <c r="J85" s="21"/>
    </row>
    <row r="86" spans="1:10" s="19" customFormat="1" ht="36" customHeight="1">
      <c r="A86" s="15"/>
      <c r="B86" s="62"/>
      <c r="C86" s="16" t="s">
        <v>68</v>
      </c>
      <c r="D86" s="16" t="s">
        <v>100</v>
      </c>
      <c r="E86" s="17">
        <v>0</v>
      </c>
      <c r="F86" s="17">
        <v>0</v>
      </c>
      <c r="G86" s="18" t="s">
        <v>20</v>
      </c>
      <c r="H86" s="17">
        <v>0</v>
      </c>
      <c r="I86" s="18" t="s">
        <v>20</v>
      </c>
      <c r="J86" s="15"/>
    </row>
    <row r="87" spans="1:10" s="19" customFormat="1" ht="18.75" customHeight="1">
      <c r="A87" s="15"/>
      <c r="B87" s="63"/>
      <c r="C87" s="16" t="s">
        <v>13</v>
      </c>
      <c r="D87" s="20"/>
      <c r="E87" s="17">
        <f>SUM(E86)</f>
        <v>0</v>
      </c>
      <c r="F87" s="17">
        <f>SUM(F86)</f>
        <v>0</v>
      </c>
      <c r="G87" s="18" t="s">
        <v>20</v>
      </c>
      <c r="H87" s="17">
        <f>SUM(H86)</f>
        <v>0</v>
      </c>
      <c r="I87" s="18" t="s">
        <v>20</v>
      </c>
      <c r="J87" s="21"/>
    </row>
    <row r="88" spans="1:10" s="23" customFormat="1" ht="32.25" customHeight="1">
      <c r="A88" s="22"/>
      <c r="B88" s="61">
        <v>7</v>
      </c>
      <c r="C88" s="51" t="s">
        <v>21</v>
      </c>
      <c r="D88" s="42" t="s">
        <v>9</v>
      </c>
      <c r="E88" s="33">
        <f>E95</f>
        <v>52921.67</v>
      </c>
      <c r="F88" s="33">
        <f>F95</f>
        <v>52921.67</v>
      </c>
      <c r="G88" s="34">
        <f t="shared" si="2"/>
        <v>1</v>
      </c>
      <c r="H88" s="33">
        <f>H95</f>
        <v>52921.67</v>
      </c>
      <c r="I88" s="34">
        <f t="shared" si="3"/>
        <v>1</v>
      </c>
      <c r="J88" s="22"/>
    </row>
    <row r="89" spans="1:10" s="23" customFormat="1" ht="49.5" customHeight="1">
      <c r="A89" s="22"/>
      <c r="B89" s="62"/>
      <c r="C89" s="67"/>
      <c r="D89" s="42" t="s">
        <v>100</v>
      </c>
      <c r="E89" s="33">
        <f>E91+E93+E96</f>
        <v>8134.56</v>
      </c>
      <c r="F89" s="33">
        <f>F91+F93+F96</f>
        <v>1505.27</v>
      </c>
      <c r="G89" s="34">
        <f>F89/E89</f>
        <v>0.18504627170984048</v>
      </c>
      <c r="H89" s="33">
        <f>H91+H93+H96</f>
        <v>1505.27</v>
      </c>
      <c r="I89" s="34">
        <f>H89/E89</f>
        <v>0.18504627170984048</v>
      </c>
      <c r="J89" s="22"/>
    </row>
    <row r="90" spans="1:10" s="23" customFormat="1" ht="18.75" customHeight="1">
      <c r="A90" s="22"/>
      <c r="B90" s="62"/>
      <c r="C90" s="32" t="s">
        <v>11</v>
      </c>
      <c r="D90" s="35"/>
      <c r="E90" s="33">
        <f>SUM(E88:E89)</f>
        <v>61056.229999999996</v>
      </c>
      <c r="F90" s="33">
        <f>SUM(F88:F89)</f>
        <v>54426.939999999995</v>
      </c>
      <c r="G90" s="34">
        <f t="shared" si="2"/>
        <v>0.8914232012032187</v>
      </c>
      <c r="H90" s="33">
        <f>SUM(H88:H89)</f>
        <v>54426.939999999995</v>
      </c>
      <c r="I90" s="34">
        <f t="shared" si="3"/>
        <v>0.8914232012032187</v>
      </c>
      <c r="J90" s="24"/>
    </row>
    <row r="91" spans="1:10" s="19" customFormat="1" ht="35.25" customHeight="1">
      <c r="A91" s="15"/>
      <c r="B91" s="62"/>
      <c r="C91" s="16" t="s">
        <v>22</v>
      </c>
      <c r="D91" s="16" t="s">
        <v>100</v>
      </c>
      <c r="E91" s="17">
        <v>0</v>
      </c>
      <c r="F91" s="17">
        <v>0</v>
      </c>
      <c r="G91" s="18" t="s">
        <v>20</v>
      </c>
      <c r="H91" s="17">
        <v>0</v>
      </c>
      <c r="I91" s="18" t="s">
        <v>20</v>
      </c>
      <c r="J91" s="15"/>
    </row>
    <row r="92" spans="1:10" s="19" customFormat="1" ht="18.75" customHeight="1">
      <c r="A92" s="15"/>
      <c r="B92" s="62"/>
      <c r="C92" s="16" t="s">
        <v>13</v>
      </c>
      <c r="D92" s="20"/>
      <c r="E92" s="17">
        <f>SUM(E91)</f>
        <v>0</v>
      </c>
      <c r="F92" s="17">
        <f>SUM(F91)</f>
        <v>0</v>
      </c>
      <c r="G92" s="18" t="s">
        <v>20</v>
      </c>
      <c r="H92" s="17">
        <f>SUM(H91)</f>
        <v>0</v>
      </c>
      <c r="I92" s="18" t="s">
        <v>20</v>
      </c>
      <c r="J92" s="21"/>
    </row>
    <row r="93" spans="1:10" s="19" customFormat="1" ht="39" customHeight="1">
      <c r="A93" s="15"/>
      <c r="B93" s="62"/>
      <c r="C93" s="16" t="s">
        <v>23</v>
      </c>
      <c r="D93" s="16" t="s">
        <v>100</v>
      </c>
      <c r="E93" s="17">
        <v>0</v>
      </c>
      <c r="F93" s="17">
        <v>0</v>
      </c>
      <c r="G93" s="18" t="s">
        <v>20</v>
      </c>
      <c r="H93" s="17">
        <v>0</v>
      </c>
      <c r="I93" s="18" t="s">
        <v>20</v>
      </c>
      <c r="J93" s="15"/>
    </row>
    <row r="94" spans="1:10" s="19" customFormat="1" ht="18.75" customHeight="1">
      <c r="A94" s="15"/>
      <c r="B94" s="62"/>
      <c r="C94" s="16" t="s">
        <v>13</v>
      </c>
      <c r="D94" s="20"/>
      <c r="E94" s="17">
        <f>SUM(E93)</f>
        <v>0</v>
      </c>
      <c r="F94" s="17">
        <f>SUM(F93)</f>
        <v>0</v>
      </c>
      <c r="G94" s="18" t="s">
        <v>20</v>
      </c>
      <c r="H94" s="17">
        <f>SUM(H93)</f>
        <v>0</v>
      </c>
      <c r="I94" s="18" t="s">
        <v>20</v>
      </c>
      <c r="J94" s="21"/>
    </row>
    <row r="95" spans="1:10" s="19" customFormat="1" ht="35.25" customHeight="1">
      <c r="A95" s="15"/>
      <c r="B95" s="62"/>
      <c r="C95" s="49" t="s">
        <v>24</v>
      </c>
      <c r="D95" s="16" t="s">
        <v>9</v>
      </c>
      <c r="E95" s="17">
        <v>52921.67</v>
      </c>
      <c r="F95" s="17">
        <v>52921.67</v>
      </c>
      <c r="G95" s="18">
        <f t="shared" si="2"/>
        <v>1</v>
      </c>
      <c r="H95" s="17">
        <v>52921.67</v>
      </c>
      <c r="I95" s="18">
        <f t="shared" si="3"/>
        <v>1</v>
      </c>
      <c r="J95" s="15"/>
    </row>
    <row r="96" spans="1:10" s="19" customFormat="1" ht="35.25" customHeight="1">
      <c r="A96" s="15"/>
      <c r="B96" s="62"/>
      <c r="C96" s="50"/>
      <c r="D96" s="16" t="s">
        <v>100</v>
      </c>
      <c r="E96" s="17">
        <v>8134.56</v>
      </c>
      <c r="F96" s="17">
        <v>1505.27</v>
      </c>
      <c r="G96" s="18">
        <f>F96/E96</f>
        <v>0.18504627170984048</v>
      </c>
      <c r="H96" s="17">
        <v>1505.27</v>
      </c>
      <c r="I96" s="18">
        <f t="shared" si="3"/>
        <v>0.18504627170984048</v>
      </c>
      <c r="J96" s="15"/>
    </row>
    <row r="97" spans="1:10" s="19" customFormat="1" ht="18.75" customHeight="1">
      <c r="A97" s="15"/>
      <c r="B97" s="63"/>
      <c r="C97" s="16" t="s">
        <v>13</v>
      </c>
      <c r="D97" s="20"/>
      <c r="E97" s="17">
        <f>SUM(E95:E96)</f>
        <v>61056.229999999996</v>
      </c>
      <c r="F97" s="17">
        <f>SUM(F95:F96)</f>
        <v>54426.939999999995</v>
      </c>
      <c r="G97" s="18">
        <f t="shared" si="2"/>
        <v>0.8914232012032187</v>
      </c>
      <c r="H97" s="17">
        <f>SUM(H95:H96)</f>
        <v>54426.939999999995</v>
      </c>
      <c r="I97" s="18">
        <f t="shared" si="3"/>
        <v>0.8914232012032187</v>
      </c>
      <c r="J97" s="21"/>
    </row>
    <row r="98" spans="1:10" s="19" customFormat="1" ht="23.25" customHeight="1">
      <c r="A98" s="15"/>
      <c r="B98" s="61">
        <v>8</v>
      </c>
      <c r="C98" s="53" t="s">
        <v>25</v>
      </c>
      <c r="D98" s="32" t="s">
        <v>9</v>
      </c>
      <c r="E98" s="33">
        <f>E102</f>
        <v>726</v>
      </c>
      <c r="F98" s="33">
        <f>F102</f>
        <v>0</v>
      </c>
      <c r="G98" s="34">
        <f t="shared" si="2"/>
        <v>0</v>
      </c>
      <c r="H98" s="33">
        <f>H102</f>
        <v>0</v>
      </c>
      <c r="I98" s="34">
        <f t="shared" si="3"/>
        <v>0</v>
      </c>
      <c r="J98" s="15"/>
    </row>
    <row r="99" spans="1:10" s="19" customFormat="1" ht="36" customHeight="1">
      <c r="A99" s="15"/>
      <c r="B99" s="62"/>
      <c r="C99" s="53"/>
      <c r="D99" s="32" t="s">
        <v>100</v>
      </c>
      <c r="E99" s="33">
        <f>E103+E105+E108+E110+E113+E116</f>
        <v>108178.20000000001</v>
      </c>
      <c r="F99" s="33">
        <f>F103+F105+F108+F110+F113+F116</f>
        <v>16642.85</v>
      </c>
      <c r="G99" s="34">
        <f t="shared" si="2"/>
        <v>0.15384661604648622</v>
      </c>
      <c r="H99" s="33">
        <f>H103+H105+H108+H110+H113+H116</f>
        <v>16642.85</v>
      </c>
      <c r="I99" s="34">
        <f t="shared" si="3"/>
        <v>0.15384661604648622</v>
      </c>
      <c r="J99" s="15"/>
    </row>
    <row r="100" spans="1:10" s="19" customFormat="1" ht="21" customHeight="1">
      <c r="A100" s="15"/>
      <c r="B100" s="62"/>
      <c r="C100" s="53"/>
      <c r="D100" s="32" t="s">
        <v>10</v>
      </c>
      <c r="E100" s="33">
        <f>E106+E111+E114</f>
        <v>5600</v>
      </c>
      <c r="F100" s="33">
        <f>F106+F111+F114</f>
        <v>1159.5</v>
      </c>
      <c r="G100" s="34">
        <f t="shared" si="2"/>
        <v>0.20705357142857142</v>
      </c>
      <c r="H100" s="33">
        <f>H106+H111+H114</f>
        <v>1159.5</v>
      </c>
      <c r="I100" s="34">
        <f t="shared" si="3"/>
        <v>0.20705357142857142</v>
      </c>
      <c r="J100" s="15"/>
    </row>
    <row r="101" spans="1:10" s="19" customFormat="1" ht="18.75" customHeight="1">
      <c r="A101" s="15"/>
      <c r="B101" s="62"/>
      <c r="C101" s="32" t="s">
        <v>11</v>
      </c>
      <c r="D101" s="35"/>
      <c r="E101" s="33">
        <f>SUM(E98:E100)</f>
        <v>114504.20000000001</v>
      </c>
      <c r="F101" s="33">
        <f>SUM(F98:F100)</f>
        <v>17802.35</v>
      </c>
      <c r="G101" s="34">
        <f t="shared" si="2"/>
        <v>0.15547333634923433</v>
      </c>
      <c r="H101" s="33">
        <f>SUM(H98:H100)</f>
        <v>17802.35</v>
      </c>
      <c r="I101" s="34">
        <f t="shared" si="3"/>
        <v>0.15547333634923433</v>
      </c>
      <c r="J101" s="21"/>
    </row>
    <row r="102" spans="1:10" s="19" customFormat="1" ht="24" customHeight="1">
      <c r="A102" s="15"/>
      <c r="B102" s="62"/>
      <c r="C102" s="48" t="s">
        <v>69</v>
      </c>
      <c r="D102" s="16" t="s">
        <v>9</v>
      </c>
      <c r="E102" s="17">
        <v>726</v>
      </c>
      <c r="F102" s="17">
        <v>0</v>
      </c>
      <c r="G102" s="18">
        <f t="shared" si="2"/>
        <v>0</v>
      </c>
      <c r="H102" s="17">
        <v>0</v>
      </c>
      <c r="I102" s="18">
        <f t="shared" si="3"/>
        <v>0</v>
      </c>
      <c r="J102" s="15"/>
    </row>
    <row r="103" spans="1:10" s="19" customFormat="1" ht="34.5" customHeight="1">
      <c r="A103" s="15"/>
      <c r="B103" s="62"/>
      <c r="C103" s="48"/>
      <c r="D103" s="16" t="s">
        <v>100</v>
      </c>
      <c r="E103" s="17">
        <v>49941.5</v>
      </c>
      <c r="F103" s="17">
        <v>7400.8</v>
      </c>
      <c r="G103" s="18">
        <f t="shared" si="2"/>
        <v>0.14818938157644446</v>
      </c>
      <c r="H103" s="17">
        <v>7400.8</v>
      </c>
      <c r="I103" s="18">
        <f t="shared" si="3"/>
        <v>0.14818938157644446</v>
      </c>
      <c r="J103" s="15"/>
    </row>
    <row r="104" spans="1:10" s="19" customFormat="1" ht="18.75" customHeight="1">
      <c r="A104" s="15"/>
      <c r="B104" s="62"/>
      <c r="C104" s="16" t="s">
        <v>13</v>
      </c>
      <c r="D104" s="20"/>
      <c r="E104" s="17">
        <f>SUM(E102:E103)</f>
        <v>50667.5</v>
      </c>
      <c r="F104" s="17">
        <f>SUM(F102:F103)</f>
        <v>7400.8</v>
      </c>
      <c r="G104" s="18">
        <f t="shared" si="2"/>
        <v>0.14606601865100904</v>
      </c>
      <c r="H104" s="17">
        <f>SUM(H102:H103)</f>
        <v>7400.8</v>
      </c>
      <c r="I104" s="18">
        <f t="shared" si="3"/>
        <v>0.14606601865100904</v>
      </c>
      <c r="J104" s="21"/>
    </row>
    <row r="105" spans="1:10" s="19" customFormat="1" ht="37.5" customHeight="1">
      <c r="A105" s="15"/>
      <c r="B105" s="62"/>
      <c r="C105" s="48" t="s">
        <v>70</v>
      </c>
      <c r="D105" s="16" t="s">
        <v>100</v>
      </c>
      <c r="E105" s="17">
        <v>3209.4</v>
      </c>
      <c r="F105" s="17">
        <v>395.39</v>
      </c>
      <c r="G105" s="18">
        <f t="shared" si="2"/>
        <v>0.12319748239546331</v>
      </c>
      <c r="H105" s="17">
        <v>395.39</v>
      </c>
      <c r="I105" s="18">
        <f t="shared" si="3"/>
        <v>0.12319748239546331</v>
      </c>
      <c r="J105" s="15"/>
    </row>
    <row r="106" spans="1:10" s="19" customFormat="1" ht="23.25" customHeight="1">
      <c r="A106" s="15"/>
      <c r="B106" s="62"/>
      <c r="C106" s="48"/>
      <c r="D106" s="16" t="s">
        <v>10</v>
      </c>
      <c r="E106" s="17">
        <v>4200</v>
      </c>
      <c r="F106" s="17">
        <v>797.4</v>
      </c>
      <c r="G106" s="18">
        <f t="shared" si="2"/>
        <v>0.18985714285714286</v>
      </c>
      <c r="H106" s="17">
        <v>797.4</v>
      </c>
      <c r="I106" s="18">
        <f t="shared" si="3"/>
        <v>0.18985714285714286</v>
      </c>
      <c r="J106" s="15"/>
    </row>
    <row r="107" spans="1:10" s="19" customFormat="1" ht="18.75" customHeight="1">
      <c r="A107" s="15"/>
      <c r="B107" s="62"/>
      <c r="C107" s="16" t="s">
        <v>13</v>
      </c>
      <c r="D107" s="20"/>
      <c r="E107" s="17">
        <f>SUM(E105:E106)</f>
        <v>7409.4</v>
      </c>
      <c r="F107" s="17">
        <f>SUM(F105:F106)</f>
        <v>1192.79</v>
      </c>
      <c r="G107" s="18">
        <f t="shared" si="2"/>
        <v>0.16098334548006588</v>
      </c>
      <c r="H107" s="17">
        <f>SUM(H105:H106)</f>
        <v>1192.79</v>
      </c>
      <c r="I107" s="18">
        <f t="shared" si="3"/>
        <v>0.16098334548006588</v>
      </c>
      <c r="J107" s="21"/>
    </row>
    <row r="108" spans="1:10" s="19" customFormat="1" ht="42.75" customHeight="1">
      <c r="A108" s="15"/>
      <c r="B108" s="62"/>
      <c r="C108" s="16" t="s">
        <v>71</v>
      </c>
      <c r="D108" s="16" t="s">
        <v>100</v>
      </c>
      <c r="E108" s="17">
        <v>4665</v>
      </c>
      <c r="F108" s="17">
        <v>875.42</v>
      </c>
      <c r="G108" s="18">
        <f t="shared" si="2"/>
        <v>0.18765702036441587</v>
      </c>
      <c r="H108" s="17">
        <v>875.42</v>
      </c>
      <c r="I108" s="18">
        <f t="shared" si="3"/>
        <v>0.18765702036441587</v>
      </c>
      <c r="J108" s="15"/>
    </row>
    <row r="109" spans="1:10" s="19" customFormat="1" ht="18.75" customHeight="1">
      <c r="A109" s="15"/>
      <c r="B109" s="62"/>
      <c r="C109" s="16" t="s">
        <v>13</v>
      </c>
      <c r="D109" s="20"/>
      <c r="E109" s="17">
        <f>SUM(E108)</f>
        <v>4665</v>
      </c>
      <c r="F109" s="17">
        <f>SUM(F108)</f>
        <v>875.42</v>
      </c>
      <c r="G109" s="18">
        <f t="shared" si="2"/>
        <v>0.18765702036441587</v>
      </c>
      <c r="H109" s="17">
        <f>SUM(H108)</f>
        <v>875.42</v>
      </c>
      <c r="I109" s="18">
        <f t="shared" si="3"/>
        <v>0.18765702036441587</v>
      </c>
      <c r="J109" s="21"/>
    </row>
    <row r="110" spans="1:10" s="19" customFormat="1" ht="37.5" customHeight="1">
      <c r="A110" s="15"/>
      <c r="B110" s="62"/>
      <c r="C110" s="48" t="s">
        <v>72</v>
      </c>
      <c r="D110" s="16" t="s">
        <v>100</v>
      </c>
      <c r="E110" s="17">
        <v>900</v>
      </c>
      <c r="F110" s="17">
        <v>11.14</v>
      </c>
      <c r="G110" s="18">
        <f t="shared" si="2"/>
        <v>0.01237777777777778</v>
      </c>
      <c r="H110" s="17">
        <v>11.14</v>
      </c>
      <c r="I110" s="18">
        <f t="shared" si="3"/>
        <v>0.01237777777777778</v>
      </c>
      <c r="J110" s="15"/>
    </row>
    <row r="111" spans="1:10" s="19" customFormat="1" ht="18.75" customHeight="1">
      <c r="A111" s="15"/>
      <c r="B111" s="62"/>
      <c r="C111" s="48"/>
      <c r="D111" s="16" t="s">
        <v>10</v>
      </c>
      <c r="E111" s="17">
        <v>700</v>
      </c>
      <c r="F111" s="17">
        <v>186.5</v>
      </c>
      <c r="G111" s="18">
        <f t="shared" si="2"/>
        <v>0.2664285714285714</v>
      </c>
      <c r="H111" s="17">
        <v>186.5</v>
      </c>
      <c r="I111" s="18">
        <f t="shared" si="3"/>
        <v>0.2664285714285714</v>
      </c>
      <c r="J111" s="15"/>
    </row>
    <row r="112" spans="1:10" s="19" customFormat="1" ht="18.75" customHeight="1">
      <c r="A112" s="15"/>
      <c r="B112" s="62"/>
      <c r="C112" s="16" t="s">
        <v>13</v>
      </c>
      <c r="D112" s="20"/>
      <c r="E112" s="17">
        <f>SUM(E110:E111)</f>
        <v>1600</v>
      </c>
      <c r="F112" s="17">
        <f>SUM(F110:F111)</f>
        <v>197.64</v>
      </c>
      <c r="G112" s="18">
        <f t="shared" si="2"/>
        <v>0.123525</v>
      </c>
      <c r="H112" s="17">
        <f>SUM(H110:H111)</f>
        <v>197.64</v>
      </c>
      <c r="I112" s="18">
        <f t="shared" si="3"/>
        <v>0.123525</v>
      </c>
      <c r="J112" s="21"/>
    </row>
    <row r="113" spans="1:10" s="19" customFormat="1" ht="37.5" customHeight="1">
      <c r="A113" s="15"/>
      <c r="B113" s="62"/>
      <c r="C113" s="48" t="s">
        <v>73</v>
      </c>
      <c r="D113" s="16" t="s">
        <v>100</v>
      </c>
      <c r="E113" s="17">
        <v>458.9</v>
      </c>
      <c r="F113" s="17">
        <v>0</v>
      </c>
      <c r="G113" s="18">
        <f t="shared" si="2"/>
        <v>0</v>
      </c>
      <c r="H113" s="17">
        <v>0</v>
      </c>
      <c r="I113" s="18">
        <f t="shared" si="3"/>
        <v>0</v>
      </c>
      <c r="J113" s="15"/>
    </row>
    <row r="114" spans="1:10" s="19" customFormat="1" ht="18.75" customHeight="1">
      <c r="A114" s="15"/>
      <c r="B114" s="62"/>
      <c r="C114" s="48"/>
      <c r="D114" s="16" t="s">
        <v>10</v>
      </c>
      <c r="E114" s="17">
        <v>700</v>
      </c>
      <c r="F114" s="17">
        <v>175.6</v>
      </c>
      <c r="G114" s="18">
        <f t="shared" si="2"/>
        <v>0.25085714285714283</v>
      </c>
      <c r="H114" s="17">
        <v>175.6</v>
      </c>
      <c r="I114" s="18">
        <f t="shared" si="3"/>
        <v>0.25085714285714283</v>
      </c>
      <c r="J114" s="15"/>
    </row>
    <row r="115" spans="1:10" s="19" customFormat="1" ht="18.75" customHeight="1">
      <c r="A115" s="15"/>
      <c r="B115" s="62"/>
      <c r="C115" s="16" t="s">
        <v>13</v>
      </c>
      <c r="D115" s="20"/>
      <c r="E115" s="17">
        <f>SUM(E113:E114)</f>
        <v>1158.9</v>
      </c>
      <c r="F115" s="17">
        <f>SUM(F113:F114)</f>
        <v>175.6</v>
      </c>
      <c r="G115" s="18">
        <f t="shared" si="2"/>
        <v>0.15152299594443006</v>
      </c>
      <c r="H115" s="17">
        <f>SUM(H113:H114)</f>
        <v>175.6</v>
      </c>
      <c r="I115" s="18">
        <f t="shared" si="3"/>
        <v>0.15152299594443006</v>
      </c>
      <c r="J115" s="21"/>
    </row>
    <row r="116" spans="1:10" s="19" customFormat="1" ht="39" customHeight="1">
      <c r="A116" s="15"/>
      <c r="B116" s="62"/>
      <c r="C116" s="16" t="s">
        <v>64</v>
      </c>
      <c r="D116" s="16" t="s">
        <v>100</v>
      </c>
      <c r="E116" s="17">
        <v>49003.4</v>
      </c>
      <c r="F116" s="17">
        <v>7960.1</v>
      </c>
      <c r="G116" s="18">
        <f t="shared" si="2"/>
        <v>0.16243974907863537</v>
      </c>
      <c r="H116" s="17">
        <v>7960.1</v>
      </c>
      <c r="I116" s="18">
        <f t="shared" si="3"/>
        <v>0.16243974907863537</v>
      </c>
      <c r="J116" s="15"/>
    </row>
    <row r="117" spans="1:10" s="19" customFormat="1" ht="18.75" customHeight="1">
      <c r="A117" s="15"/>
      <c r="B117" s="63"/>
      <c r="C117" s="16" t="s">
        <v>13</v>
      </c>
      <c r="D117" s="20"/>
      <c r="E117" s="17">
        <f>SUM(E116)</f>
        <v>49003.4</v>
      </c>
      <c r="F117" s="17">
        <f>SUM(F116)</f>
        <v>7960.1</v>
      </c>
      <c r="G117" s="18">
        <f t="shared" si="2"/>
        <v>0.16243974907863537</v>
      </c>
      <c r="H117" s="17">
        <f>SUM(H116)</f>
        <v>7960.1</v>
      </c>
      <c r="I117" s="18">
        <f t="shared" si="3"/>
        <v>0.16243974907863537</v>
      </c>
      <c r="J117" s="21"/>
    </row>
    <row r="118" spans="1:10" s="23" customFormat="1" ht="18.75" customHeight="1">
      <c r="A118" s="22"/>
      <c r="B118" s="61">
        <v>9</v>
      </c>
      <c r="C118" s="53" t="s">
        <v>26</v>
      </c>
      <c r="D118" s="32" t="s">
        <v>8</v>
      </c>
      <c r="E118" s="33">
        <f>E125</f>
        <v>150.7</v>
      </c>
      <c r="F118" s="33">
        <f>F125</f>
        <v>150.6</v>
      </c>
      <c r="G118" s="34">
        <f t="shared" si="2"/>
        <v>0.9993364299933644</v>
      </c>
      <c r="H118" s="33">
        <f>H125</f>
        <v>0</v>
      </c>
      <c r="I118" s="34">
        <f t="shared" si="3"/>
        <v>0</v>
      </c>
      <c r="J118" s="22"/>
    </row>
    <row r="119" spans="1:10" s="23" customFormat="1" ht="28.5" customHeight="1">
      <c r="A119" s="22"/>
      <c r="B119" s="62"/>
      <c r="C119" s="53"/>
      <c r="D119" s="32" t="s">
        <v>9</v>
      </c>
      <c r="E119" s="33">
        <f>E123+E126+E130+E133+E136</f>
        <v>22518.2</v>
      </c>
      <c r="F119" s="33">
        <f>F123+F126+F130+F133</f>
        <v>826.13</v>
      </c>
      <c r="G119" s="34">
        <f t="shared" si="2"/>
        <v>0.036687213009920866</v>
      </c>
      <c r="H119" s="33">
        <f>H123+H126+H130+H133</f>
        <v>82.96</v>
      </c>
      <c r="I119" s="34">
        <f t="shared" si="3"/>
        <v>0.003684131058432734</v>
      </c>
      <c r="J119" s="22"/>
    </row>
    <row r="120" spans="1:10" s="23" customFormat="1" ht="37.5" customHeight="1">
      <c r="A120" s="22"/>
      <c r="B120" s="62"/>
      <c r="C120" s="53"/>
      <c r="D120" s="32" t="s">
        <v>100</v>
      </c>
      <c r="E120" s="33">
        <f>E127+E131+E134+E137</f>
        <v>2055.2</v>
      </c>
      <c r="F120" s="33">
        <f>F127+F131+F134</f>
        <v>743.17</v>
      </c>
      <c r="G120" s="34">
        <f t="shared" si="2"/>
        <v>0.3616047100038926</v>
      </c>
      <c r="H120" s="33">
        <f>H127+H131+H134</f>
        <v>0</v>
      </c>
      <c r="I120" s="34">
        <f t="shared" si="3"/>
        <v>0</v>
      </c>
      <c r="J120" s="22"/>
    </row>
    <row r="121" spans="1:10" s="23" customFormat="1" ht="18.75" customHeight="1">
      <c r="A121" s="22"/>
      <c r="B121" s="62"/>
      <c r="C121" s="53"/>
      <c r="D121" s="32" t="s">
        <v>10</v>
      </c>
      <c r="E121" s="33">
        <f>E128</f>
        <v>6691.2</v>
      </c>
      <c r="F121" s="33">
        <f>F128</f>
        <v>0</v>
      </c>
      <c r="G121" s="34">
        <f t="shared" si="2"/>
        <v>0</v>
      </c>
      <c r="H121" s="33">
        <f>H128</f>
        <v>0</v>
      </c>
      <c r="I121" s="34">
        <f t="shared" si="3"/>
        <v>0</v>
      </c>
      <c r="J121" s="22"/>
    </row>
    <row r="122" spans="1:10" s="23" customFormat="1" ht="18.75" customHeight="1">
      <c r="A122" s="22"/>
      <c r="B122" s="62"/>
      <c r="C122" s="32" t="s">
        <v>11</v>
      </c>
      <c r="D122" s="35"/>
      <c r="E122" s="33">
        <f>SUM(E118:E121)</f>
        <v>31415.300000000003</v>
      </c>
      <c r="F122" s="33">
        <f>SUM(F118:F121)</f>
        <v>1719.9</v>
      </c>
      <c r="G122" s="34">
        <f t="shared" si="2"/>
        <v>0.05474720916241449</v>
      </c>
      <c r="H122" s="33">
        <f>SUM(H118:H121)</f>
        <v>82.96</v>
      </c>
      <c r="I122" s="34">
        <f t="shared" si="3"/>
        <v>0.0026407514809662805</v>
      </c>
      <c r="J122" s="24"/>
    </row>
    <row r="123" spans="1:10" s="19" customFormat="1" ht="41.25" customHeight="1">
      <c r="A123" s="15"/>
      <c r="B123" s="62"/>
      <c r="C123" s="16" t="s">
        <v>74</v>
      </c>
      <c r="D123" s="16" t="s">
        <v>9</v>
      </c>
      <c r="E123" s="17">
        <v>239</v>
      </c>
      <c r="F123" s="17">
        <v>82.96</v>
      </c>
      <c r="G123" s="18">
        <f t="shared" si="2"/>
        <v>0.34711297071129704</v>
      </c>
      <c r="H123" s="17">
        <v>82.96</v>
      </c>
      <c r="I123" s="18">
        <f t="shared" si="3"/>
        <v>0.34711297071129704</v>
      </c>
      <c r="J123" s="15"/>
    </row>
    <row r="124" spans="1:10" s="19" customFormat="1" ht="18.75" customHeight="1">
      <c r="A124" s="15"/>
      <c r="B124" s="62"/>
      <c r="C124" s="16" t="s">
        <v>13</v>
      </c>
      <c r="D124" s="20"/>
      <c r="E124" s="17">
        <f>SUM(E123)</f>
        <v>239</v>
      </c>
      <c r="F124" s="17">
        <f>SUM(F123)</f>
        <v>82.96</v>
      </c>
      <c r="G124" s="18">
        <f t="shared" si="2"/>
        <v>0.34711297071129704</v>
      </c>
      <c r="H124" s="17">
        <f>SUM(H123)</f>
        <v>82.96</v>
      </c>
      <c r="I124" s="18">
        <f t="shared" si="3"/>
        <v>0.34711297071129704</v>
      </c>
      <c r="J124" s="21"/>
    </row>
    <row r="125" spans="1:10" s="19" customFormat="1" ht="18.75" customHeight="1">
      <c r="A125" s="15"/>
      <c r="B125" s="62"/>
      <c r="C125" s="48" t="s">
        <v>75</v>
      </c>
      <c r="D125" s="16" t="s">
        <v>8</v>
      </c>
      <c r="E125" s="17">
        <v>150.7</v>
      </c>
      <c r="F125" s="17">
        <v>150.6</v>
      </c>
      <c r="G125" s="18">
        <f t="shared" si="2"/>
        <v>0.9993364299933644</v>
      </c>
      <c r="H125" s="17">
        <v>0</v>
      </c>
      <c r="I125" s="18">
        <f t="shared" si="3"/>
        <v>0</v>
      </c>
      <c r="J125" s="15"/>
    </row>
    <row r="126" spans="1:10" s="19" customFormat="1" ht="28.5" customHeight="1">
      <c r="A126" s="15"/>
      <c r="B126" s="62"/>
      <c r="C126" s="48"/>
      <c r="D126" s="16" t="s">
        <v>9</v>
      </c>
      <c r="E126" s="17">
        <v>743.2</v>
      </c>
      <c r="F126" s="17">
        <v>743.17</v>
      </c>
      <c r="G126" s="18">
        <f t="shared" si="2"/>
        <v>0.9999596340150698</v>
      </c>
      <c r="H126" s="17">
        <v>0</v>
      </c>
      <c r="I126" s="18">
        <f t="shared" si="3"/>
        <v>0</v>
      </c>
      <c r="J126" s="15"/>
    </row>
    <row r="127" spans="1:10" s="19" customFormat="1" ht="37.5" customHeight="1">
      <c r="A127" s="15"/>
      <c r="B127" s="62"/>
      <c r="C127" s="48"/>
      <c r="D127" s="16" t="s">
        <v>100</v>
      </c>
      <c r="E127" s="17">
        <v>977.2</v>
      </c>
      <c r="F127" s="17">
        <v>743.17</v>
      </c>
      <c r="G127" s="18">
        <f t="shared" si="2"/>
        <v>0.7605096193205075</v>
      </c>
      <c r="H127" s="17">
        <v>0</v>
      </c>
      <c r="I127" s="18">
        <f t="shared" si="3"/>
        <v>0</v>
      </c>
      <c r="J127" s="15"/>
    </row>
    <row r="128" spans="1:10" s="19" customFormat="1" ht="18.75" customHeight="1">
      <c r="A128" s="15"/>
      <c r="B128" s="62"/>
      <c r="C128" s="48"/>
      <c r="D128" s="16" t="s">
        <v>10</v>
      </c>
      <c r="E128" s="17">
        <v>6691.2</v>
      </c>
      <c r="F128" s="17">
        <v>0</v>
      </c>
      <c r="G128" s="18">
        <f t="shared" si="2"/>
        <v>0</v>
      </c>
      <c r="H128" s="17">
        <v>0</v>
      </c>
      <c r="I128" s="18">
        <f t="shared" si="3"/>
        <v>0</v>
      </c>
      <c r="J128" s="15"/>
    </row>
    <row r="129" spans="1:10" s="19" customFormat="1" ht="18.75" customHeight="1">
      <c r="A129" s="15"/>
      <c r="B129" s="62"/>
      <c r="C129" s="16" t="s">
        <v>13</v>
      </c>
      <c r="D129" s="20"/>
      <c r="E129" s="17">
        <f>SUM(E125:E128)</f>
        <v>8562.3</v>
      </c>
      <c r="F129" s="17">
        <f>SUM(F125:F128)</f>
        <v>1636.94</v>
      </c>
      <c r="G129" s="18">
        <f t="shared" si="2"/>
        <v>0.19117993996940078</v>
      </c>
      <c r="H129" s="17">
        <f>SUM(H125:H128)</f>
        <v>0</v>
      </c>
      <c r="I129" s="18">
        <f t="shared" si="3"/>
        <v>0</v>
      </c>
      <c r="J129" s="21"/>
    </row>
    <row r="130" spans="1:10" s="19" customFormat="1" ht="25.5" customHeight="1">
      <c r="A130" s="15"/>
      <c r="B130" s="62"/>
      <c r="C130" s="48" t="s">
        <v>76</v>
      </c>
      <c r="D130" s="16" t="s">
        <v>9</v>
      </c>
      <c r="E130" s="17">
        <v>13950</v>
      </c>
      <c r="F130" s="17">
        <v>0</v>
      </c>
      <c r="G130" s="18">
        <f t="shared" si="2"/>
        <v>0</v>
      </c>
      <c r="H130" s="17">
        <v>0</v>
      </c>
      <c r="I130" s="18">
        <f t="shared" si="3"/>
        <v>0</v>
      </c>
      <c r="J130" s="15"/>
    </row>
    <row r="131" spans="1:10" s="19" customFormat="1" ht="35.25" customHeight="1">
      <c r="A131" s="15"/>
      <c r="B131" s="62"/>
      <c r="C131" s="48"/>
      <c r="D131" s="16" t="s">
        <v>100</v>
      </c>
      <c r="E131" s="17">
        <v>1000</v>
      </c>
      <c r="F131" s="17">
        <v>0</v>
      </c>
      <c r="G131" s="18">
        <f t="shared" si="2"/>
        <v>0</v>
      </c>
      <c r="H131" s="17">
        <v>0</v>
      </c>
      <c r="I131" s="18">
        <f t="shared" si="3"/>
        <v>0</v>
      </c>
      <c r="J131" s="15"/>
    </row>
    <row r="132" spans="1:10" s="19" customFormat="1" ht="18.75" customHeight="1">
      <c r="A132" s="15"/>
      <c r="B132" s="62"/>
      <c r="C132" s="16" t="s">
        <v>13</v>
      </c>
      <c r="D132" s="20"/>
      <c r="E132" s="17">
        <f>SUM(E130:E131)</f>
        <v>14950</v>
      </c>
      <c r="F132" s="17">
        <f>SUM(F130:F131)</f>
        <v>0</v>
      </c>
      <c r="G132" s="18">
        <f t="shared" si="2"/>
        <v>0</v>
      </c>
      <c r="H132" s="17">
        <f>SUM(H130:H131)</f>
        <v>0</v>
      </c>
      <c r="I132" s="18">
        <f t="shared" si="3"/>
        <v>0</v>
      </c>
      <c r="J132" s="21"/>
    </row>
    <row r="133" spans="1:10" s="19" customFormat="1" ht="26.25" customHeight="1">
      <c r="A133" s="15"/>
      <c r="B133" s="62"/>
      <c r="C133" s="48" t="s">
        <v>77</v>
      </c>
      <c r="D133" s="16" t="s">
        <v>9</v>
      </c>
      <c r="E133" s="17">
        <v>218</v>
      </c>
      <c r="F133" s="17">
        <v>0</v>
      </c>
      <c r="G133" s="18">
        <f t="shared" si="2"/>
        <v>0</v>
      </c>
      <c r="H133" s="17">
        <v>0</v>
      </c>
      <c r="I133" s="18">
        <f t="shared" si="3"/>
        <v>0</v>
      </c>
      <c r="J133" s="15"/>
    </row>
    <row r="134" spans="1:10" s="19" customFormat="1" ht="36" customHeight="1">
      <c r="A134" s="15"/>
      <c r="B134" s="62"/>
      <c r="C134" s="48"/>
      <c r="D134" s="16" t="s">
        <v>100</v>
      </c>
      <c r="E134" s="17">
        <v>3</v>
      </c>
      <c r="F134" s="17">
        <v>0</v>
      </c>
      <c r="G134" s="18">
        <f t="shared" si="2"/>
        <v>0</v>
      </c>
      <c r="H134" s="17">
        <v>0</v>
      </c>
      <c r="I134" s="18">
        <f t="shared" si="3"/>
        <v>0</v>
      </c>
      <c r="J134" s="15"/>
    </row>
    <row r="135" spans="1:10" s="19" customFormat="1" ht="18.75" customHeight="1">
      <c r="A135" s="15"/>
      <c r="B135" s="63"/>
      <c r="C135" s="16" t="s">
        <v>13</v>
      </c>
      <c r="D135" s="20"/>
      <c r="E135" s="17">
        <f>SUM(E133:E134)</f>
        <v>221</v>
      </c>
      <c r="F135" s="17">
        <f>SUM(F133:F134)</f>
        <v>0</v>
      </c>
      <c r="G135" s="18">
        <f t="shared" si="2"/>
        <v>0</v>
      </c>
      <c r="H135" s="17">
        <f>SUM(H133:H134)</f>
        <v>0</v>
      </c>
      <c r="I135" s="18">
        <f t="shared" si="3"/>
        <v>0</v>
      </c>
      <c r="J135" s="21"/>
    </row>
    <row r="136" spans="1:10" s="19" customFormat="1" ht="30.75" customHeight="1">
      <c r="A136" s="15"/>
      <c r="B136" s="46"/>
      <c r="C136" s="48" t="s">
        <v>106</v>
      </c>
      <c r="D136" s="16" t="s">
        <v>9</v>
      </c>
      <c r="E136" s="17">
        <v>7368</v>
      </c>
      <c r="F136" s="17">
        <v>0</v>
      </c>
      <c r="G136" s="18">
        <f>F136/E136</f>
        <v>0</v>
      </c>
      <c r="H136" s="17">
        <v>0</v>
      </c>
      <c r="I136" s="18">
        <f>H136/E136</f>
        <v>0</v>
      </c>
      <c r="J136" s="15"/>
    </row>
    <row r="137" spans="1:10" s="19" customFormat="1" ht="40.5" customHeight="1">
      <c r="A137" s="15"/>
      <c r="B137" s="46"/>
      <c r="C137" s="48"/>
      <c r="D137" s="16" t="s">
        <v>100</v>
      </c>
      <c r="E137" s="17">
        <v>75</v>
      </c>
      <c r="F137" s="17">
        <v>0</v>
      </c>
      <c r="G137" s="18">
        <f>F137/E137</f>
        <v>0</v>
      </c>
      <c r="H137" s="17">
        <v>0</v>
      </c>
      <c r="I137" s="18">
        <f>H137/E137</f>
        <v>0</v>
      </c>
      <c r="J137" s="15"/>
    </row>
    <row r="138" spans="1:10" s="19" customFormat="1" ht="18.75" customHeight="1">
      <c r="A138" s="15"/>
      <c r="B138" s="46"/>
      <c r="C138" s="16" t="s">
        <v>13</v>
      </c>
      <c r="D138" s="20"/>
      <c r="E138" s="17">
        <f>SUM(E136:E137)</f>
        <v>7443</v>
      </c>
      <c r="F138" s="17">
        <f>SUM(F136:F137)</f>
        <v>0</v>
      </c>
      <c r="G138" s="18">
        <f>F138/E138</f>
        <v>0</v>
      </c>
      <c r="H138" s="17">
        <f>SUM(H136:H137)</f>
        <v>0</v>
      </c>
      <c r="I138" s="18">
        <f>H138/E138</f>
        <v>0</v>
      </c>
      <c r="J138" s="15"/>
    </row>
    <row r="139" spans="1:10" s="19" customFormat="1" ht="24" customHeight="1">
      <c r="A139" s="47" t="s">
        <v>105</v>
      </c>
      <c r="B139" s="61">
        <v>10</v>
      </c>
      <c r="C139" s="53" t="s">
        <v>27</v>
      </c>
      <c r="D139" s="32" t="s">
        <v>9</v>
      </c>
      <c r="E139" s="33">
        <f>E146+E150+E157</f>
        <v>56766</v>
      </c>
      <c r="F139" s="33">
        <f>F146+F150+F157</f>
        <v>7352.339999999999</v>
      </c>
      <c r="G139" s="34">
        <f aca="true" t="shared" si="4" ref="G139:G207">F139/E139</f>
        <v>0.1295201352922524</v>
      </c>
      <c r="H139" s="33">
        <f>H146+H150+H157</f>
        <v>7352.339999999999</v>
      </c>
      <c r="I139" s="34">
        <f aca="true" t="shared" si="5" ref="I139:I207">H139/E139</f>
        <v>0.1295201352922524</v>
      </c>
      <c r="J139" s="15"/>
    </row>
    <row r="140" spans="1:10" s="19" customFormat="1" ht="35.25" customHeight="1">
      <c r="A140" s="15"/>
      <c r="B140" s="62"/>
      <c r="C140" s="53"/>
      <c r="D140" s="32" t="s">
        <v>100</v>
      </c>
      <c r="E140" s="33">
        <f>E143+E147+E151+E154+E158</f>
        <v>43596.86</v>
      </c>
      <c r="F140" s="33">
        <f>F143+F147+F151+F154+F158</f>
        <v>7763.4800000000005</v>
      </c>
      <c r="G140" s="34">
        <f t="shared" si="4"/>
        <v>0.17807429250638693</v>
      </c>
      <c r="H140" s="33">
        <f>H143+H147+H151+H154+H158</f>
        <v>7763.4800000000005</v>
      </c>
      <c r="I140" s="34">
        <f t="shared" si="5"/>
        <v>0.17807429250638693</v>
      </c>
      <c r="J140" s="15"/>
    </row>
    <row r="141" spans="1:10" s="19" customFormat="1" ht="32.25" customHeight="1">
      <c r="A141" s="15"/>
      <c r="B141" s="62"/>
      <c r="C141" s="53"/>
      <c r="D141" s="32" t="s">
        <v>10</v>
      </c>
      <c r="E141" s="33">
        <f>E144+E152+E155+E148</f>
        <v>284105.57</v>
      </c>
      <c r="F141" s="33">
        <f>F144+F152+F155+F148</f>
        <v>2951.94</v>
      </c>
      <c r="G141" s="34">
        <f t="shared" si="4"/>
        <v>0.010390292594404256</v>
      </c>
      <c r="H141" s="33">
        <f>H144+H152+H155+H148</f>
        <v>2951.94</v>
      </c>
      <c r="I141" s="34">
        <f t="shared" si="5"/>
        <v>0.010390292594404256</v>
      </c>
      <c r="J141" s="15"/>
    </row>
    <row r="142" spans="1:10" s="19" customFormat="1" ht="18.75" customHeight="1">
      <c r="A142" s="15"/>
      <c r="B142" s="62"/>
      <c r="C142" s="32" t="s">
        <v>11</v>
      </c>
      <c r="D142" s="35"/>
      <c r="E142" s="33">
        <f>SUM(E139:E141)</f>
        <v>384468.43</v>
      </c>
      <c r="F142" s="33">
        <f>SUM(F139:F141)</f>
        <v>18067.76</v>
      </c>
      <c r="G142" s="34">
        <f t="shared" si="4"/>
        <v>0.04699413161179449</v>
      </c>
      <c r="H142" s="33">
        <f>SUM(H139:H141)</f>
        <v>18067.76</v>
      </c>
      <c r="I142" s="34">
        <f t="shared" si="5"/>
        <v>0.04699413161179449</v>
      </c>
      <c r="J142" s="21"/>
    </row>
    <row r="143" spans="1:10" s="19" customFormat="1" ht="36.75" customHeight="1">
      <c r="A143" s="15"/>
      <c r="B143" s="62"/>
      <c r="C143" s="48" t="s">
        <v>28</v>
      </c>
      <c r="D143" s="16" t="s">
        <v>100</v>
      </c>
      <c r="E143" s="17">
        <v>0</v>
      </c>
      <c r="F143" s="17">
        <v>0</v>
      </c>
      <c r="G143" s="18" t="s">
        <v>20</v>
      </c>
      <c r="H143" s="17">
        <v>0</v>
      </c>
      <c r="I143" s="18" t="s">
        <v>20</v>
      </c>
      <c r="J143" s="15"/>
    </row>
    <row r="144" spans="1:10" s="19" customFormat="1" ht="18.75" customHeight="1">
      <c r="A144" s="15"/>
      <c r="B144" s="62"/>
      <c r="C144" s="48"/>
      <c r="D144" s="16" t="s">
        <v>10</v>
      </c>
      <c r="E144" s="17">
        <v>5419.82</v>
      </c>
      <c r="F144" s="17">
        <v>59.76</v>
      </c>
      <c r="G144" s="18">
        <f t="shared" si="4"/>
        <v>0.011026196441948256</v>
      </c>
      <c r="H144" s="17">
        <v>59.76</v>
      </c>
      <c r="I144" s="18">
        <f t="shared" si="5"/>
        <v>0.011026196441948256</v>
      </c>
      <c r="J144" s="15"/>
    </row>
    <row r="145" spans="1:10" s="19" customFormat="1" ht="18.75" customHeight="1">
      <c r="A145" s="15"/>
      <c r="B145" s="62"/>
      <c r="C145" s="16" t="s">
        <v>13</v>
      </c>
      <c r="D145" s="20"/>
      <c r="E145" s="17">
        <f>SUM(E143:E144)</f>
        <v>5419.82</v>
      </c>
      <c r="F145" s="17">
        <f>SUM(F143:F144)</f>
        <v>59.76</v>
      </c>
      <c r="G145" s="18">
        <f t="shared" si="4"/>
        <v>0.011026196441948256</v>
      </c>
      <c r="H145" s="17">
        <f>SUM(H143:H144)</f>
        <v>59.76</v>
      </c>
      <c r="I145" s="18">
        <f t="shared" si="5"/>
        <v>0.011026196441948256</v>
      </c>
      <c r="J145" s="21"/>
    </row>
    <row r="146" spans="1:10" s="19" customFormat="1" ht="24" customHeight="1">
      <c r="A146" s="15"/>
      <c r="B146" s="62"/>
      <c r="C146" s="49" t="s">
        <v>43</v>
      </c>
      <c r="D146" s="16" t="s">
        <v>9</v>
      </c>
      <c r="E146" s="17">
        <v>7188</v>
      </c>
      <c r="F146" s="17">
        <v>7187.69</v>
      </c>
      <c r="G146" s="18">
        <f t="shared" si="4"/>
        <v>0.9999568725653867</v>
      </c>
      <c r="H146" s="17">
        <v>7187.69</v>
      </c>
      <c r="I146" s="18">
        <f t="shared" si="5"/>
        <v>0.9999568725653867</v>
      </c>
      <c r="J146" s="15"/>
    </row>
    <row r="147" spans="1:10" s="19" customFormat="1" ht="37.5" customHeight="1">
      <c r="A147" s="15"/>
      <c r="B147" s="62"/>
      <c r="C147" s="60"/>
      <c r="D147" s="16" t="s">
        <v>100</v>
      </c>
      <c r="E147" s="17">
        <v>1798.63</v>
      </c>
      <c r="F147" s="17">
        <v>798.63</v>
      </c>
      <c r="G147" s="18">
        <f t="shared" si="4"/>
        <v>0.4440212828652919</v>
      </c>
      <c r="H147" s="17">
        <v>798.63</v>
      </c>
      <c r="I147" s="18">
        <f t="shared" si="5"/>
        <v>0.4440212828652919</v>
      </c>
      <c r="J147" s="15"/>
    </row>
    <row r="148" spans="1:10" s="19" customFormat="1" ht="18.75" customHeight="1">
      <c r="A148" s="15"/>
      <c r="B148" s="62"/>
      <c r="C148" s="67"/>
      <c r="D148" s="16" t="s">
        <v>10</v>
      </c>
      <c r="E148" s="17">
        <v>5000.13</v>
      </c>
      <c r="F148" s="17">
        <v>0</v>
      </c>
      <c r="G148" s="18" t="s">
        <v>20</v>
      </c>
      <c r="H148" s="17">
        <v>0</v>
      </c>
      <c r="I148" s="18" t="s">
        <v>20</v>
      </c>
      <c r="J148" s="15"/>
    </row>
    <row r="149" spans="1:10" s="19" customFormat="1" ht="18.75" customHeight="1">
      <c r="A149" s="15"/>
      <c r="B149" s="62"/>
      <c r="C149" s="16" t="s">
        <v>13</v>
      </c>
      <c r="D149" s="20"/>
      <c r="E149" s="17">
        <f>SUM(E146:E148)</f>
        <v>13986.760000000002</v>
      </c>
      <c r="F149" s="17">
        <f>SUM(F146:F148)</f>
        <v>7986.32</v>
      </c>
      <c r="G149" s="18">
        <f t="shared" si="4"/>
        <v>0.5709914233174801</v>
      </c>
      <c r="H149" s="17">
        <f>SUM(H146:H148)</f>
        <v>7986.32</v>
      </c>
      <c r="I149" s="18">
        <f t="shared" si="5"/>
        <v>0.5709914233174801</v>
      </c>
      <c r="J149" s="21"/>
    </row>
    <row r="150" spans="1:10" s="19" customFormat="1" ht="28.5" customHeight="1">
      <c r="A150" s="15"/>
      <c r="B150" s="62"/>
      <c r="C150" s="48" t="s">
        <v>29</v>
      </c>
      <c r="D150" s="16" t="s">
        <v>9</v>
      </c>
      <c r="E150" s="17">
        <v>48916</v>
      </c>
      <c r="F150" s="17">
        <v>0</v>
      </c>
      <c r="G150" s="18">
        <f t="shared" si="4"/>
        <v>0</v>
      </c>
      <c r="H150" s="17">
        <v>0</v>
      </c>
      <c r="I150" s="18">
        <f t="shared" si="5"/>
        <v>0</v>
      </c>
      <c r="J150" s="15"/>
    </row>
    <row r="151" spans="1:10" s="19" customFormat="1" ht="36.75" customHeight="1">
      <c r="A151" s="15"/>
      <c r="B151" s="62"/>
      <c r="C151" s="48"/>
      <c r="D151" s="16" t="s">
        <v>100</v>
      </c>
      <c r="E151" s="17">
        <v>8574.53</v>
      </c>
      <c r="F151" s="17">
        <v>0</v>
      </c>
      <c r="G151" s="18">
        <f t="shared" si="4"/>
        <v>0</v>
      </c>
      <c r="H151" s="17">
        <v>0</v>
      </c>
      <c r="I151" s="18">
        <f t="shared" si="5"/>
        <v>0</v>
      </c>
      <c r="J151" s="15"/>
    </row>
    <row r="152" spans="1:10" s="19" customFormat="1" ht="18.75" customHeight="1">
      <c r="A152" s="15"/>
      <c r="B152" s="62"/>
      <c r="C152" s="48"/>
      <c r="D152" s="16" t="s">
        <v>10</v>
      </c>
      <c r="E152" s="17">
        <v>270940.8</v>
      </c>
      <c r="F152" s="17">
        <v>2892.18</v>
      </c>
      <c r="G152" s="18">
        <f t="shared" si="4"/>
        <v>0.010674582787088544</v>
      </c>
      <c r="H152" s="17">
        <v>2892.18</v>
      </c>
      <c r="I152" s="18">
        <f t="shared" si="5"/>
        <v>0.010674582787088544</v>
      </c>
      <c r="J152" s="15"/>
    </row>
    <row r="153" spans="1:10" s="19" customFormat="1" ht="18.75" customHeight="1">
      <c r="A153" s="15"/>
      <c r="B153" s="62"/>
      <c r="C153" s="16" t="s">
        <v>13</v>
      </c>
      <c r="D153" s="20"/>
      <c r="E153" s="17">
        <f>SUM(E150:E152)</f>
        <v>328431.32999999996</v>
      </c>
      <c r="F153" s="17">
        <f>SUM(F150:F152)</f>
        <v>2892.18</v>
      </c>
      <c r="G153" s="18">
        <f t="shared" si="4"/>
        <v>0.008806041737857349</v>
      </c>
      <c r="H153" s="17">
        <f>SUM(H150:H152)</f>
        <v>2892.18</v>
      </c>
      <c r="I153" s="18">
        <f t="shared" si="5"/>
        <v>0.008806041737857349</v>
      </c>
      <c r="J153" s="21"/>
    </row>
    <row r="154" spans="1:10" s="19" customFormat="1" ht="36" customHeight="1">
      <c r="A154" s="15"/>
      <c r="B154" s="62"/>
      <c r="C154" s="48" t="s">
        <v>30</v>
      </c>
      <c r="D154" s="16" t="s">
        <v>100</v>
      </c>
      <c r="E154" s="17">
        <v>0</v>
      </c>
      <c r="F154" s="17">
        <v>0</v>
      </c>
      <c r="G154" s="18" t="s">
        <v>20</v>
      </c>
      <c r="H154" s="17">
        <v>0</v>
      </c>
      <c r="I154" s="18" t="s">
        <v>20</v>
      </c>
      <c r="J154" s="15"/>
    </row>
    <row r="155" spans="1:10" s="19" customFormat="1" ht="18.75" customHeight="1">
      <c r="A155" s="15"/>
      <c r="B155" s="62"/>
      <c r="C155" s="48"/>
      <c r="D155" s="16" t="s">
        <v>10</v>
      </c>
      <c r="E155" s="17">
        <v>2744.82</v>
      </c>
      <c r="F155" s="17">
        <v>0</v>
      </c>
      <c r="G155" s="18">
        <f t="shared" si="4"/>
        <v>0</v>
      </c>
      <c r="H155" s="17">
        <v>0</v>
      </c>
      <c r="I155" s="18">
        <f t="shared" si="5"/>
        <v>0</v>
      </c>
      <c r="J155" s="15"/>
    </row>
    <row r="156" spans="1:10" s="19" customFormat="1" ht="18.75" customHeight="1">
      <c r="A156" s="15"/>
      <c r="B156" s="62"/>
      <c r="C156" s="16" t="s">
        <v>13</v>
      </c>
      <c r="D156" s="20"/>
      <c r="E156" s="17">
        <f>SUM(E154:E155)</f>
        <v>2744.82</v>
      </c>
      <c r="F156" s="17">
        <f>SUM(F154:F155)</f>
        <v>0</v>
      </c>
      <c r="G156" s="18">
        <f t="shared" si="4"/>
        <v>0</v>
      </c>
      <c r="H156" s="17">
        <f>SUM(H154:H155)</f>
        <v>0</v>
      </c>
      <c r="I156" s="18">
        <f t="shared" si="5"/>
        <v>0</v>
      </c>
      <c r="J156" s="21"/>
    </row>
    <row r="157" spans="1:10" s="19" customFormat="1" ht="24.75" customHeight="1">
      <c r="A157" s="15"/>
      <c r="B157" s="62"/>
      <c r="C157" s="48" t="s">
        <v>31</v>
      </c>
      <c r="D157" s="16" t="s">
        <v>9</v>
      </c>
      <c r="E157" s="17">
        <v>662</v>
      </c>
      <c r="F157" s="17">
        <v>164.65</v>
      </c>
      <c r="G157" s="18">
        <f t="shared" si="4"/>
        <v>0.24871601208459215</v>
      </c>
      <c r="H157" s="17">
        <v>164.65</v>
      </c>
      <c r="I157" s="18">
        <f t="shared" si="5"/>
        <v>0.24871601208459215</v>
      </c>
      <c r="J157" s="15"/>
    </row>
    <row r="158" spans="1:10" s="19" customFormat="1" ht="42.75" customHeight="1">
      <c r="A158" s="15"/>
      <c r="B158" s="62"/>
      <c r="C158" s="48"/>
      <c r="D158" s="16" t="s">
        <v>100</v>
      </c>
      <c r="E158" s="17">
        <v>33223.7</v>
      </c>
      <c r="F158" s="17">
        <v>6964.85</v>
      </c>
      <c r="G158" s="18">
        <f t="shared" si="4"/>
        <v>0.20963498948040107</v>
      </c>
      <c r="H158" s="17">
        <v>6964.85</v>
      </c>
      <c r="I158" s="18">
        <f t="shared" si="5"/>
        <v>0.20963498948040107</v>
      </c>
      <c r="J158" s="15"/>
    </row>
    <row r="159" spans="1:10" s="19" customFormat="1" ht="18.75" customHeight="1">
      <c r="A159" s="15"/>
      <c r="B159" s="63"/>
      <c r="C159" s="16" t="s">
        <v>13</v>
      </c>
      <c r="D159" s="20"/>
      <c r="E159" s="17">
        <f>SUM(E157:E158)</f>
        <v>33885.7</v>
      </c>
      <c r="F159" s="17">
        <f>SUM(F157:F158)</f>
        <v>7129.5</v>
      </c>
      <c r="G159" s="18">
        <f t="shared" si="4"/>
        <v>0.21039848667727096</v>
      </c>
      <c r="H159" s="17">
        <f>SUM(H157:H158)</f>
        <v>7129.5</v>
      </c>
      <c r="I159" s="18">
        <f t="shared" si="5"/>
        <v>0.21039848667727096</v>
      </c>
      <c r="J159" s="21"/>
    </row>
    <row r="160" spans="1:10" s="23" customFormat="1" ht="40.5" customHeight="1">
      <c r="A160" s="22"/>
      <c r="B160" s="61">
        <v>11</v>
      </c>
      <c r="C160" s="53" t="s">
        <v>32</v>
      </c>
      <c r="D160" s="32" t="s">
        <v>100</v>
      </c>
      <c r="E160" s="33">
        <f>E163+E165+E167+E170</f>
        <v>1000</v>
      </c>
      <c r="F160" s="33">
        <f>F163+F165+F167+F170</f>
        <v>0</v>
      </c>
      <c r="G160" s="34">
        <f t="shared" si="4"/>
        <v>0</v>
      </c>
      <c r="H160" s="33">
        <f>H163+H165+H167+H170</f>
        <v>0</v>
      </c>
      <c r="I160" s="34">
        <f t="shared" si="5"/>
        <v>0</v>
      </c>
      <c r="J160" s="22"/>
    </row>
    <row r="161" spans="1:10" s="23" customFormat="1" ht="18.75" customHeight="1">
      <c r="A161" s="22"/>
      <c r="B161" s="62"/>
      <c r="C161" s="53"/>
      <c r="D161" s="32" t="s">
        <v>10</v>
      </c>
      <c r="E161" s="33">
        <f>E168+E171</f>
        <v>72480</v>
      </c>
      <c r="F161" s="33">
        <f>F168+F171</f>
        <v>11480</v>
      </c>
      <c r="G161" s="34">
        <f t="shared" si="4"/>
        <v>0.15838852097130243</v>
      </c>
      <c r="H161" s="33">
        <f>H168+H171</f>
        <v>11480</v>
      </c>
      <c r="I161" s="34">
        <f t="shared" si="5"/>
        <v>0.15838852097130243</v>
      </c>
      <c r="J161" s="22"/>
    </row>
    <row r="162" spans="1:10" s="23" customFormat="1" ht="18.75" customHeight="1">
      <c r="A162" s="22"/>
      <c r="B162" s="62"/>
      <c r="C162" s="32" t="s">
        <v>11</v>
      </c>
      <c r="D162" s="35"/>
      <c r="E162" s="33">
        <f>SUM(E160:E161)</f>
        <v>73480</v>
      </c>
      <c r="F162" s="33">
        <f>SUM(F160:F161)</f>
        <v>11480</v>
      </c>
      <c r="G162" s="34">
        <f t="shared" si="4"/>
        <v>0.1562329885683179</v>
      </c>
      <c r="H162" s="33">
        <f>SUM(H160:H161)</f>
        <v>11480</v>
      </c>
      <c r="I162" s="34">
        <f t="shared" si="5"/>
        <v>0.1562329885683179</v>
      </c>
      <c r="J162" s="24"/>
    </row>
    <row r="163" spans="1:10" s="19" customFormat="1" ht="34.5" customHeight="1">
      <c r="A163" s="15"/>
      <c r="B163" s="62"/>
      <c r="C163" s="25" t="s">
        <v>78</v>
      </c>
      <c r="D163" s="16" t="s">
        <v>100</v>
      </c>
      <c r="E163" s="17">
        <v>0</v>
      </c>
      <c r="F163" s="17">
        <v>0</v>
      </c>
      <c r="G163" s="18" t="s">
        <v>20</v>
      </c>
      <c r="H163" s="17">
        <v>0</v>
      </c>
      <c r="I163" s="18" t="s">
        <v>20</v>
      </c>
      <c r="J163" s="15"/>
    </row>
    <row r="164" spans="1:10" s="19" customFormat="1" ht="18.75" customHeight="1">
      <c r="A164" s="15"/>
      <c r="B164" s="62"/>
      <c r="C164" s="16" t="s">
        <v>13</v>
      </c>
      <c r="D164" s="20"/>
      <c r="E164" s="17">
        <f>SUM(E163)</f>
        <v>0</v>
      </c>
      <c r="F164" s="17">
        <f>SUM(F163)</f>
        <v>0</v>
      </c>
      <c r="G164" s="18" t="s">
        <v>20</v>
      </c>
      <c r="H164" s="17">
        <f>SUM(H163)</f>
        <v>0</v>
      </c>
      <c r="I164" s="18" t="s">
        <v>20</v>
      </c>
      <c r="J164" s="21"/>
    </row>
    <row r="165" spans="1:10" s="19" customFormat="1" ht="36" customHeight="1">
      <c r="A165" s="15"/>
      <c r="B165" s="62"/>
      <c r="C165" s="16" t="s">
        <v>79</v>
      </c>
      <c r="D165" s="16" t="s">
        <v>100</v>
      </c>
      <c r="E165" s="17">
        <v>0</v>
      </c>
      <c r="F165" s="17">
        <v>0</v>
      </c>
      <c r="G165" s="18" t="s">
        <v>20</v>
      </c>
      <c r="H165" s="17">
        <v>0</v>
      </c>
      <c r="I165" s="18" t="s">
        <v>20</v>
      </c>
      <c r="J165" s="15"/>
    </row>
    <row r="166" spans="1:10" s="19" customFormat="1" ht="18.75" customHeight="1">
      <c r="A166" s="15"/>
      <c r="B166" s="62"/>
      <c r="C166" s="16" t="s">
        <v>13</v>
      </c>
      <c r="D166" s="20"/>
      <c r="E166" s="17">
        <f>SUM(E165)</f>
        <v>0</v>
      </c>
      <c r="F166" s="17">
        <f>SUM(F165)</f>
        <v>0</v>
      </c>
      <c r="G166" s="18" t="s">
        <v>20</v>
      </c>
      <c r="H166" s="17">
        <f>SUM(H165)</f>
        <v>0</v>
      </c>
      <c r="I166" s="18" t="s">
        <v>20</v>
      </c>
      <c r="J166" s="21"/>
    </row>
    <row r="167" spans="1:10" s="19" customFormat="1" ht="36.75" customHeight="1">
      <c r="A167" s="15"/>
      <c r="B167" s="62"/>
      <c r="C167" s="48" t="s">
        <v>80</v>
      </c>
      <c r="D167" s="16" t="s">
        <v>100</v>
      </c>
      <c r="E167" s="17">
        <v>1000</v>
      </c>
      <c r="F167" s="17">
        <v>0</v>
      </c>
      <c r="G167" s="18">
        <f t="shared" si="4"/>
        <v>0</v>
      </c>
      <c r="H167" s="17">
        <v>0</v>
      </c>
      <c r="I167" s="18">
        <f t="shared" si="5"/>
        <v>0</v>
      </c>
      <c r="J167" s="15"/>
    </row>
    <row r="168" spans="1:10" s="19" customFormat="1" ht="18.75" customHeight="1">
      <c r="A168" s="15"/>
      <c r="B168" s="62"/>
      <c r="C168" s="48"/>
      <c r="D168" s="16" t="s">
        <v>10</v>
      </c>
      <c r="E168" s="17">
        <v>480</v>
      </c>
      <c r="F168" s="17">
        <v>120</v>
      </c>
      <c r="G168" s="18">
        <f t="shared" si="4"/>
        <v>0.25</v>
      </c>
      <c r="H168" s="17">
        <v>120</v>
      </c>
      <c r="I168" s="18">
        <f t="shared" si="5"/>
        <v>0.25</v>
      </c>
      <c r="J168" s="15"/>
    </row>
    <row r="169" spans="1:10" s="19" customFormat="1" ht="18.75" customHeight="1">
      <c r="A169" s="15"/>
      <c r="B169" s="62"/>
      <c r="C169" s="16" t="s">
        <v>13</v>
      </c>
      <c r="D169" s="20"/>
      <c r="E169" s="17">
        <f>SUM(E167:E168)</f>
        <v>1480</v>
      </c>
      <c r="F169" s="17">
        <f>SUM(F167:F168)</f>
        <v>120</v>
      </c>
      <c r="G169" s="18">
        <f t="shared" si="4"/>
        <v>0.08108108108108109</v>
      </c>
      <c r="H169" s="17">
        <f>SUM(H167:H168)</f>
        <v>120</v>
      </c>
      <c r="I169" s="18">
        <f t="shared" si="5"/>
        <v>0.08108108108108109</v>
      </c>
      <c r="J169" s="21"/>
    </row>
    <row r="170" spans="1:10" s="19" customFormat="1" ht="36" customHeight="1">
      <c r="A170" s="15"/>
      <c r="B170" s="62"/>
      <c r="C170" s="48" t="s">
        <v>81</v>
      </c>
      <c r="D170" s="16" t="s">
        <v>100</v>
      </c>
      <c r="E170" s="17">
        <v>0</v>
      </c>
      <c r="F170" s="17">
        <v>0</v>
      </c>
      <c r="G170" s="18" t="s">
        <v>20</v>
      </c>
      <c r="H170" s="17">
        <v>0</v>
      </c>
      <c r="I170" s="18" t="s">
        <v>20</v>
      </c>
      <c r="J170" s="15"/>
    </row>
    <row r="171" spans="1:10" s="19" customFormat="1" ht="18.75" customHeight="1">
      <c r="A171" s="15"/>
      <c r="B171" s="62"/>
      <c r="C171" s="48"/>
      <c r="D171" s="16" t="s">
        <v>10</v>
      </c>
      <c r="E171" s="17">
        <v>72000</v>
      </c>
      <c r="F171" s="17">
        <v>11360</v>
      </c>
      <c r="G171" s="18">
        <f t="shared" si="4"/>
        <v>0.15777777777777777</v>
      </c>
      <c r="H171" s="17">
        <v>11360</v>
      </c>
      <c r="I171" s="18">
        <f t="shared" si="5"/>
        <v>0.15777777777777777</v>
      </c>
      <c r="J171" s="15"/>
    </row>
    <row r="172" spans="1:10" s="19" customFormat="1" ht="18.75" customHeight="1">
      <c r="A172" s="15"/>
      <c r="B172" s="63"/>
      <c r="C172" s="16" t="s">
        <v>13</v>
      </c>
      <c r="D172" s="20"/>
      <c r="E172" s="17">
        <f>SUM(E170:E171)</f>
        <v>72000</v>
      </c>
      <c r="F172" s="17">
        <f>SUM(F170:F171)</f>
        <v>11360</v>
      </c>
      <c r="G172" s="18">
        <f t="shared" si="4"/>
        <v>0.15777777777777777</v>
      </c>
      <c r="H172" s="17">
        <f>SUM(H170:H171)</f>
        <v>11360</v>
      </c>
      <c r="I172" s="18">
        <f t="shared" si="5"/>
        <v>0.15777777777777777</v>
      </c>
      <c r="J172" s="21"/>
    </row>
    <row r="173" spans="1:10" s="23" customFormat="1" ht="24" customHeight="1">
      <c r="A173" s="22"/>
      <c r="B173" s="61">
        <v>12</v>
      </c>
      <c r="C173" s="53" t="s">
        <v>33</v>
      </c>
      <c r="D173" s="32" t="s">
        <v>9</v>
      </c>
      <c r="E173" s="33">
        <f>E176</f>
        <v>3936</v>
      </c>
      <c r="F173" s="33">
        <f>F176</f>
        <v>718.97</v>
      </c>
      <c r="G173" s="34">
        <f t="shared" si="4"/>
        <v>0.18266514227642278</v>
      </c>
      <c r="H173" s="33">
        <f>H176</f>
        <v>718.97</v>
      </c>
      <c r="I173" s="34">
        <f t="shared" si="5"/>
        <v>0.18266514227642278</v>
      </c>
      <c r="J173" s="22"/>
    </row>
    <row r="174" spans="1:10" s="23" customFormat="1" ht="46.5" customHeight="1">
      <c r="A174" s="22"/>
      <c r="B174" s="62"/>
      <c r="C174" s="53"/>
      <c r="D174" s="32" t="s">
        <v>100</v>
      </c>
      <c r="E174" s="33">
        <f>E177+E179+E181+E183</f>
        <v>891080.6</v>
      </c>
      <c r="F174" s="33">
        <f>F177+F179+F181+F183</f>
        <v>106577.56</v>
      </c>
      <c r="G174" s="34">
        <f t="shared" si="4"/>
        <v>0.11960484831562936</v>
      </c>
      <c r="H174" s="33">
        <f>H177+H179+H181+H183</f>
        <v>106577.56</v>
      </c>
      <c r="I174" s="34">
        <f t="shared" si="5"/>
        <v>0.11960484831562936</v>
      </c>
      <c r="J174" s="22"/>
    </row>
    <row r="175" spans="1:10" s="23" customFormat="1" ht="18.75" customHeight="1">
      <c r="A175" s="22"/>
      <c r="B175" s="62"/>
      <c r="C175" s="32" t="s">
        <v>11</v>
      </c>
      <c r="D175" s="35"/>
      <c r="E175" s="33">
        <f>SUM(E173:E174)</f>
        <v>895016.6</v>
      </c>
      <c r="F175" s="33">
        <f>SUM(F173:F174)</f>
        <v>107296.53</v>
      </c>
      <c r="G175" s="34">
        <f t="shared" si="4"/>
        <v>0.11988216754862424</v>
      </c>
      <c r="H175" s="33">
        <f>SUM(H173:H174)</f>
        <v>107296.53</v>
      </c>
      <c r="I175" s="34">
        <f t="shared" si="5"/>
        <v>0.11988216754862424</v>
      </c>
      <c r="J175" s="24"/>
    </row>
    <row r="176" spans="1:10" s="19" customFormat="1" ht="23.25" customHeight="1">
      <c r="A176" s="15"/>
      <c r="B176" s="62"/>
      <c r="C176" s="48" t="s">
        <v>82</v>
      </c>
      <c r="D176" s="16" t="s">
        <v>9</v>
      </c>
      <c r="E176" s="17">
        <v>3936</v>
      </c>
      <c r="F176" s="17">
        <v>718.97</v>
      </c>
      <c r="G176" s="18">
        <f t="shared" si="4"/>
        <v>0.18266514227642278</v>
      </c>
      <c r="H176" s="17">
        <v>718.97</v>
      </c>
      <c r="I176" s="18">
        <f t="shared" si="5"/>
        <v>0.18266514227642278</v>
      </c>
      <c r="J176" s="15"/>
    </row>
    <row r="177" spans="1:10" s="19" customFormat="1" ht="36" customHeight="1">
      <c r="A177" s="15"/>
      <c r="B177" s="62"/>
      <c r="C177" s="48"/>
      <c r="D177" s="16" t="s">
        <v>100</v>
      </c>
      <c r="E177" s="17">
        <v>503631</v>
      </c>
      <c r="F177" s="17">
        <v>21029.18</v>
      </c>
      <c r="G177" s="18">
        <f t="shared" si="4"/>
        <v>0.04175513421532829</v>
      </c>
      <c r="H177" s="17">
        <v>21029.18</v>
      </c>
      <c r="I177" s="18">
        <f t="shared" si="5"/>
        <v>0.04175513421532829</v>
      </c>
      <c r="J177" s="15"/>
    </row>
    <row r="178" spans="1:10" s="19" customFormat="1" ht="18.75" customHeight="1">
      <c r="A178" s="15"/>
      <c r="B178" s="62"/>
      <c r="C178" s="16" t="s">
        <v>13</v>
      </c>
      <c r="D178" s="20"/>
      <c r="E178" s="17">
        <f>SUM(E176:E177)</f>
        <v>507567</v>
      </c>
      <c r="F178" s="17">
        <f>SUM(F176:F177)</f>
        <v>21748.15</v>
      </c>
      <c r="G178" s="18">
        <f t="shared" si="4"/>
        <v>0.04284784077767073</v>
      </c>
      <c r="H178" s="17">
        <f>SUM(H176:H177)</f>
        <v>21748.15</v>
      </c>
      <c r="I178" s="18">
        <f t="shared" si="5"/>
        <v>0.04284784077767073</v>
      </c>
      <c r="J178" s="21"/>
    </row>
    <row r="179" spans="1:10" s="19" customFormat="1" ht="33.75" customHeight="1">
      <c r="A179" s="15"/>
      <c r="B179" s="62"/>
      <c r="C179" s="16" t="s">
        <v>83</v>
      </c>
      <c r="D179" s="16" t="s">
        <v>100</v>
      </c>
      <c r="E179" s="17">
        <v>1597</v>
      </c>
      <c r="F179" s="17">
        <v>3</v>
      </c>
      <c r="G179" s="18">
        <f t="shared" si="4"/>
        <v>0.001878522229179712</v>
      </c>
      <c r="H179" s="17">
        <v>3</v>
      </c>
      <c r="I179" s="18">
        <f t="shared" si="5"/>
        <v>0.001878522229179712</v>
      </c>
      <c r="J179" s="15"/>
    </row>
    <row r="180" spans="1:10" s="19" customFormat="1" ht="18.75" customHeight="1">
      <c r="A180" s="15"/>
      <c r="B180" s="62"/>
      <c r="C180" s="16" t="s">
        <v>13</v>
      </c>
      <c r="D180" s="20"/>
      <c r="E180" s="17">
        <f>SUM(E179)</f>
        <v>1597</v>
      </c>
      <c r="F180" s="17">
        <f>SUM(F179)</f>
        <v>3</v>
      </c>
      <c r="G180" s="18">
        <f t="shared" si="4"/>
        <v>0.001878522229179712</v>
      </c>
      <c r="H180" s="17">
        <f>SUM(H179)</f>
        <v>3</v>
      </c>
      <c r="I180" s="18">
        <f t="shared" si="5"/>
        <v>0.001878522229179712</v>
      </c>
      <c r="J180" s="21"/>
    </row>
    <row r="181" spans="1:10" s="19" customFormat="1" ht="39" customHeight="1">
      <c r="A181" s="15"/>
      <c r="B181" s="62"/>
      <c r="C181" s="16" t="s">
        <v>84</v>
      </c>
      <c r="D181" s="16" t="s">
        <v>100</v>
      </c>
      <c r="E181" s="17">
        <v>36800</v>
      </c>
      <c r="F181" s="17">
        <v>8528.41</v>
      </c>
      <c r="G181" s="18">
        <f t="shared" si="4"/>
        <v>0.23175027173913043</v>
      </c>
      <c r="H181" s="17">
        <v>8528.41</v>
      </c>
      <c r="I181" s="18">
        <f t="shared" si="5"/>
        <v>0.23175027173913043</v>
      </c>
      <c r="J181" s="15"/>
    </row>
    <row r="182" spans="1:10" s="19" customFormat="1" ht="18.75" customHeight="1">
      <c r="A182" s="15"/>
      <c r="B182" s="62"/>
      <c r="C182" s="16" t="s">
        <v>13</v>
      </c>
      <c r="D182" s="20"/>
      <c r="E182" s="17">
        <f>SUM(E181)</f>
        <v>36800</v>
      </c>
      <c r="F182" s="17">
        <f>SUM(F181)</f>
        <v>8528.41</v>
      </c>
      <c r="G182" s="18">
        <f t="shared" si="4"/>
        <v>0.23175027173913043</v>
      </c>
      <c r="H182" s="17">
        <f>SUM(H181)</f>
        <v>8528.41</v>
      </c>
      <c r="I182" s="18">
        <f t="shared" si="5"/>
        <v>0.23175027173913043</v>
      </c>
      <c r="J182" s="21"/>
    </row>
    <row r="183" spans="1:10" s="19" customFormat="1" ht="37.5" customHeight="1">
      <c r="A183" s="15"/>
      <c r="B183" s="62"/>
      <c r="C183" s="16" t="s">
        <v>56</v>
      </c>
      <c r="D183" s="16" t="s">
        <v>100</v>
      </c>
      <c r="E183" s="17">
        <v>349052.6</v>
      </c>
      <c r="F183" s="17">
        <v>77016.97</v>
      </c>
      <c r="G183" s="18">
        <f t="shared" si="4"/>
        <v>0.2206457422176486</v>
      </c>
      <c r="H183" s="17">
        <v>77016.97</v>
      </c>
      <c r="I183" s="18">
        <f t="shared" si="5"/>
        <v>0.2206457422176486</v>
      </c>
      <c r="J183" s="15"/>
    </row>
    <row r="184" spans="1:10" s="19" customFormat="1" ht="18.75" customHeight="1">
      <c r="A184" s="15"/>
      <c r="B184" s="63"/>
      <c r="C184" s="16" t="s">
        <v>13</v>
      </c>
      <c r="D184" s="20"/>
      <c r="E184" s="17">
        <f>SUM(E183)</f>
        <v>349052.6</v>
      </c>
      <c r="F184" s="17">
        <f>SUM(F183)</f>
        <v>77016.97</v>
      </c>
      <c r="G184" s="18">
        <f t="shared" si="4"/>
        <v>0.2206457422176486</v>
      </c>
      <c r="H184" s="17">
        <f>SUM(H183)</f>
        <v>77016.97</v>
      </c>
      <c r="I184" s="18">
        <f t="shared" si="5"/>
        <v>0.2206457422176486</v>
      </c>
      <c r="J184" s="21"/>
    </row>
    <row r="185" spans="1:10" s="23" customFormat="1" ht="18.75" customHeight="1">
      <c r="A185" s="22"/>
      <c r="B185" s="61">
        <v>13</v>
      </c>
      <c r="C185" s="51" t="s">
        <v>34</v>
      </c>
      <c r="D185" s="32" t="s">
        <v>8</v>
      </c>
      <c r="E185" s="33">
        <f>E196</f>
        <v>12596</v>
      </c>
      <c r="F185" s="33">
        <f>F196</f>
        <v>1866.4</v>
      </c>
      <c r="G185" s="34">
        <f t="shared" si="4"/>
        <v>0.14817402349952366</v>
      </c>
      <c r="H185" s="33">
        <f>H196</f>
        <v>1866.4</v>
      </c>
      <c r="I185" s="34">
        <f t="shared" si="5"/>
        <v>0.14817402349952366</v>
      </c>
      <c r="J185" s="22"/>
    </row>
    <row r="186" spans="1:10" s="23" customFormat="1" ht="30" customHeight="1">
      <c r="A186" s="22"/>
      <c r="B186" s="62"/>
      <c r="C186" s="66"/>
      <c r="D186" s="42" t="s">
        <v>9</v>
      </c>
      <c r="E186" s="33">
        <f>E191</f>
        <v>0</v>
      </c>
      <c r="F186" s="33">
        <f>F191</f>
        <v>0</v>
      </c>
      <c r="G186" s="34" t="e">
        <f t="shared" si="4"/>
        <v>#DIV/0!</v>
      </c>
      <c r="H186" s="33">
        <f>H191</f>
        <v>0</v>
      </c>
      <c r="I186" s="34" t="e">
        <f t="shared" si="5"/>
        <v>#DIV/0!</v>
      </c>
      <c r="J186" s="22"/>
    </row>
    <row r="187" spans="1:10" s="23" customFormat="1" ht="47.25" customHeight="1">
      <c r="A187" s="22"/>
      <c r="B187" s="62"/>
      <c r="C187" s="68"/>
      <c r="D187" s="42" t="s">
        <v>100</v>
      </c>
      <c r="E187" s="33">
        <f>E189+E192+E194+E198</f>
        <v>55959.990000000005</v>
      </c>
      <c r="F187" s="33">
        <f>F189+F192+F194+F198</f>
        <v>9009.07</v>
      </c>
      <c r="G187" s="34">
        <f>F187/E187</f>
        <v>0.1609912725145233</v>
      </c>
      <c r="H187" s="33">
        <f>H189+H192+H194+H198</f>
        <v>9255.8</v>
      </c>
      <c r="I187" s="34">
        <f>H187/E187</f>
        <v>0.16540031547539588</v>
      </c>
      <c r="J187" s="22"/>
    </row>
    <row r="188" spans="1:10" s="23" customFormat="1" ht="18" customHeight="1">
      <c r="A188" s="22"/>
      <c r="B188" s="62"/>
      <c r="C188" s="32" t="s">
        <v>11</v>
      </c>
      <c r="D188" s="35"/>
      <c r="E188" s="33">
        <f>SUM(E185:E187)</f>
        <v>68555.99</v>
      </c>
      <c r="F188" s="33">
        <f>SUM(F185:F187)</f>
        <v>10875.47</v>
      </c>
      <c r="G188" s="34">
        <f t="shared" si="4"/>
        <v>0.15863632047323653</v>
      </c>
      <c r="H188" s="33">
        <f>SUM(H185:H187)</f>
        <v>11122.199999999999</v>
      </c>
      <c r="I188" s="34">
        <f t="shared" si="5"/>
        <v>0.16223527659654535</v>
      </c>
      <c r="J188" s="24"/>
    </row>
    <row r="189" spans="1:10" s="19" customFormat="1" ht="46.5" customHeight="1">
      <c r="A189" s="15"/>
      <c r="B189" s="62"/>
      <c r="C189" s="16" t="s">
        <v>85</v>
      </c>
      <c r="D189" s="16" t="s">
        <v>100</v>
      </c>
      <c r="E189" s="17">
        <v>31670</v>
      </c>
      <c r="F189" s="17">
        <v>5327.87</v>
      </c>
      <c r="G189" s="18">
        <f t="shared" si="4"/>
        <v>0.1682308178086517</v>
      </c>
      <c r="H189" s="17">
        <v>5327.87</v>
      </c>
      <c r="I189" s="18">
        <f t="shared" si="5"/>
        <v>0.1682308178086517</v>
      </c>
      <c r="J189" s="15"/>
    </row>
    <row r="190" spans="1:10" s="19" customFormat="1" ht="18.75" customHeight="1">
      <c r="A190" s="15"/>
      <c r="B190" s="62"/>
      <c r="C190" s="16" t="s">
        <v>13</v>
      </c>
      <c r="D190" s="20"/>
      <c r="E190" s="17">
        <f>SUM(E189)</f>
        <v>31670</v>
      </c>
      <c r="F190" s="17">
        <f>SUM(F189)</f>
        <v>5327.87</v>
      </c>
      <c r="G190" s="18">
        <f t="shared" si="4"/>
        <v>0.1682308178086517</v>
      </c>
      <c r="H190" s="17">
        <f>SUM(H189)</f>
        <v>5327.87</v>
      </c>
      <c r="I190" s="18">
        <f t="shared" si="5"/>
        <v>0.1682308178086517</v>
      </c>
      <c r="J190" s="21"/>
    </row>
    <row r="191" spans="1:10" s="19" customFormat="1" ht="23.25" customHeight="1">
      <c r="A191" s="15"/>
      <c r="B191" s="62"/>
      <c r="C191" s="48" t="s">
        <v>101</v>
      </c>
      <c r="D191" s="16" t="s">
        <v>9</v>
      </c>
      <c r="E191" s="17">
        <v>0</v>
      </c>
      <c r="F191" s="17">
        <v>0</v>
      </c>
      <c r="G191" s="18" t="s">
        <v>20</v>
      </c>
      <c r="H191" s="17">
        <v>0</v>
      </c>
      <c r="I191" s="18" t="s">
        <v>20</v>
      </c>
      <c r="J191" s="15"/>
    </row>
    <row r="192" spans="1:10" s="19" customFormat="1" ht="36" customHeight="1">
      <c r="A192" s="15"/>
      <c r="B192" s="62"/>
      <c r="C192" s="48"/>
      <c r="D192" s="16" t="s">
        <v>100</v>
      </c>
      <c r="E192" s="17">
        <v>1861.79</v>
      </c>
      <c r="F192" s="17">
        <v>0</v>
      </c>
      <c r="G192" s="18">
        <f>F192/E192</f>
        <v>0</v>
      </c>
      <c r="H192" s="17">
        <v>0</v>
      </c>
      <c r="I192" s="18">
        <f>H192/E192</f>
        <v>0</v>
      </c>
      <c r="J192" s="15"/>
    </row>
    <row r="193" spans="1:10" s="19" customFormat="1" ht="18.75" customHeight="1">
      <c r="A193" s="15"/>
      <c r="B193" s="62"/>
      <c r="C193" s="16" t="s">
        <v>13</v>
      </c>
      <c r="D193" s="20"/>
      <c r="E193" s="17">
        <f>SUM(E191:E192)</f>
        <v>1861.79</v>
      </c>
      <c r="F193" s="17">
        <f>SUM(F191:F192)</f>
        <v>0</v>
      </c>
      <c r="G193" s="18">
        <f>F193/E193</f>
        <v>0</v>
      </c>
      <c r="H193" s="17">
        <f>SUM(H191:H192)</f>
        <v>0</v>
      </c>
      <c r="I193" s="18">
        <f>H193/E193</f>
        <v>0</v>
      </c>
      <c r="J193" s="21"/>
    </row>
    <row r="194" spans="1:10" s="19" customFormat="1" ht="33.75" customHeight="1">
      <c r="A194" s="15"/>
      <c r="B194" s="62"/>
      <c r="C194" s="16" t="s">
        <v>86</v>
      </c>
      <c r="D194" s="16" t="s">
        <v>100</v>
      </c>
      <c r="E194" s="17">
        <v>22428.2</v>
      </c>
      <c r="F194" s="17">
        <v>3681.2</v>
      </c>
      <c r="G194" s="18">
        <f t="shared" si="4"/>
        <v>0.16413265442612424</v>
      </c>
      <c r="H194" s="17">
        <v>3927.93</v>
      </c>
      <c r="I194" s="18">
        <f t="shared" si="5"/>
        <v>0.17513353724329192</v>
      </c>
      <c r="J194" s="15"/>
    </row>
    <row r="195" spans="1:10" s="19" customFormat="1" ht="18.75" customHeight="1">
      <c r="A195" s="15"/>
      <c r="B195" s="62"/>
      <c r="C195" s="16" t="s">
        <v>13</v>
      </c>
      <c r="D195" s="20"/>
      <c r="E195" s="17">
        <f>SUM(E194)</f>
        <v>22428.2</v>
      </c>
      <c r="F195" s="17">
        <f>SUM(F194)</f>
        <v>3681.2</v>
      </c>
      <c r="G195" s="18">
        <f t="shared" si="4"/>
        <v>0.16413265442612424</v>
      </c>
      <c r="H195" s="17">
        <f>SUM(H194)</f>
        <v>3927.93</v>
      </c>
      <c r="I195" s="18">
        <f t="shared" si="5"/>
        <v>0.17513353724329192</v>
      </c>
      <c r="J195" s="21"/>
    </row>
    <row r="196" spans="1:10" s="19" customFormat="1" ht="18.75" customHeight="1">
      <c r="A196" s="15"/>
      <c r="B196" s="62"/>
      <c r="C196" s="16" t="s">
        <v>56</v>
      </c>
      <c r="D196" s="16" t="s">
        <v>8</v>
      </c>
      <c r="E196" s="17">
        <v>12596</v>
      </c>
      <c r="F196" s="17">
        <v>1866.4</v>
      </c>
      <c r="G196" s="18">
        <f t="shared" si="4"/>
        <v>0.14817402349952366</v>
      </c>
      <c r="H196" s="17">
        <v>1866.4</v>
      </c>
      <c r="I196" s="18">
        <f t="shared" si="5"/>
        <v>0.14817402349952366</v>
      </c>
      <c r="J196" s="15"/>
    </row>
    <row r="197" spans="1:10" s="19" customFormat="1" ht="18.75" customHeight="1">
      <c r="A197" s="15"/>
      <c r="B197" s="62"/>
      <c r="C197" s="16" t="s">
        <v>13</v>
      </c>
      <c r="D197" s="20"/>
      <c r="E197" s="17">
        <f>SUM(E196)</f>
        <v>12596</v>
      </c>
      <c r="F197" s="17">
        <f>SUM(F196)</f>
        <v>1866.4</v>
      </c>
      <c r="G197" s="18">
        <f t="shared" si="4"/>
        <v>0.14817402349952366</v>
      </c>
      <c r="H197" s="17">
        <f>SUM(H196)</f>
        <v>1866.4</v>
      </c>
      <c r="I197" s="18">
        <f t="shared" si="5"/>
        <v>0.14817402349952366</v>
      </c>
      <c r="J197" s="21"/>
    </row>
    <row r="198" spans="1:10" s="19" customFormat="1" ht="38.25" customHeight="1">
      <c r="A198" s="15"/>
      <c r="B198" s="62"/>
      <c r="C198" s="16" t="s">
        <v>87</v>
      </c>
      <c r="D198" s="16" t="s">
        <v>100</v>
      </c>
      <c r="E198" s="17">
        <v>0</v>
      </c>
      <c r="F198" s="17">
        <v>0</v>
      </c>
      <c r="G198" s="18" t="s">
        <v>20</v>
      </c>
      <c r="H198" s="17">
        <v>0</v>
      </c>
      <c r="I198" s="18" t="s">
        <v>20</v>
      </c>
      <c r="J198" s="15"/>
    </row>
    <row r="199" spans="1:10" s="19" customFormat="1" ht="18.75" customHeight="1">
      <c r="A199" s="15"/>
      <c r="B199" s="63"/>
      <c r="C199" s="16" t="s">
        <v>13</v>
      </c>
      <c r="D199" s="20"/>
      <c r="E199" s="17">
        <f>SUM(E198)</f>
        <v>0</v>
      </c>
      <c r="F199" s="17">
        <f>SUM(F198)</f>
        <v>0</v>
      </c>
      <c r="G199" s="18" t="s">
        <v>20</v>
      </c>
      <c r="H199" s="17">
        <f>SUM(H198)</f>
        <v>0</v>
      </c>
      <c r="I199" s="18" t="s">
        <v>20</v>
      </c>
      <c r="J199" s="21"/>
    </row>
    <row r="200" spans="1:10" s="19" customFormat="1" ht="39" customHeight="1">
      <c r="A200" s="15"/>
      <c r="B200" s="46"/>
      <c r="C200" s="16" t="s">
        <v>107</v>
      </c>
      <c r="D200" s="16" t="s">
        <v>100</v>
      </c>
      <c r="E200" s="17">
        <v>0</v>
      </c>
      <c r="F200" s="17">
        <v>0</v>
      </c>
      <c r="G200" s="18" t="s">
        <v>20</v>
      </c>
      <c r="H200" s="17">
        <v>0</v>
      </c>
      <c r="I200" s="18" t="s">
        <v>20</v>
      </c>
      <c r="J200" s="15"/>
    </row>
    <row r="201" spans="1:10" s="19" customFormat="1" ht="18.75" customHeight="1">
      <c r="A201" s="15"/>
      <c r="B201" s="46"/>
      <c r="C201" s="16" t="s">
        <v>13</v>
      </c>
      <c r="D201" s="20"/>
      <c r="E201" s="17">
        <f>SUM(E200)</f>
        <v>0</v>
      </c>
      <c r="F201" s="17">
        <f>SUM(F200)</f>
        <v>0</v>
      </c>
      <c r="G201" s="18" t="s">
        <v>20</v>
      </c>
      <c r="H201" s="17">
        <f>SUM(H200)</f>
        <v>0</v>
      </c>
      <c r="I201" s="18" t="s">
        <v>20</v>
      </c>
      <c r="J201" s="15"/>
    </row>
    <row r="202" spans="1:10" s="23" customFormat="1" ht="26.25" customHeight="1">
      <c r="A202" s="22"/>
      <c r="B202" s="61">
        <v>14</v>
      </c>
      <c r="C202" s="53" t="s">
        <v>35</v>
      </c>
      <c r="D202" s="32" t="s">
        <v>9</v>
      </c>
      <c r="E202" s="33">
        <f>E207</f>
        <v>81408</v>
      </c>
      <c r="F202" s="33">
        <f>F207</f>
        <v>0</v>
      </c>
      <c r="G202" s="34">
        <f t="shared" si="4"/>
        <v>0</v>
      </c>
      <c r="H202" s="33">
        <f>H207</f>
        <v>0</v>
      </c>
      <c r="I202" s="34">
        <f t="shared" si="5"/>
        <v>0</v>
      </c>
      <c r="J202" s="22"/>
    </row>
    <row r="203" spans="1:10" s="23" customFormat="1" ht="63.75" customHeight="1">
      <c r="A203" s="22"/>
      <c r="B203" s="62"/>
      <c r="C203" s="53"/>
      <c r="D203" s="32" t="s">
        <v>100</v>
      </c>
      <c r="E203" s="33">
        <f>E205+E208</f>
        <v>98024.68</v>
      </c>
      <c r="F203" s="33">
        <f>F205+F208</f>
        <v>51665.94</v>
      </c>
      <c r="G203" s="34">
        <f t="shared" si="4"/>
        <v>0.5270707336152488</v>
      </c>
      <c r="H203" s="33">
        <f>H205+H208</f>
        <v>51703</v>
      </c>
      <c r="I203" s="34">
        <f t="shared" si="5"/>
        <v>0.5274488016691307</v>
      </c>
      <c r="J203" s="22"/>
    </row>
    <row r="204" spans="1:10" s="23" customFormat="1" ht="18.75" customHeight="1">
      <c r="A204" s="22"/>
      <c r="B204" s="62"/>
      <c r="C204" s="32" t="s">
        <v>11</v>
      </c>
      <c r="D204" s="35"/>
      <c r="E204" s="33">
        <f>SUM(E202:E203)</f>
        <v>179432.68</v>
      </c>
      <c r="F204" s="33">
        <f>SUM(F202:F203)</f>
        <v>51665.94</v>
      </c>
      <c r="G204" s="34">
        <f t="shared" si="4"/>
        <v>0.28794052454658764</v>
      </c>
      <c r="H204" s="33">
        <f>SUM(H202:H203)</f>
        <v>51703</v>
      </c>
      <c r="I204" s="34">
        <f t="shared" si="5"/>
        <v>0.2881470644032068</v>
      </c>
      <c r="J204" s="24"/>
    </row>
    <row r="205" spans="1:10" s="19" customFormat="1" ht="34.5" customHeight="1">
      <c r="A205" s="15"/>
      <c r="B205" s="62"/>
      <c r="C205" s="16" t="s">
        <v>88</v>
      </c>
      <c r="D205" s="16" t="s">
        <v>100</v>
      </c>
      <c r="E205" s="26">
        <v>0.01</v>
      </c>
      <c r="F205" s="27">
        <v>0</v>
      </c>
      <c r="G205" s="18">
        <f t="shared" si="4"/>
        <v>0</v>
      </c>
      <c r="H205" s="27">
        <v>0</v>
      </c>
      <c r="I205" s="18">
        <f t="shared" si="5"/>
        <v>0</v>
      </c>
      <c r="J205" s="15"/>
    </row>
    <row r="206" spans="1:10" s="19" customFormat="1" ht="18.75" customHeight="1">
      <c r="A206" s="15"/>
      <c r="B206" s="62"/>
      <c r="C206" s="16" t="s">
        <v>13</v>
      </c>
      <c r="D206" s="20"/>
      <c r="E206" s="26">
        <f>SUM(E205)</f>
        <v>0.01</v>
      </c>
      <c r="F206" s="27">
        <f>SUM(F205)</f>
        <v>0</v>
      </c>
      <c r="G206" s="18">
        <f t="shared" si="4"/>
        <v>0</v>
      </c>
      <c r="H206" s="27">
        <f>SUM(H205)</f>
        <v>0</v>
      </c>
      <c r="I206" s="18">
        <f t="shared" si="5"/>
        <v>0</v>
      </c>
      <c r="J206" s="21"/>
    </row>
    <row r="207" spans="1:10" s="19" customFormat="1" ht="24" customHeight="1">
      <c r="A207" s="15"/>
      <c r="B207" s="62"/>
      <c r="C207" s="48" t="s">
        <v>89</v>
      </c>
      <c r="D207" s="16" t="s">
        <v>9</v>
      </c>
      <c r="E207" s="17">
        <v>81408</v>
      </c>
      <c r="F207" s="17">
        <v>0</v>
      </c>
      <c r="G207" s="18">
        <f t="shared" si="4"/>
        <v>0</v>
      </c>
      <c r="H207" s="17">
        <v>0</v>
      </c>
      <c r="I207" s="18">
        <f t="shared" si="5"/>
        <v>0</v>
      </c>
      <c r="J207" s="15"/>
    </row>
    <row r="208" spans="1:10" s="19" customFormat="1" ht="33" customHeight="1">
      <c r="A208" s="15"/>
      <c r="B208" s="62"/>
      <c r="C208" s="48"/>
      <c r="D208" s="16" t="s">
        <v>100</v>
      </c>
      <c r="E208" s="17">
        <v>98024.67</v>
      </c>
      <c r="F208" s="17">
        <v>51665.94</v>
      </c>
      <c r="G208" s="18">
        <f aca="true" t="shared" si="6" ref="G208:G255">F208/E208</f>
        <v>0.5270707873844411</v>
      </c>
      <c r="H208" s="17">
        <v>51703</v>
      </c>
      <c r="I208" s="18">
        <f aca="true" t="shared" si="7" ref="I208:I255">H208/E208</f>
        <v>0.5274488554768917</v>
      </c>
      <c r="J208" s="15"/>
    </row>
    <row r="209" spans="1:10" s="19" customFormat="1" ht="18.75" customHeight="1">
      <c r="A209" s="15"/>
      <c r="B209" s="63"/>
      <c r="C209" s="16" t="s">
        <v>13</v>
      </c>
      <c r="D209" s="20"/>
      <c r="E209" s="17">
        <f>SUM(E207:E208)</f>
        <v>179432.66999999998</v>
      </c>
      <c r="F209" s="17">
        <f>SUM(F207:F208)</f>
        <v>51665.94</v>
      </c>
      <c r="G209" s="18">
        <f t="shared" si="6"/>
        <v>0.2879405405938618</v>
      </c>
      <c r="H209" s="17">
        <f>SUM(H207:H208)</f>
        <v>51703</v>
      </c>
      <c r="I209" s="18">
        <f t="shared" si="7"/>
        <v>0.2881470804619917</v>
      </c>
      <c r="J209" s="21"/>
    </row>
    <row r="210" spans="1:10" s="23" customFormat="1" ht="18.75" customHeight="1">
      <c r="A210" s="22"/>
      <c r="B210" s="61">
        <v>15</v>
      </c>
      <c r="C210" s="53" t="s">
        <v>36</v>
      </c>
      <c r="D210" s="32" t="s">
        <v>8</v>
      </c>
      <c r="E210" s="33">
        <f>E217</f>
        <v>9795.72</v>
      </c>
      <c r="F210" s="33">
        <f>F217</f>
        <v>0</v>
      </c>
      <c r="G210" s="34" t="s">
        <v>20</v>
      </c>
      <c r="H210" s="33">
        <f>H217</f>
        <v>0</v>
      </c>
      <c r="I210" s="34" t="s">
        <v>20</v>
      </c>
      <c r="J210" s="22"/>
    </row>
    <row r="211" spans="1:10" s="23" customFormat="1" ht="28.5" customHeight="1">
      <c r="A211" s="22"/>
      <c r="B211" s="62"/>
      <c r="C211" s="53"/>
      <c r="D211" s="32" t="s">
        <v>9</v>
      </c>
      <c r="E211" s="33">
        <f>E214+E218</f>
        <v>3970.24</v>
      </c>
      <c r="F211" s="33">
        <f>F214+F218</f>
        <v>0</v>
      </c>
      <c r="G211" s="34">
        <f t="shared" si="6"/>
        <v>0</v>
      </c>
      <c r="H211" s="33">
        <f>H214+H218</f>
        <v>0</v>
      </c>
      <c r="I211" s="34">
        <f t="shared" si="7"/>
        <v>0</v>
      </c>
      <c r="J211" s="22"/>
    </row>
    <row r="212" spans="1:10" s="23" customFormat="1" ht="37.5" customHeight="1">
      <c r="A212" s="22"/>
      <c r="B212" s="62"/>
      <c r="C212" s="53"/>
      <c r="D212" s="32" t="s">
        <v>100</v>
      </c>
      <c r="E212" s="33">
        <f>E215+E219</f>
        <v>95256.53</v>
      </c>
      <c r="F212" s="33">
        <f>F215+F219</f>
        <v>15471.570000000002</v>
      </c>
      <c r="G212" s="34">
        <f t="shared" si="6"/>
        <v>0.16242004616376432</v>
      </c>
      <c r="H212" s="33">
        <f>H215+H219</f>
        <v>15788.710000000001</v>
      </c>
      <c r="I212" s="34">
        <f t="shared" si="7"/>
        <v>0.16574937172286247</v>
      </c>
      <c r="J212" s="22"/>
    </row>
    <row r="213" spans="1:10" s="23" customFormat="1" ht="18.75" customHeight="1">
      <c r="A213" s="22"/>
      <c r="B213" s="62"/>
      <c r="C213" s="32" t="s">
        <v>11</v>
      </c>
      <c r="D213" s="35"/>
      <c r="E213" s="33">
        <f>SUM(E210:E212)</f>
        <v>109022.48999999999</v>
      </c>
      <c r="F213" s="33">
        <f>SUM(F210:F212)</f>
        <v>15471.570000000002</v>
      </c>
      <c r="G213" s="34">
        <f t="shared" si="6"/>
        <v>0.14191172848831468</v>
      </c>
      <c r="H213" s="33">
        <f>SUM(H210:H212)</f>
        <v>15788.710000000001</v>
      </c>
      <c r="I213" s="34">
        <f t="shared" si="7"/>
        <v>0.1448206695701043</v>
      </c>
      <c r="J213" s="24"/>
    </row>
    <row r="214" spans="1:10" s="19" customFormat="1" ht="24" customHeight="1">
      <c r="A214" s="15"/>
      <c r="B214" s="62"/>
      <c r="C214" s="48" t="s">
        <v>90</v>
      </c>
      <c r="D214" s="16" t="s">
        <v>9</v>
      </c>
      <c r="E214" s="17">
        <v>0</v>
      </c>
      <c r="F214" s="17">
        <v>0</v>
      </c>
      <c r="G214" s="18" t="s">
        <v>20</v>
      </c>
      <c r="H214" s="17">
        <v>0</v>
      </c>
      <c r="I214" s="18" t="s">
        <v>20</v>
      </c>
      <c r="J214" s="15"/>
    </row>
    <row r="215" spans="1:10" s="19" customFormat="1" ht="48" customHeight="1">
      <c r="A215" s="15"/>
      <c r="B215" s="62"/>
      <c r="C215" s="48"/>
      <c r="D215" s="16" t="s">
        <v>100</v>
      </c>
      <c r="E215" s="17">
        <v>84650</v>
      </c>
      <c r="F215" s="17">
        <v>13468.04</v>
      </c>
      <c r="G215" s="18">
        <f>F215/E215</f>
        <v>0.159102658003544</v>
      </c>
      <c r="H215" s="17">
        <v>13785.18</v>
      </c>
      <c r="I215" s="18">
        <f>H215/E215</f>
        <v>0.16284914353219138</v>
      </c>
      <c r="J215" s="15"/>
    </row>
    <row r="216" spans="1:10" s="19" customFormat="1" ht="18.75" customHeight="1">
      <c r="A216" s="15"/>
      <c r="B216" s="62"/>
      <c r="C216" s="16" t="s">
        <v>13</v>
      </c>
      <c r="D216" s="20"/>
      <c r="E216" s="17">
        <f>SUM(E214:E215)</f>
        <v>84650</v>
      </c>
      <c r="F216" s="17">
        <f>SUM(F214:F215)</f>
        <v>13468.04</v>
      </c>
      <c r="G216" s="18">
        <f>F216/E216</f>
        <v>0.159102658003544</v>
      </c>
      <c r="H216" s="17">
        <f>SUM(H214:H215)</f>
        <v>13785.18</v>
      </c>
      <c r="I216" s="18">
        <f>H216/E216</f>
        <v>0.16284914353219138</v>
      </c>
      <c r="J216" s="21"/>
    </row>
    <row r="217" spans="1:10" s="19" customFormat="1" ht="18.75" customHeight="1">
      <c r="A217" s="15"/>
      <c r="B217" s="62"/>
      <c r="C217" s="48" t="s">
        <v>91</v>
      </c>
      <c r="D217" s="16" t="s">
        <v>8</v>
      </c>
      <c r="E217" s="17">
        <v>9795.72</v>
      </c>
      <c r="F217" s="17">
        <v>0</v>
      </c>
      <c r="G217" s="18">
        <f t="shared" si="6"/>
        <v>0</v>
      </c>
      <c r="H217" s="17">
        <v>0</v>
      </c>
      <c r="I217" s="18">
        <f t="shared" si="7"/>
        <v>0</v>
      </c>
      <c r="J217" s="15"/>
    </row>
    <row r="218" spans="1:10" s="19" customFormat="1" ht="28.5" customHeight="1">
      <c r="A218" s="15"/>
      <c r="B218" s="62"/>
      <c r="C218" s="48"/>
      <c r="D218" s="16" t="s">
        <v>9</v>
      </c>
      <c r="E218" s="17">
        <v>3970.24</v>
      </c>
      <c r="F218" s="17">
        <v>0</v>
      </c>
      <c r="G218" s="18">
        <f t="shared" si="6"/>
        <v>0</v>
      </c>
      <c r="H218" s="17">
        <v>0</v>
      </c>
      <c r="I218" s="18">
        <f t="shared" si="7"/>
        <v>0</v>
      </c>
      <c r="J218" s="15"/>
    </row>
    <row r="219" spans="1:10" s="19" customFormat="1" ht="37.5" customHeight="1">
      <c r="A219" s="15"/>
      <c r="B219" s="62"/>
      <c r="C219" s="48"/>
      <c r="D219" s="16" t="s">
        <v>100</v>
      </c>
      <c r="E219" s="17">
        <v>10606.53</v>
      </c>
      <c r="F219" s="17">
        <v>2003.53</v>
      </c>
      <c r="G219" s="18">
        <f t="shared" si="6"/>
        <v>0.18889589715015181</v>
      </c>
      <c r="H219" s="17">
        <v>2003.53</v>
      </c>
      <c r="I219" s="18">
        <f t="shared" si="7"/>
        <v>0.18889589715015181</v>
      </c>
      <c r="J219" s="15"/>
    </row>
    <row r="220" spans="1:10" s="19" customFormat="1" ht="18.75" customHeight="1">
      <c r="A220" s="15"/>
      <c r="B220" s="63"/>
      <c r="C220" s="16" t="s">
        <v>13</v>
      </c>
      <c r="D220" s="20"/>
      <c r="E220" s="17">
        <f>SUM(E217:E219)</f>
        <v>24372.489999999998</v>
      </c>
      <c r="F220" s="17">
        <f>SUM(F217:F219)</f>
        <v>2003.53</v>
      </c>
      <c r="G220" s="18">
        <f t="shared" si="6"/>
        <v>0.0822045675267484</v>
      </c>
      <c r="H220" s="17">
        <f>SUM(H217:H219)</f>
        <v>2003.53</v>
      </c>
      <c r="I220" s="18">
        <f t="shared" si="7"/>
        <v>0.0822045675267484</v>
      </c>
      <c r="J220" s="21"/>
    </row>
    <row r="221" spans="1:10" s="19" customFormat="1" ht="24.75" customHeight="1">
      <c r="A221" s="15"/>
      <c r="B221" s="61">
        <v>16</v>
      </c>
      <c r="C221" s="51" t="s">
        <v>37</v>
      </c>
      <c r="D221" s="32" t="s">
        <v>9</v>
      </c>
      <c r="E221" s="33">
        <f>E226</f>
        <v>478</v>
      </c>
      <c r="F221" s="33">
        <f>F226</f>
        <v>102.7</v>
      </c>
      <c r="G221" s="34">
        <f>G226</f>
        <v>0.21485355648535565</v>
      </c>
      <c r="H221" s="33">
        <f>H226</f>
        <v>102.7</v>
      </c>
      <c r="I221" s="34">
        <f>I226</f>
        <v>0.21485355648535565</v>
      </c>
      <c r="J221" s="15"/>
    </row>
    <row r="222" spans="1:10" s="19" customFormat="1" ht="46.5" customHeight="1">
      <c r="A222" s="15"/>
      <c r="B222" s="62"/>
      <c r="C222" s="52"/>
      <c r="D222" s="32" t="s">
        <v>100</v>
      </c>
      <c r="E222" s="33">
        <f>E224</f>
        <v>0</v>
      </c>
      <c r="F222" s="33">
        <f>F224</f>
        <v>0</v>
      </c>
      <c r="G222" s="34" t="str">
        <f>G224</f>
        <v>-</v>
      </c>
      <c r="H222" s="33">
        <f>H224</f>
        <v>0</v>
      </c>
      <c r="I222" s="34" t="str">
        <f>I224</f>
        <v>-</v>
      </c>
      <c r="J222" s="15"/>
    </row>
    <row r="223" spans="1:10" s="19" customFormat="1" ht="18.75" customHeight="1">
      <c r="A223" s="15"/>
      <c r="B223" s="62"/>
      <c r="C223" s="32" t="s">
        <v>11</v>
      </c>
      <c r="D223" s="35"/>
      <c r="E223" s="33">
        <f>SUM(E221:E222)</f>
        <v>478</v>
      </c>
      <c r="F223" s="33">
        <f>SUM(F221:F222)</f>
        <v>102.7</v>
      </c>
      <c r="G223" s="34">
        <f>SUM(G221:G222)</f>
        <v>0.21485355648535565</v>
      </c>
      <c r="H223" s="33">
        <f>SUM(H221:H222)</f>
        <v>102.7</v>
      </c>
      <c r="I223" s="34">
        <f>SUM(I221:I222)</f>
        <v>0.21485355648535565</v>
      </c>
      <c r="J223" s="21"/>
    </row>
    <row r="224" spans="1:10" s="19" customFormat="1" ht="37.5" customHeight="1">
      <c r="A224" s="15"/>
      <c r="B224" s="62"/>
      <c r="C224" s="25" t="s">
        <v>92</v>
      </c>
      <c r="D224" s="16" t="s">
        <v>100</v>
      </c>
      <c r="E224" s="17">
        <v>0</v>
      </c>
      <c r="F224" s="17">
        <v>0</v>
      </c>
      <c r="G224" s="18" t="s">
        <v>20</v>
      </c>
      <c r="H224" s="17">
        <v>0</v>
      </c>
      <c r="I224" s="18" t="s">
        <v>20</v>
      </c>
      <c r="J224" s="15"/>
    </row>
    <row r="225" spans="1:10" s="19" customFormat="1" ht="18.75" customHeight="1">
      <c r="A225" s="15"/>
      <c r="B225" s="62"/>
      <c r="C225" s="16" t="s">
        <v>13</v>
      </c>
      <c r="D225" s="20"/>
      <c r="E225" s="17">
        <f>SUM(E224)</f>
        <v>0</v>
      </c>
      <c r="F225" s="17">
        <f>SUM(F224)</f>
        <v>0</v>
      </c>
      <c r="G225" s="18" t="s">
        <v>20</v>
      </c>
      <c r="H225" s="17">
        <f>SUM(H224)</f>
        <v>0</v>
      </c>
      <c r="I225" s="18" t="s">
        <v>20</v>
      </c>
      <c r="J225" s="21"/>
    </row>
    <row r="226" spans="1:10" s="19" customFormat="1" ht="26.25" customHeight="1">
      <c r="A226" s="15"/>
      <c r="B226" s="62"/>
      <c r="C226" s="25" t="s">
        <v>93</v>
      </c>
      <c r="D226" s="16" t="s">
        <v>9</v>
      </c>
      <c r="E226" s="17">
        <v>478</v>
      </c>
      <c r="F226" s="17">
        <v>102.7</v>
      </c>
      <c r="G226" s="18">
        <f t="shared" si="6"/>
        <v>0.21485355648535565</v>
      </c>
      <c r="H226" s="17">
        <v>102.7</v>
      </c>
      <c r="I226" s="18">
        <f t="shared" si="7"/>
        <v>0.21485355648535565</v>
      </c>
      <c r="J226" s="15"/>
    </row>
    <row r="227" spans="1:10" s="19" customFormat="1" ht="18.75" customHeight="1">
      <c r="A227" s="15"/>
      <c r="B227" s="63"/>
      <c r="C227" s="16" t="s">
        <v>13</v>
      </c>
      <c r="D227" s="20"/>
      <c r="E227" s="17">
        <f>SUM(E226)</f>
        <v>478</v>
      </c>
      <c r="F227" s="17">
        <f>SUM(F226)</f>
        <v>102.7</v>
      </c>
      <c r="G227" s="18">
        <f t="shared" si="6"/>
        <v>0.21485355648535565</v>
      </c>
      <c r="H227" s="17">
        <f>SUM(H226)</f>
        <v>102.7</v>
      </c>
      <c r="I227" s="18">
        <f t="shared" si="7"/>
        <v>0.21485355648535565</v>
      </c>
      <c r="J227" s="21"/>
    </row>
    <row r="228" spans="1:10" s="23" customFormat="1" ht="18.75" customHeight="1">
      <c r="A228" s="22"/>
      <c r="B228" s="61">
        <v>17</v>
      </c>
      <c r="C228" s="53" t="s">
        <v>38</v>
      </c>
      <c r="D228" s="32" t="s">
        <v>8</v>
      </c>
      <c r="E228" s="33">
        <f>E232</f>
        <v>50699.59</v>
      </c>
      <c r="F228" s="33">
        <f>F232</f>
        <v>0</v>
      </c>
      <c r="G228" s="34">
        <f t="shared" si="6"/>
        <v>0</v>
      </c>
      <c r="H228" s="33">
        <f>H232</f>
        <v>0</v>
      </c>
      <c r="I228" s="34">
        <f t="shared" si="7"/>
        <v>0</v>
      </c>
      <c r="J228" s="22"/>
    </row>
    <row r="229" spans="1:10" s="23" customFormat="1" ht="28.5" customHeight="1">
      <c r="A229" s="22"/>
      <c r="B229" s="62"/>
      <c r="C229" s="53"/>
      <c r="D229" s="32" t="s">
        <v>9</v>
      </c>
      <c r="E229" s="33">
        <f>E233+E238</f>
        <v>130870.73</v>
      </c>
      <c r="F229" s="33">
        <f>F233+F238</f>
        <v>0</v>
      </c>
      <c r="G229" s="34">
        <f t="shared" si="6"/>
        <v>0</v>
      </c>
      <c r="H229" s="33">
        <f>H233+H238</f>
        <v>0</v>
      </c>
      <c r="I229" s="34">
        <f t="shared" si="7"/>
        <v>0</v>
      </c>
      <c r="J229" s="22"/>
    </row>
    <row r="230" spans="1:10" s="23" customFormat="1" ht="45" customHeight="1">
      <c r="A230" s="22"/>
      <c r="B230" s="62"/>
      <c r="C230" s="53"/>
      <c r="D230" s="32" t="s">
        <v>100</v>
      </c>
      <c r="E230" s="33">
        <f>E234+E236+E239</f>
        <v>630093.02</v>
      </c>
      <c r="F230" s="33">
        <f>F234+F236+F239</f>
        <v>73421.21</v>
      </c>
      <c r="G230" s="34">
        <f t="shared" si="6"/>
        <v>0.11652439825472119</v>
      </c>
      <c r="H230" s="33">
        <f>H234+H236+H239</f>
        <v>73421.21</v>
      </c>
      <c r="I230" s="34">
        <f t="shared" si="7"/>
        <v>0.11652439825472119</v>
      </c>
      <c r="J230" s="22"/>
    </row>
    <row r="231" spans="1:10" s="23" customFormat="1" ht="18.75" customHeight="1">
      <c r="A231" s="22"/>
      <c r="B231" s="62"/>
      <c r="C231" s="32" t="s">
        <v>11</v>
      </c>
      <c r="D231" s="35"/>
      <c r="E231" s="33">
        <f>SUM(E228:E230)</f>
        <v>811663.3400000001</v>
      </c>
      <c r="F231" s="33">
        <f>SUM(F228:F230)</f>
        <v>73421.21</v>
      </c>
      <c r="G231" s="34">
        <f t="shared" si="6"/>
        <v>0.09045771366241574</v>
      </c>
      <c r="H231" s="33">
        <f>SUM(H228:H230)</f>
        <v>73421.21</v>
      </c>
      <c r="I231" s="34">
        <f t="shared" si="7"/>
        <v>0.09045771366241574</v>
      </c>
      <c r="J231" s="24"/>
    </row>
    <row r="232" spans="1:10" s="19" customFormat="1" ht="18.75" customHeight="1">
      <c r="A232" s="15"/>
      <c r="B232" s="62"/>
      <c r="C232" s="48" t="s">
        <v>94</v>
      </c>
      <c r="D232" s="16" t="s">
        <v>8</v>
      </c>
      <c r="E232" s="17">
        <v>50699.59</v>
      </c>
      <c r="F232" s="17">
        <v>0</v>
      </c>
      <c r="G232" s="18">
        <f t="shared" si="6"/>
        <v>0</v>
      </c>
      <c r="H232" s="17">
        <v>0</v>
      </c>
      <c r="I232" s="18">
        <f t="shared" si="7"/>
        <v>0</v>
      </c>
      <c r="J232" s="15"/>
    </row>
    <row r="233" spans="1:10" s="19" customFormat="1" ht="28.5" customHeight="1">
      <c r="A233" s="15"/>
      <c r="B233" s="62"/>
      <c r="C233" s="48"/>
      <c r="D233" s="16" t="s">
        <v>9</v>
      </c>
      <c r="E233" s="17">
        <v>118531.18</v>
      </c>
      <c r="F233" s="17">
        <v>0</v>
      </c>
      <c r="G233" s="18">
        <f t="shared" si="6"/>
        <v>0</v>
      </c>
      <c r="H233" s="17">
        <v>0</v>
      </c>
      <c r="I233" s="18">
        <f t="shared" si="7"/>
        <v>0</v>
      </c>
      <c r="J233" s="15"/>
    </row>
    <row r="234" spans="1:10" s="19" customFormat="1" ht="37.5" customHeight="1">
      <c r="A234" s="15"/>
      <c r="B234" s="62"/>
      <c r="C234" s="48"/>
      <c r="D234" s="16" t="s">
        <v>100</v>
      </c>
      <c r="E234" s="17">
        <v>389676.1</v>
      </c>
      <c r="F234" s="17">
        <v>23858.98</v>
      </c>
      <c r="G234" s="18">
        <f t="shared" si="6"/>
        <v>0.061227722203132294</v>
      </c>
      <c r="H234" s="17">
        <v>23858.98</v>
      </c>
      <c r="I234" s="18">
        <f t="shared" si="7"/>
        <v>0.061227722203132294</v>
      </c>
      <c r="J234" s="15"/>
    </row>
    <row r="235" spans="1:10" s="19" customFormat="1" ht="18.75" customHeight="1">
      <c r="A235" s="15"/>
      <c r="B235" s="62"/>
      <c r="C235" s="16" t="s">
        <v>13</v>
      </c>
      <c r="D235" s="20"/>
      <c r="E235" s="17">
        <f>SUM(E232:E234)</f>
        <v>558906.87</v>
      </c>
      <c r="F235" s="17">
        <f>SUM(F232:F234)</f>
        <v>23858.98</v>
      </c>
      <c r="G235" s="18">
        <f t="shared" si="6"/>
        <v>0.04268865043652085</v>
      </c>
      <c r="H235" s="17">
        <f>SUM(H232:H234)</f>
        <v>23858.98</v>
      </c>
      <c r="I235" s="18">
        <f t="shared" si="7"/>
        <v>0.04268865043652085</v>
      </c>
      <c r="J235" s="21"/>
    </row>
    <row r="236" spans="1:10" s="19" customFormat="1" ht="34.5" customHeight="1">
      <c r="A236" s="15"/>
      <c r="B236" s="62"/>
      <c r="C236" s="16" t="s">
        <v>95</v>
      </c>
      <c r="D236" s="16" t="s">
        <v>100</v>
      </c>
      <c r="E236" s="17">
        <v>236237.66</v>
      </c>
      <c r="F236" s="17">
        <v>49562.23</v>
      </c>
      <c r="G236" s="18">
        <f t="shared" si="6"/>
        <v>0.20979817527823466</v>
      </c>
      <c r="H236" s="17">
        <v>49562.23</v>
      </c>
      <c r="I236" s="18">
        <f t="shared" si="7"/>
        <v>0.20979817527823466</v>
      </c>
      <c r="J236" s="15"/>
    </row>
    <row r="237" spans="1:10" s="19" customFormat="1" ht="18.75" customHeight="1">
      <c r="A237" s="15"/>
      <c r="B237" s="62"/>
      <c r="C237" s="16" t="s">
        <v>13</v>
      </c>
      <c r="D237" s="20"/>
      <c r="E237" s="17">
        <f>SUM(E236)</f>
        <v>236237.66</v>
      </c>
      <c r="F237" s="17">
        <f>SUM(F236)</f>
        <v>49562.23</v>
      </c>
      <c r="G237" s="18">
        <f t="shared" si="6"/>
        <v>0.20979817527823466</v>
      </c>
      <c r="H237" s="17">
        <f>SUM(H236)</f>
        <v>49562.23</v>
      </c>
      <c r="I237" s="18">
        <f t="shared" si="7"/>
        <v>0.20979817527823466</v>
      </c>
      <c r="J237" s="21"/>
    </row>
    <row r="238" spans="1:10" s="19" customFormat="1" ht="25.5" customHeight="1">
      <c r="A238" s="15"/>
      <c r="B238" s="62"/>
      <c r="C238" s="48" t="s">
        <v>96</v>
      </c>
      <c r="D238" s="16" t="s">
        <v>9</v>
      </c>
      <c r="E238" s="17">
        <v>12339.55</v>
      </c>
      <c r="F238" s="17">
        <v>0</v>
      </c>
      <c r="G238" s="18">
        <f t="shared" si="6"/>
        <v>0</v>
      </c>
      <c r="H238" s="17">
        <v>0</v>
      </c>
      <c r="I238" s="18">
        <f t="shared" si="7"/>
        <v>0</v>
      </c>
      <c r="J238" s="15"/>
    </row>
    <row r="239" spans="1:10" s="19" customFormat="1" ht="34.5" customHeight="1">
      <c r="A239" s="15"/>
      <c r="B239" s="62"/>
      <c r="C239" s="48"/>
      <c r="D239" s="16" t="s">
        <v>100</v>
      </c>
      <c r="E239" s="17">
        <v>4179.26</v>
      </c>
      <c r="F239" s="17">
        <v>0</v>
      </c>
      <c r="G239" s="18">
        <f t="shared" si="6"/>
        <v>0</v>
      </c>
      <c r="H239" s="17">
        <v>0</v>
      </c>
      <c r="I239" s="18">
        <f t="shared" si="7"/>
        <v>0</v>
      </c>
      <c r="J239" s="15"/>
    </row>
    <row r="240" spans="1:10" s="19" customFormat="1" ht="18.75" customHeight="1">
      <c r="A240" s="15"/>
      <c r="B240" s="63"/>
      <c r="C240" s="16" t="s">
        <v>13</v>
      </c>
      <c r="D240" s="20"/>
      <c r="E240" s="17">
        <f>SUM(E238:E239)</f>
        <v>16518.809999999998</v>
      </c>
      <c r="F240" s="17">
        <f>SUM(F238:F239)</f>
        <v>0</v>
      </c>
      <c r="G240" s="18">
        <f t="shared" si="6"/>
        <v>0</v>
      </c>
      <c r="H240" s="17">
        <f>SUM(H238:H239)</f>
        <v>0</v>
      </c>
      <c r="I240" s="18">
        <f t="shared" si="7"/>
        <v>0</v>
      </c>
      <c r="J240" s="21"/>
    </row>
    <row r="241" spans="1:10" s="19" customFormat="1" ht="58.5" customHeight="1">
      <c r="A241" s="15"/>
      <c r="B241" s="62">
        <v>18</v>
      </c>
      <c r="C241" s="51" t="s">
        <v>39</v>
      </c>
      <c r="D241" s="32" t="s">
        <v>100</v>
      </c>
      <c r="E241" s="33">
        <f>E244</f>
        <v>126.51</v>
      </c>
      <c r="F241" s="33">
        <f>F244</f>
        <v>126.51</v>
      </c>
      <c r="G241" s="34">
        <f t="shared" si="6"/>
        <v>1</v>
      </c>
      <c r="H241" s="33">
        <f>H244</f>
        <v>126.51</v>
      </c>
      <c r="I241" s="34">
        <f t="shared" si="7"/>
        <v>1</v>
      </c>
      <c r="J241" s="15"/>
    </row>
    <row r="242" spans="1:10" s="19" customFormat="1" ht="18.75" customHeight="1">
      <c r="A242" s="15"/>
      <c r="B242" s="62"/>
      <c r="C242" s="52"/>
      <c r="D242" s="32" t="s">
        <v>10</v>
      </c>
      <c r="E242" s="33">
        <f>E245</f>
        <v>70000</v>
      </c>
      <c r="F242" s="33">
        <f>F245</f>
        <v>0</v>
      </c>
      <c r="G242" s="34">
        <f t="shared" si="6"/>
        <v>0</v>
      </c>
      <c r="H242" s="33">
        <f>H245</f>
        <v>0</v>
      </c>
      <c r="I242" s="34">
        <f t="shared" si="7"/>
        <v>0</v>
      </c>
      <c r="J242" s="15"/>
    </row>
    <row r="243" spans="1:10" s="19" customFormat="1" ht="18.75" customHeight="1">
      <c r="A243" s="15"/>
      <c r="B243" s="62"/>
      <c r="C243" s="32" t="s">
        <v>11</v>
      </c>
      <c r="D243" s="35"/>
      <c r="E243" s="33">
        <f>SUM(E241:E242)</f>
        <v>70126.51</v>
      </c>
      <c r="F243" s="33">
        <f>SUM(F241:F242)</f>
        <v>126.51</v>
      </c>
      <c r="G243" s="34">
        <f t="shared" si="6"/>
        <v>0.0018040253250874742</v>
      </c>
      <c r="H243" s="33">
        <f>SUM(H241:H242)</f>
        <v>126.51</v>
      </c>
      <c r="I243" s="34">
        <f t="shared" si="7"/>
        <v>0.0018040253250874742</v>
      </c>
      <c r="J243" s="21"/>
    </row>
    <row r="244" spans="1:10" s="19" customFormat="1" ht="37.5" customHeight="1">
      <c r="A244" s="15"/>
      <c r="B244" s="62"/>
      <c r="C244" s="49" t="s">
        <v>97</v>
      </c>
      <c r="D244" s="16" t="s">
        <v>100</v>
      </c>
      <c r="E244" s="17">
        <v>126.51</v>
      </c>
      <c r="F244" s="17">
        <v>126.51</v>
      </c>
      <c r="G244" s="18">
        <f t="shared" si="6"/>
        <v>1</v>
      </c>
      <c r="H244" s="17">
        <v>126.51</v>
      </c>
      <c r="I244" s="18">
        <f t="shared" si="7"/>
        <v>1</v>
      </c>
      <c r="J244" s="15"/>
    </row>
    <row r="245" spans="1:10" s="19" customFormat="1" ht="18.75" customHeight="1">
      <c r="A245" s="15"/>
      <c r="B245" s="62"/>
      <c r="C245" s="50"/>
      <c r="D245" s="16" t="s">
        <v>10</v>
      </c>
      <c r="E245" s="17">
        <v>70000</v>
      </c>
      <c r="F245" s="17">
        <v>0</v>
      </c>
      <c r="G245" s="18">
        <f t="shared" si="6"/>
        <v>0</v>
      </c>
      <c r="H245" s="17">
        <v>0</v>
      </c>
      <c r="I245" s="18">
        <f t="shared" si="7"/>
        <v>0</v>
      </c>
      <c r="J245" s="15"/>
    </row>
    <row r="246" spans="1:10" s="19" customFormat="1" ht="18.75" customHeight="1">
      <c r="A246" s="15"/>
      <c r="B246" s="63"/>
      <c r="C246" s="16" t="s">
        <v>13</v>
      </c>
      <c r="D246" s="20"/>
      <c r="E246" s="17">
        <f>SUM(E244:E245)</f>
        <v>70126.51</v>
      </c>
      <c r="F246" s="17">
        <f>SUM(F244:F245)</f>
        <v>126.51</v>
      </c>
      <c r="G246" s="18">
        <f t="shared" si="6"/>
        <v>0.0018040253250874742</v>
      </c>
      <c r="H246" s="17">
        <f>SUM(H244:H245)</f>
        <v>126.51</v>
      </c>
      <c r="I246" s="18">
        <f t="shared" si="7"/>
        <v>0.0018040253250874742</v>
      </c>
      <c r="J246" s="21"/>
    </row>
    <row r="247" spans="1:10" s="23" customFormat="1" ht="21.75" customHeight="1">
      <c r="A247" s="22"/>
      <c r="B247" s="61">
        <v>19</v>
      </c>
      <c r="C247" s="51" t="s">
        <v>40</v>
      </c>
      <c r="D247" s="42" t="s">
        <v>8</v>
      </c>
      <c r="E247" s="33">
        <f>E252</f>
        <v>14506.3</v>
      </c>
      <c r="F247" s="33">
        <f>F252</f>
        <v>0</v>
      </c>
      <c r="G247" s="34">
        <f t="shared" si="6"/>
        <v>0</v>
      </c>
      <c r="H247" s="33">
        <f>H252</f>
        <v>0</v>
      </c>
      <c r="I247" s="34">
        <f t="shared" si="7"/>
        <v>0</v>
      </c>
      <c r="J247" s="22"/>
    </row>
    <row r="248" spans="1:10" s="23" customFormat="1" ht="21.75" customHeight="1">
      <c r="A248" s="22"/>
      <c r="B248" s="62"/>
      <c r="C248" s="66"/>
      <c r="D248" s="42" t="s">
        <v>9</v>
      </c>
      <c r="E248" s="33">
        <f>E253+E257</f>
        <v>3844.17</v>
      </c>
      <c r="F248" s="33">
        <f>F253+F257</f>
        <v>0</v>
      </c>
      <c r="G248" s="34">
        <f>F248/E248</f>
        <v>0</v>
      </c>
      <c r="H248" s="33">
        <f>H253+H257</f>
        <v>0</v>
      </c>
      <c r="I248" s="34">
        <f>H248/E248</f>
        <v>0</v>
      </c>
      <c r="J248" s="22"/>
    </row>
    <row r="249" spans="1:10" s="23" customFormat="1" ht="34.5" customHeight="1">
      <c r="A249" s="22"/>
      <c r="B249" s="62"/>
      <c r="C249" s="66"/>
      <c r="D249" s="32" t="s">
        <v>100</v>
      </c>
      <c r="E249" s="33">
        <f>E254+E257</f>
        <v>991.36</v>
      </c>
      <c r="F249" s="33">
        <f>F254+F257</f>
        <v>0</v>
      </c>
      <c r="G249" s="34">
        <f t="shared" si="6"/>
        <v>0</v>
      </c>
      <c r="H249" s="33">
        <f>H254</f>
        <v>0</v>
      </c>
      <c r="I249" s="34">
        <f t="shared" si="7"/>
        <v>0</v>
      </c>
      <c r="J249" s="22"/>
    </row>
    <row r="250" spans="1:10" s="23" customFormat="1" ht="26.25" customHeight="1">
      <c r="A250" s="22"/>
      <c r="B250" s="62"/>
      <c r="C250" s="52"/>
      <c r="D250" s="32" t="s">
        <v>10</v>
      </c>
      <c r="E250" s="33">
        <f>E258</f>
        <v>0</v>
      </c>
      <c r="F250" s="33">
        <f>F258</f>
        <v>0</v>
      </c>
      <c r="G250" s="34" t="s">
        <v>20</v>
      </c>
      <c r="H250" s="33">
        <f>H258</f>
        <v>0</v>
      </c>
      <c r="I250" s="34" t="s">
        <v>20</v>
      </c>
      <c r="J250" s="22"/>
    </row>
    <row r="251" spans="1:10" s="23" customFormat="1" ht="18.75" customHeight="1">
      <c r="A251" s="22"/>
      <c r="B251" s="62"/>
      <c r="C251" s="32" t="s">
        <v>11</v>
      </c>
      <c r="D251" s="35"/>
      <c r="E251" s="33">
        <f>SUM(E247:E250)</f>
        <v>19341.83</v>
      </c>
      <c r="F251" s="33">
        <f>SUM(F247:F250)</f>
        <v>0</v>
      </c>
      <c r="G251" s="34">
        <f t="shared" si="6"/>
        <v>0</v>
      </c>
      <c r="H251" s="33">
        <f>SUM(H247:H250)</f>
        <v>0</v>
      </c>
      <c r="I251" s="34">
        <f t="shared" si="7"/>
        <v>0</v>
      </c>
      <c r="J251" s="24"/>
    </row>
    <row r="252" spans="1:10" s="19" customFormat="1" ht="24" customHeight="1">
      <c r="A252" s="15"/>
      <c r="B252" s="62"/>
      <c r="C252" s="16" t="s">
        <v>98</v>
      </c>
      <c r="D252" s="16" t="s">
        <v>8</v>
      </c>
      <c r="E252" s="17">
        <v>14506.3</v>
      </c>
      <c r="F252" s="17">
        <v>0</v>
      </c>
      <c r="G252" s="18">
        <f t="shared" si="6"/>
        <v>0</v>
      </c>
      <c r="H252" s="17">
        <v>0</v>
      </c>
      <c r="I252" s="18">
        <f t="shared" si="7"/>
        <v>0</v>
      </c>
      <c r="J252" s="15"/>
    </row>
    <row r="253" spans="1:10" s="19" customFormat="1" ht="24" customHeight="1">
      <c r="A253" s="15"/>
      <c r="B253" s="62"/>
      <c r="C253" s="16" t="s">
        <v>98</v>
      </c>
      <c r="D253" s="16" t="s">
        <v>9</v>
      </c>
      <c r="E253" s="17">
        <v>3844.17</v>
      </c>
      <c r="F253" s="17">
        <v>0</v>
      </c>
      <c r="G253" s="18">
        <f>F253/E253</f>
        <v>0</v>
      </c>
      <c r="H253" s="17">
        <v>0</v>
      </c>
      <c r="I253" s="18">
        <f>H253/E253</f>
        <v>0</v>
      </c>
      <c r="J253" s="15"/>
    </row>
    <row r="254" spans="1:10" s="19" customFormat="1" ht="38.25" customHeight="1">
      <c r="A254" s="15"/>
      <c r="B254" s="62"/>
      <c r="C254" s="16"/>
      <c r="D254" s="16" t="s">
        <v>100</v>
      </c>
      <c r="E254" s="17">
        <v>991.36</v>
      </c>
      <c r="F254" s="17">
        <v>0</v>
      </c>
      <c r="G254" s="18">
        <f t="shared" si="6"/>
        <v>0</v>
      </c>
      <c r="H254" s="17">
        <v>0</v>
      </c>
      <c r="I254" s="18">
        <f t="shared" si="7"/>
        <v>0</v>
      </c>
      <c r="J254" s="15"/>
    </row>
    <row r="255" spans="1:10" s="19" customFormat="1" ht="18.75" customHeight="1">
      <c r="A255" s="15"/>
      <c r="B255" s="62"/>
      <c r="C255" s="16" t="s">
        <v>13</v>
      </c>
      <c r="D255" s="20"/>
      <c r="E255" s="17">
        <f>SUM(E252:E254)</f>
        <v>19341.83</v>
      </c>
      <c r="F255" s="17">
        <f>SUM(F252:F254)</f>
        <v>0</v>
      </c>
      <c r="G255" s="18">
        <f t="shared" si="6"/>
        <v>0</v>
      </c>
      <c r="H255" s="17">
        <f>SUM(H252:H254)</f>
        <v>0</v>
      </c>
      <c r="I255" s="18">
        <f t="shared" si="7"/>
        <v>0</v>
      </c>
      <c r="J255" s="21"/>
    </row>
    <row r="256" spans="1:10" s="19" customFormat="1" ht="26.25" customHeight="1">
      <c r="A256" s="15"/>
      <c r="B256" s="62"/>
      <c r="C256" s="48" t="s">
        <v>99</v>
      </c>
      <c r="D256" s="16" t="s">
        <v>9</v>
      </c>
      <c r="E256" s="17">
        <v>0</v>
      </c>
      <c r="F256" s="17">
        <v>0</v>
      </c>
      <c r="G256" s="18" t="s">
        <v>20</v>
      </c>
      <c r="H256" s="17">
        <v>0</v>
      </c>
      <c r="I256" s="18" t="s">
        <v>20</v>
      </c>
      <c r="J256" s="15"/>
    </row>
    <row r="257" spans="1:10" s="19" customFormat="1" ht="33.75" customHeight="1">
      <c r="A257" s="15"/>
      <c r="B257" s="62"/>
      <c r="C257" s="48"/>
      <c r="D257" s="16" t="s">
        <v>100</v>
      </c>
      <c r="E257" s="17">
        <v>0</v>
      </c>
      <c r="F257" s="17">
        <v>0</v>
      </c>
      <c r="G257" s="18" t="s">
        <v>20</v>
      </c>
      <c r="H257" s="17">
        <v>0</v>
      </c>
      <c r="I257" s="18" t="s">
        <v>20</v>
      </c>
      <c r="J257" s="15"/>
    </row>
    <row r="258" spans="1:10" s="19" customFormat="1" ht="18.75" customHeight="1">
      <c r="A258" s="15"/>
      <c r="B258" s="62"/>
      <c r="C258" s="48"/>
      <c r="D258" s="16" t="s">
        <v>10</v>
      </c>
      <c r="E258" s="17">
        <v>0</v>
      </c>
      <c r="F258" s="17">
        <v>0</v>
      </c>
      <c r="G258" s="18" t="s">
        <v>20</v>
      </c>
      <c r="H258" s="17">
        <v>0</v>
      </c>
      <c r="I258" s="18" t="s">
        <v>20</v>
      </c>
      <c r="J258" s="15"/>
    </row>
    <row r="259" spans="1:10" s="19" customFormat="1" ht="18.75" customHeight="1">
      <c r="A259" s="15"/>
      <c r="B259" s="63"/>
      <c r="C259" s="16" t="s">
        <v>13</v>
      </c>
      <c r="D259" s="20"/>
      <c r="E259" s="17">
        <f>SUM(E256:E258)</f>
        <v>0</v>
      </c>
      <c r="F259" s="17">
        <f>SUM(F256:F258)</f>
        <v>0</v>
      </c>
      <c r="G259" s="18" t="s">
        <v>20</v>
      </c>
      <c r="H259" s="17">
        <f>SUM(H256:H258)</f>
        <v>0</v>
      </c>
      <c r="I259" s="18" t="s">
        <v>20</v>
      </c>
      <c r="J259" s="21"/>
    </row>
    <row r="260" spans="1:10" s="19" customFormat="1" ht="18" customHeight="1">
      <c r="A260" s="15"/>
      <c r="B260" s="64"/>
      <c r="C260" s="65" t="s">
        <v>41</v>
      </c>
      <c r="D260" s="36" t="s">
        <v>8</v>
      </c>
      <c r="E260" s="38">
        <f>E228+E210+E185+E118+E30+E247</f>
        <v>104804.31</v>
      </c>
      <c r="F260" s="38">
        <f>F228+F210+F185+F118+F30+F247</f>
        <v>21517.11</v>
      </c>
      <c r="G260" s="39">
        <f>F260/E260</f>
        <v>0.2053074916480057</v>
      </c>
      <c r="H260" s="38">
        <f>H228+H210+H185+H118+H30+H247</f>
        <v>21366.510000000002</v>
      </c>
      <c r="I260" s="39">
        <f>H260/E260</f>
        <v>0.20387052784374995</v>
      </c>
      <c r="J260" s="21"/>
    </row>
    <row r="261" spans="1:10" s="19" customFormat="1" ht="27.75" customHeight="1">
      <c r="A261" s="15"/>
      <c r="B261" s="64"/>
      <c r="C261" s="65"/>
      <c r="D261" s="36" t="s">
        <v>9</v>
      </c>
      <c r="E261" s="38">
        <f>E229+E211+E186+E119+E31+E248</f>
        <v>2180401.6</v>
      </c>
      <c r="F261" s="38">
        <f>F9+F31+F47+F75+F88+F119+F139+F173+F221</f>
        <v>547745.7999999999</v>
      </c>
      <c r="G261" s="39">
        <f>F261/E261</f>
        <v>0.25121326273104916</v>
      </c>
      <c r="H261" s="38">
        <f>H229+H211+H186+H119+H31+H248</f>
        <v>466998.55000000005</v>
      </c>
      <c r="I261" s="39">
        <f>H261/E261</f>
        <v>0.2141800620582924</v>
      </c>
      <c r="J261" s="21"/>
    </row>
    <row r="262" spans="1:10" s="19" customFormat="1" ht="36.75" customHeight="1">
      <c r="A262" s="15"/>
      <c r="B262" s="64"/>
      <c r="C262" s="65"/>
      <c r="D262" s="36" t="s">
        <v>100</v>
      </c>
      <c r="E262" s="38">
        <f>E249+E241+E230+E222+E212+E203+E187+E174+E160+E140+E120+E99+E89+E76+E65+E48+E32+E10+E3</f>
        <v>3191022.73</v>
      </c>
      <c r="F262" s="38">
        <f>F249+F241+F230+F222+F212+F203+F187+F174+F160+F140+F120+F99+F89+F76+F65+F48+F32+F10+F3</f>
        <v>576612.2100000001</v>
      </c>
      <c r="G262" s="39">
        <f>F262/E262</f>
        <v>0.18069824591942035</v>
      </c>
      <c r="H262" s="38">
        <f>H249+H241+H230+H222+H212+H203+H187+H174+H160+H140+H120+H99+H89+H76+H65+H48+H32+H10+H3</f>
        <v>583299.75</v>
      </c>
      <c r="I262" s="39">
        <f>H262/E262</f>
        <v>0.18279398153957996</v>
      </c>
      <c r="J262" s="21"/>
    </row>
    <row r="263" spans="1:10" s="19" customFormat="1" ht="18" customHeight="1">
      <c r="A263" s="15"/>
      <c r="B263" s="64"/>
      <c r="C263" s="65"/>
      <c r="D263" s="36" t="s">
        <v>10</v>
      </c>
      <c r="E263" s="38">
        <f>E250+E242+E161+E141+E121+E100+E77</f>
        <v>2438976.77</v>
      </c>
      <c r="F263" s="38">
        <f>F250+F242+F161+F141+F121+F100+F77</f>
        <v>15591.44</v>
      </c>
      <c r="G263" s="39">
        <f>F263/E263</f>
        <v>0.006392615211337171</v>
      </c>
      <c r="H263" s="38">
        <f>H250+H242+H161+H141+H121+H100+H77</f>
        <v>15591.44</v>
      </c>
      <c r="I263" s="39">
        <f>H263/E263</f>
        <v>0.006392615211337171</v>
      </c>
      <c r="J263" s="21"/>
    </row>
    <row r="264" spans="1:10" s="19" customFormat="1" ht="18" customHeight="1">
      <c r="A264" s="15"/>
      <c r="B264" s="40"/>
      <c r="C264" s="40"/>
      <c r="D264" s="36" t="s">
        <v>42</v>
      </c>
      <c r="E264" s="38">
        <f>SUM(E260:E263)</f>
        <v>7915205.41</v>
      </c>
      <c r="F264" s="38">
        <f>SUM(F260:F263)</f>
        <v>1161466.56</v>
      </c>
      <c r="G264" s="39">
        <f>F264/E264</f>
        <v>0.1467386504628943</v>
      </c>
      <c r="H264" s="38">
        <f>SUM(H260:H263)</f>
        <v>1087256.25</v>
      </c>
      <c r="I264" s="39">
        <f>H264/E264</f>
        <v>0.13736298600998656</v>
      </c>
      <c r="J264" s="21"/>
    </row>
    <row r="267" ht="14.25" customHeight="1">
      <c r="H267" s="43"/>
    </row>
    <row r="268" spans="6:8" ht="14.25" customHeight="1">
      <c r="F268" s="43"/>
      <c r="H268" s="43"/>
    </row>
    <row r="270" ht="14.25" customHeight="1">
      <c r="F270" s="43"/>
    </row>
    <row r="274" ht="14.25" customHeight="1">
      <c r="F274" s="43"/>
    </row>
  </sheetData>
  <sheetProtection/>
  <mergeCells count="74">
    <mergeCell ref="B160:B172"/>
    <mergeCell ref="B139:B159"/>
    <mergeCell ref="B185:B199"/>
    <mergeCell ref="C95:C96"/>
    <mergeCell ref="C88:C89"/>
    <mergeCell ref="C146:C148"/>
    <mergeCell ref="C191:C192"/>
    <mergeCell ref="C185:C187"/>
    <mergeCell ref="C160:C161"/>
    <mergeCell ref="B30:B46"/>
    <mergeCell ref="B47:B62"/>
    <mergeCell ref="B63:B74"/>
    <mergeCell ref="B75:B87"/>
    <mergeCell ref="B88:B97"/>
    <mergeCell ref="B98:B117"/>
    <mergeCell ref="B260:B263"/>
    <mergeCell ref="C260:C263"/>
    <mergeCell ref="C221:C222"/>
    <mergeCell ref="C247:C250"/>
    <mergeCell ref="C256:C258"/>
    <mergeCell ref="C238:C239"/>
    <mergeCell ref="C228:C230"/>
    <mergeCell ref="B247:B259"/>
    <mergeCell ref="B241:B246"/>
    <mergeCell ref="C232:C234"/>
    <mergeCell ref="C217:C219"/>
    <mergeCell ref="B210:B220"/>
    <mergeCell ref="C202:C203"/>
    <mergeCell ref="C207:C208"/>
    <mergeCell ref="B221:B227"/>
    <mergeCell ref="B228:B240"/>
    <mergeCell ref="B202:B209"/>
    <mergeCell ref="C210:C212"/>
    <mergeCell ref="C214:C215"/>
    <mergeCell ref="C176:C177"/>
    <mergeCell ref="B173:B184"/>
    <mergeCell ref="C167:C168"/>
    <mergeCell ref="C170:C171"/>
    <mergeCell ref="C173:C174"/>
    <mergeCell ref="C133:C134"/>
    <mergeCell ref="B118:B135"/>
    <mergeCell ref="C118:C121"/>
    <mergeCell ref="C150:C152"/>
    <mergeCell ref="C143:C144"/>
    <mergeCell ref="C154:C155"/>
    <mergeCell ref="C157:C158"/>
    <mergeCell ref="C139:C141"/>
    <mergeCell ref="C110:C111"/>
    <mergeCell ref="C113:C114"/>
    <mergeCell ref="C98:C100"/>
    <mergeCell ref="C102:C103"/>
    <mergeCell ref="C105:C106"/>
    <mergeCell ref="C125:C128"/>
    <mergeCell ref="C130:C131"/>
    <mergeCell ref="B1:I1"/>
    <mergeCell ref="B3:B8"/>
    <mergeCell ref="C34:C35"/>
    <mergeCell ref="C37:C39"/>
    <mergeCell ref="C75:C77"/>
    <mergeCell ref="C81:C82"/>
    <mergeCell ref="C30:C32"/>
    <mergeCell ref="C18:C19"/>
    <mergeCell ref="C23:C24"/>
    <mergeCell ref="C63:C65"/>
    <mergeCell ref="C136:C137"/>
    <mergeCell ref="C244:C245"/>
    <mergeCell ref="C241:C242"/>
    <mergeCell ref="C47:C48"/>
    <mergeCell ref="B9:B29"/>
    <mergeCell ref="C9:C10"/>
    <mergeCell ref="C50:C51"/>
    <mergeCell ref="C53:C54"/>
    <mergeCell ref="C69:C71"/>
    <mergeCell ref="C56:C57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veltsnn</cp:lastModifiedBy>
  <cp:lastPrinted>2021-01-27T12:33:55Z</cp:lastPrinted>
  <dcterms:created xsi:type="dcterms:W3CDTF">2020-07-27T09:57:55Z</dcterms:created>
  <dcterms:modified xsi:type="dcterms:W3CDTF">2021-05-14T09:40:23Z</dcterms:modified>
  <cp:category/>
  <cp:version/>
  <cp:contentType/>
  <cp:contentStatus/>
</cp:coreProperties>
</file>