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697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<sst xmlns="http://schemas.openxmlformats.org/spreadsheetml/2006/main" count="437" uniqueCount="108">
  <si>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</si>
  <si>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</si>
  <si>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</si>
  <si>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</si>
  <si>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</si>
  <si>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</si>
  <si>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</si>
  <si>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</si>
  <si>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</si>
  <si>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</si>
  <si>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</si>
  <si>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</si>
  <si>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</si>
  <si>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</si>
  <si>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</si>
  <si>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</si>
  <si>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</si>
  <si>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</si>
  <si>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</si>
  <si>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</si>
  <si>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</si>
  <si>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</si>
  <si>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</si>
  <si>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</si>
  <si>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</si>
  <si>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</si>
  <si>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</si>
  <si>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</si>
  <si>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</si>
  <si>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</si>
  <si>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</si>
  <si>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</si>
  <si>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</si>
  <si>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</si>
  <si>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</si>
  <si>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</si>
  <si>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</si>
  <si>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</si>
  <si>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</si>
  <si>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</si>
  <si>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</si>
  <si>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</si>
  <si>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</si>
  <si>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</si>
  <si>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</si>
  <si>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</si>
  <si>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</si>
  <si>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</si>
  <si>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</si>
  <si>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</si>
  <si>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</si>
  <si>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</si>
  <si>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</si>
  <si>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</si>
  <si>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</si>
  <si>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</si>
  <si>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</si>
  <si>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</si>
  <si>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</si>
  <si>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</si>
  <si>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</si>
  <si>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</si>
  <si>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</si>
  <si>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</si>
  <si>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</si>
  <si>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</si>
  <si>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</si>
  <si>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</si>
  <si>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</si>
  <si>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</si>
  <si>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</si>
  <si>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</si>
  <si>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</si>
  <si>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</si>
  <si>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 "Комплексное освоение земельных участков в целях жилищного строительства и развитие застроенных территорий"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</si>
  <si>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</si>
  <si>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</si>
  <si>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</si>
  <si>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</si>
  <si>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</si>
  <si>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</si>
  <si>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</si>
  <si>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</si>
  <si>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</si>
  <si>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</si>
  <si>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</si>
  <si>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</si>
  <si>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</si>
  <si>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</si>
  <si>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</si>
  <si>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</si>
  <si>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</si>
  <si>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</si>
  <si>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</si>
  <si>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</si>
  <si>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</si>
  <si>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</si>
  <si>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</si>
  <si>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</si>
  <si>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</si>
  <si>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</si>
  <si>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</si>
  <si>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</si>
  <si>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</si>
  <si>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</si>
  <si>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Подпрограмма IIIV "Улучшение жилищных условий отдельных категорий граждан"</t>
  </si>
  <si>
    <t>Подпрограмма VII "Развитие добровольчества(волонтертсов) в Московской области"</t>
  </si>
  <si>
    <t>Оперативный отчёт о реализации муниципальных программ городского округа Электросталь Московской области (свод) 
 за январь-сентябрь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</si>
</sst>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7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50" fillId="0" borderId="0" xfId="0" applyFont="1" applyAlignment="1">
      <alignment/>
    </xf>
    <xf numFmtId="0" fontId="49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7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7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7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7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2" fontId="4" fillId="0" borderId="10" xfId="57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1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zoomScalePageLayoutView="0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0" customHeight="1">
      <c r="A1" s="1"/>
      <c r="B1" s="64" t="s">
        <v>107</v>
      </c>
      <c r="C1" s="65"/>
      <c r="D1" s="65"/>
      <c r="E1" s="65"/>
      <c r="F1" s="65"/>
      <c r="G1" s="65"/>
      <c r="H1" s="65"/>
      <c r="I1" s="65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66">
        <v>1</v>
      </c>
      <c r="C3" s="28" t="s">
        <v>7</v>
      </c>
      <c r="D3" s="28" t="s">
        <v>100</v>
      </c>
      <c r="E3" s="29">
        <f>E5+E7</f>
        <v>480</v>
      </c>
      <c r="F3" s="29">
        <f>F5+F7</f>
        <v>216.86</v>
      </c>
      <c r="G3" s="30">
        <f>F3/E3</f>
        <v>0.4517916666666667</v>
      </c>
      <c r="H3" s="29">
        <f>H5+H7</f>
        <v>216.86</v>
      </c>
      <c r="I3" s="30">
        <f>H3/E3</f>
        <v>0.4517916666666667</v>
      </c>
      <c r="J3" s="1"/>
    </row>
    <row r="4" spans="1:10" ht="18.75" customHeight="1">
      <c r="A4" s="1"/>
      <c r="B4" s="67"/>
      <c r="C4" s="28" t="s">
        <v>11</v>
      </c>
      <c r="D4" s="31"/>
      <c r="E4" s="29">
        <f>E3</f>
        <v>480</v>
      </c>
      <c r="F4" s="29">
        <f>F3</f>
        <v>216.86</v>
      </c>
      <c r="G4" s="30">
        <f>F4/E4</f>
        <v>0.4517916666666667</v>
      </c>
      <c r="H4" s="29">
        <f>H3</f>
        <v>216.86</v>
      </c>
      <c r="I4" s="30">
        <f>H4/E4</f>
        <v>0.4517916666666667</v>
      </c>
      <c r="J4" s="7"/>
    </row>
    <row r="5" spans="1:10" ht="37.5" customHeight="1">
      <c r="A5" s="1"/>
      <c r="B5" s="67"/>
      <c r="C5" s="10" t="s">
        <v>12</v>
      </c>
      <c r="D5" s="5" t="s">
        <v>100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67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67"/>
      <c r="C7" s="5" t="s">
        <v>14</v>
      </c>
      <c r="D7" s="5" t="s">
        <v>100</v>
      </c>
      <c r="E7" s="6">
        <v>480</v>
      </c>
      <c r="F7" s="6">
        <v>216.86</v>
      </c>
      <c r="G7" s="9">
        <f aca="true" t="shared" si="0" ref="G7:G72">F7/E7</f>
        <v>0.4517916666666667</v>
      </c>
      <c r="H7" s="6">
        <v>216.86</v>
      </c>
      <c r="I7" s="9">
        <f aca="true" t="shared" si="1" ref="I7:I72">H7/E7</f>
        <v>0.4517916666666667</v>
      </c>
      <c r="J7" s="1"/>
    </row>
    <row r="8" spans="1:10" ht="18.75" customHeight="1">
      <c r="A8" s="1"/>
      <c r="B8" s="68"/>
      <c r="C8" s="5" t="s">
        <v>13</v>
      </c>
      <c r="D8" s="8"/>
      <c r="E8" s="6">
        <f>E7</f>
        <v>480</v>
      </c>
      <c r="F8" s="6">
        <f>F7</f>
        <v>216.86</v>
      </c>
      <c r="G8" s="9">
        <f t="shared" si="0"/>
        <v>0.4517916666666667</v>
      </c>
      <c r="H8" s="6">
        <f>H7</f>
        <v>216.86</v>
      </c>
      <c r="I8" s="9">
        <f t="shared" si="1"/>
        <v>0.4517916666666667</v>
      </c>
      <c r="J8" s="7"/>
    </row>
    <row r="9" spans="1:10" ht="24.75" customHeight="1">
      <c r="A9" s="1"/>
      <c r="B9" s="66">
        <v>2</v>
      </c>
      <c r="C9" s="69" t="s">
        <v>15</v>
      </c>
      <c r="D9" s="28" t="s">
        <v>9</v>
      </c>
      <c r="E9" s="29">
        <f>E18+E23</f>
        <v>939</v>
      </c>
      <c r="F9" s="29">
        <f>F18+F23</f>
        <v>779.42</v>
      </c>
      <c r="G9" s="30">
        <f t="shared" si="0"/>
        <v>0.8300532481363152</v>
      </c>
      <c r="H9" s="29">
        <f>H18+H23</f>
        <v>779.42</v>
      </c>
      <c r="I9" s="30">
        <f t="shared" si="1"/>
        <v>0.8300532481363152</v>
      </c>
      <c r="J9" s="7"/>
    </row>
    <row r="10" spans="1:10" ht="36" customHeight="1">
      <c r="A10" s="1"/>
      <c r="B10" s="67"/>
      <c r="C10" s="69"/>
      <c r="D10" s="28" t="s">
        <v>100</v>
      </c>
      <c r="E10" s="29">
        <f>E12+E14+E16+E19+E21+E24+E26+E28</f>
        <v>279656.54</v>
      </c>
      <c r="F10" s="29">
        <f>F12+F14+F16+F19+F21+F24+F26+F28</f>
        <v>185068.55</v>
      </c>
      <c r="G10" s="30">
        <f t="shared" si="0"/>
        <v>0.6617708636458135</v>
      </c>
      <c r="H10" s="29">
        <f>H12+H14+H16+H19+H21+H24+H26+H28</f>
        <v>188545.36999999997</v>
      </c>
      <c r="I10" s="30">
        <f t="shared" si="1"/>
        <v>0.6742033281252782</v>
      </c>
      <c r="J10" s="1"/>
    </row>
    <row r="11" spans="1:10" ht="18.75" customHeight="1">
      <c r="A11" s="1"/>
      <c r="B11" s="67"/>
      <c r="C11" s="28" t="s">
        <v>11</v>
      </c>
      <c r="D11" s="31"/>
      <c r="E11" s="29">
        <f>SUM(E9:E10)</f>
        <v>280595.54</v>
      </c>
      <c r="F11" s="29">
        <f>SUM(F9:F10)</f>
        <v>185847.97</v>
      </c>
      <c r="G11" s="30">
        <f t="shared" si="0"/>
        <v>0.6623340128642102</v>
      </c>
      <c r="H11" s="29">
        <f>SUM(H9:H10)</f>
        <v>189324.78999999998</v>
      </c>
      <c r="I11" s="30">
        <f t="shared" si="1"/>
        <v>0.6747248726761658</v>
      </c>
      <c r="J11" s="7"/>
    </row>
    <row r="12" spans="1:10" ht="34.5" customHeight="1">
      <c r="A12" s="1"/>
      <c r="B12" s="67"/>
      <c r="C12" s="10" t="s">
        <v>44</v>
      </c>
      <c r="D12" s="5" t="s">
        <v>100</v>
      </c>
      <c r="E12" s="6">
        <v>18702.9</v>
      </c>
      <c r="F12" s="6">
        <v>12476.6</v>
      </c>
      <c r="G12" s="9">
        <f t="shared" si="0"/>
        <v>0.6670944078191082</v>
      </c>
      <c r="H12" s="6">
        <v>12534.62</v>
      </c>
      <c r="I12" s="9">
        <f t="shared" si="1"/>
        <v>0.670196600527191</v>
      </c>
      <c r="J12" s="7"/>
    </row>
    <row r="13" spans="1:10" ht="18.75" customHeight="1">
      <c r="A13" s="1"/>
      <c r="B13" s="67"/>
      <c r="C13" s="5" t="s">
        <v>13</v>
      </c>
      <c r="D13" s="8"/>
      <c r="E13" s="6">
        <f>E12</f>
        <v>18702.9</v>
      </c>
      <c r="F13" s="6">
        <f>F12</f>
        <v>12476.6</v>
      </c>
      <c r="G13" s="9">
        <f t="shared" si="0"/>
        <v>0.6670944078191082</v>
      </c>
      <c r="H13" s="6">
        <f>H12</f>
        <v>12534.62</v>
      </c>
      <c r="I13" s="9">
        <f t="shared" si="1"/>
        <v>0.670196600527191</v>
      </c>
      <c r="J13" s="7"/>
    </row>
    <row r="14" spans="1:10" s="19" customFormat="1" ht="37.5" customHeight="1">
      <c r="A14" s="15"/>
      <c r="B14" s="67"/>
      <c r="C14" s="16" t="s">
        <v>46</v>
      </c>
      <c r="D14" s="16" t="s">
        <v>100</v>
      </c>
      <c r="E14" s="17">
        <v>58985.44</v>
      </c>
      <c r="F14" s="17">
        <v>35856.7</v>
      </c>
      <c r="G14" s="18">
        <f t="shared" si="0"/>
        <v>0.6078906930252618</v>
      </c>
      <c r="H14" s="17">
        <v>36223.94</v>
      </c>
      <c r="I14" s="18">
        <f t="shared" si="1"/>
        <v>0.6141166362410792</v>
      </c>
      <c r="J14" s="15"/>
    </row>
    <row r="15" spans="1:10" s="19" customFormat="1" ht="18.75" customHeight="1">
      <c r="A15" s="15"/>
      <c r="B15" s="67"/>
      <c r="C15" s="16" t="s">
        <v>13</v>
      </c>
      <c r="D15" s="20"/>
      <c r="E15" s="17">
        <f>SUM(E14)</f>
        <v>58985.44</v>
      </c>
      <c r="F15" s="17">
        <f>SUM(F14)</f>
        <v>35856.7</v>
      </c>
      <c r="G15" s="18">
        <f t="shared" si="0"/>
        <v>0.6078906930252618</v>
      </c>
      <c r="H15" s="17">
        <f>SUM(H14)</f>
        <v>36223.94</v>
      </c>
      <c r="I15" s="18">
        <f t="shared" si="1"/>
        <v>0.6141166362410792</v>
      </c>
      <c r="J15" s="21"/>
    </row>
    <row r="16" spans="1:10" s="19" customFormat="1" ht="38.25" customHeight="1">
      <c r="A16" s="15"/>
      <c r="B16" s="67"/>
      <c r="C16" s="16" t="s">
        <v>47</v>
      </c>
      <c r="D16" s="16" t="s">
        <v>100</v>
      </c>
      <c r="E16" s="17">
        <v>80296.5</v>
      </c>
      <c r="F16" s="17">
        <v>52776.3</v>
      </c>
      <c r="G16" s="18">
        <f t="shared" si="0"/>
        <v>0.6572677513963872</v>
      </c>
      <c r="H16" s="17">
        <v>56155.13</v>
      </c>
      <c r="I16" s="18">
        <f t="shared" si="1"/>
        <v>0.6993471695528447</v>
      </c>
      <c r="J16" s="15"/>
    </row>
    <row r="17" spans="1:10" s="19" customFormat="1" ht="18.75" customHeight="1">
      <c r="A17" s="15"/>
      <c r="B17" s="67"/>
      <c r="C17" s="16" t="s">
        <v>13</v>
      </c>
      <c r="D17" s="20"/>
      <c r="E17" s="17">
        <f>SUM(E16)</f>
        <v>80296.5</v>
      </c>
      <c r="F17" s="17">
        <f>SUM(F16)</f>
        <v>52776.3</v>
      </c>
      <c r="G17" s="18">
        <f t="shared" si="0"/>
        <v>0.6572677513963872</v>
      </c>
      <c r="H17" s="17">
        <f>SUM(H16)</f>
        <v>56155.13</v>
      </c>
      <c r="I17" s="18">
        <f t="shared" si="1"/>
        <v>0.6993471695528447</v>
      </c>
      <c r="J17" s="21"/>
    </row>
    <row r="18" spans="1:10" s="19" customFormat="1" ht="27" customHeight="1">
      <c r="A18" s="15"/>
      <c r="B18" s="67"/>
      <c r="C18" s="55" t="s">
        <v>48</v>
      </c>
      <c r="D18" s="16" t="s">
        <v>9</v>
      </c>
      <c r="E18" s="17">
        <v>0</v>
      </c>
      <c r="F18" s="17">
        <v>0</v>
      </c>
      <c r="G18" s="18">
        <v>0</v>
      </c>
      <c r="H18" s="17">
        <v>0</v>
      </c>
      <c r="I18" s="18">
        <v>0</v>
      </c>
      <c r="J18" s="15"/>
    </row>
    <row r="19" spans="1:10" s="19" customFormat="1" ht="34.5" customHeight="1">
      <c r="A19" s="15"/>
      <c r="B19" s="67"/>
      <c r="C19" s="55"/>
      <c r="D19" s="16" t="s">
        <v>100</v>
      </c>
      <c r="E19" s="17">
        <v>0</v>
      </c>
      <c r="F19" s="17">
        <v>0</v>
      </c>
      <c r="G19" s="18">
        <v>0</v>
      </c>
      <c r="H19" s="17">
        <v>0</v>
      </c>
      <c r="I19" s="18">
        <v>0</v>
      </c>
      <c r="J19" s="15"/>
    </row>
    <row r="20" spans="1:10" s="19" customFormat="1" ht="18.75" customHeight="1">
      <c r="A20" s="15"/>
      <c r="B20" s="67"/>
      <c r="C20" s="16" t="s">
        <v>13</v>
      </c>
      <c r="D20" s="20"/>
      <c r="E20" s="17">
        <f>SUM(E18:E19)</f>
        <v>0</v>
      </c>
      <c r="F20" s="17">
        <f>SUM(F18:F19)</f>
        <v>0</v>
      </c>
      <c r="G20" s="18">
        <v>0</v>
      </c>
      <c r="H20" s="17">
        <f>SUM(H18:H19)</f>
        <v>0</v>
      </c>
      <c r="I20" s="18">
        <v>0</v>
      </c>
      <c r="J20" s="21"/>
    </row>
    <row r="21" spans="1:10" s="19" customFormat="1" ht="38.25" customHeight="1">
      <c r="A21" s="15"/>
      <c r="B21" s="67"/>
      <c r="C21" s="16" t="s">
        <v>102</v>
      </c>
      <c r="D21" s="16" t="s">
        <v>100</v>
      </c>
      <c r="E21" s="17">
        <v>91437.5</v>
      </c>
      <c r="F21" s="17">
        <v>62945.8</v>
      </c>
      <c r="G21" s="18">
        <f>F21/E21</f>
        <v>0.6884024606971976</v>
      </c>
      <c r="H21" s="17">
        <v>62241.37</v>
      </c>
      <c r="I21" s="18">
        <f>H21/E21</f>
        <v>0.6806985099111416</v>
      </c>
      <c r="J21" s="15"/>
    </row>
    <row r="22" spans="1:10" s="19" customFormat="1" ht="18.75" customHeight="1">
      <c r="A22" s="15"/>
      <c r="B22" s="67"/>
      <c r="C22" s="16" t="s">
        <v>13</v>
      </c>
      <c r="D22" s="20"/>
      <c r="E22" s="17">
        <f>SUM(E21)</f>
        <v>91437.5</v>
      </c>
      <c r="F22" s="17">
        <f>SUM(F21)</f>
        <v>62945.8</v>
      </c>
      <c r="G22" s="18">
        <f>F22/E22</f>
        <v>0.6884024606971976</v>
      </c>
      <c r="H22" s="17">
        <f>SUM(H21)</f>
        <v>62241.37</v>
      </c>
      <c r="I22" s="18">
        <f>H22/E22</f>
        <v>0.6806985099111416</v>
      </c>
      <c r="J22" s="21"/>
    </row>
    <row r="23" spans="1:10" s="19" customFormat="1" ht="23.25" customHeight="1">
      <c r="A23" s="15"/>
      <c r="B23" s="67"/>
      <c r="C23" s="55" t="s">
        <v>49</v>
      </c>
      <c r="D23" s="16" t="s">
        <v>9</v>
      </c>
      <c r="E23" s="17">
        <v>939</v>
      </c>
      <c r="F23" s="17">
        <v>779.42</v>
      </c>
      <c r="G23" s="18">
        <f t="shared" si="0"/>
        <v>0.8300532481363152</v>
      </c>
      <c r="H23" s="17">
        <v>779.42</v>
      </c>
      <c r="I23" s="18">
        <f t="shared" si="1"/>
        <v>0.8300532481363152</v>
      </c>
      <c r="J23" s="15"/>
    </row>
    <row r="24" spans="1:10" s="19" customFormat="1" ht="36.75" customHeight="1">
      <c r="A24" s="15"/>
      <c r="B24" s="67"/>
      <c r="C24" s="55"/>
      <c r="D24" s="16" t="s">
        <v>100</v>
      </c>
      <c r="E24" s="17">
        <v>100</v>
      </c>
      <c r="F24" s="17">
        <v>96.3</v>
      </c>
      <c r="G24" s="18">
        <f t="shared" si="0"/>
        <v>0.963</v>
      </c>
      <c r="H24" s="17">
        <v>96.3</v>
      </c>
      <c r="I24" s="18">
        <f t="shared" si="1"/>
        <v>0.963</v>
      </c>
      <c r="J24" s="15"/>
    </row>
    <row r="25" spans="1:10" s="19" customFormat="1" ht="18.75" customHeight="1">
      <c r="A25" s="15"/>
      <c r="B25" s="67"/>
      <c r="C25" s="16" t="s">
        <v>13</v>
      </c>
      <c r="D25" s="20"/>
      <c r="E25" s="17">
        <f>SUM(E23:E24)</f>
        <v>1039</v>
      </c>
      <c r="F25" s="17">
        <f>SUM(F23:F24)</f>
        <v>875.7199999999999</v>
      </c>
      <c r="G25" s="18">
        <f t="shared" si="0"/>
        <v>0.8428488931665061</v>
      </c>
      <c r="H25" s="17">
        <f>SUM(H23:H24)</f>
        <v>875.7199999999999</v>
      </c>
      <c r="I25" s="18">
        <f t="shared" si="1"/>
        <v>0.8428488931665061</v>
      </c>
      <c r="J25" s="21"/>
    </row>
    <row r="26" spans="1:10" s="19" customFormat="1" ht="40.5" customHeight="1">
      <c r="A26" s="15"/>
      <c r="B26" s="67"/>
      <c r="C26" s="16" t="s">
        <v>31</v>
      </c>
      <c r="D26" s="16" t="s">
        <v>100</v>
      </c>
      <c r="E26" s="17">
        <v>19601.5</v>
      </c>
      <c r="F26" s="17">
        <v>13431.11</v>
      </c>
      <c r="G26" s="18">
        <f t="shared" si="0"/>
        <v>0.6852082748769227</v>
      </c>
      <c r="H26" s="17">
        <v>13431.11</v>
      </c>
      <c r="I26" s="18">
        <f t="shared" si="1"/>
        <v>0.6852082748769227</v>
      </c>
      <c r="J26" s="15"/>
    </row>
    <row r="27" spans="1:10" s="19" customFormat="1" ht="18.75" customHeight="1">
      <c r="A27" s="15"/>
      <c r="B27" s="67"/>
      <c r="C27" s="16" t="s">
        <v>50</v>
      </c>
      <c r="D27" s="20"/>
      <c r="E27" s="17">
        <f>SUM(E26)</f>
        <v>19601.5</v>
      </c>
      <c r="F27" s="17">
        <f>SUM(F26)</f>
        <v>13431.11</v>
      </c>
      <c r="G27" s="18">
        <f t="shared" si="0"/>
        <v>0.6852082748769227</v>
      </c>
      <c r="H27" s="17">
        <f>SUM(H26)</f>
        <v>13431.11</v>
      </c>
      <c r="I27" s="18">
        <f t="shared" si="1"/>
        <v>0.6852082748769227</v>
      </c>
      <c r="J27" s="21"/>
    </row>
    <row r="28" spans="1:10" s="19" customFormat="1" ht="40.5" customHeight="1">
      <c r="A28" s="15"/>
      <c r="B28" s="67"/>
      <c r="C28" s="16" t="s">
        <v>51</v>
      </c>
      <c r="D28" s="16" t="s">
        <v>100</v>
      </c>
      <c r="E28" s="17">
        <v>10532.7</v>
      </c>
      <c r="F28" s="17">
        <v>7485.74</v>
      </c>
      <c r="G28" s="18">
        <f t="shared" si="0"/>
        <v>0.7107142518062795</v>
      </c>
      <c r="H28" s="17">
        <v>7862.9</v>
      </c>
      <c r="I28" s="18">
        <f t="shared" si="1"/>
        <v>0.7465227339618521</v>
      </c>
      <c r="J28" s="15"/>
    </row>
    <row r="29" spans="1:10" s="19" customFormat="1" ht="18.75" customHeight="1">
      <c r="A29" s="15"/>
      <c r="B29" s="68"/>
      <c r="C29" s="16" t="s">
        <v>13</v>
      </c>
      <c r="D29" s="20"/>
      <c r="E29" s="17">
        <f>SUM(E28)</f>
        <v>10532.7</v>
      </c>
      <c r="F29" s="17">
        <f>SUM(F28)</f>
        <v>7485.74</v>
      </c>
      <c r="G29" s="18">
        <f t="shared" si="0"/>
        <v>0.7107142518062795</v>
      </c>
      <c r="H29" s="17">
        <f>SUM(H28)</f>
        <v>7862.9</v>
      </c>
      <c r="I29" s="18">
        <f t="shared" si="1"/>
        <v>0.7465227339618521</v>
      </c>
      <c r="J29" s="21"/>
    </row>
    <row r="30" spans="1:10" s="12" customFormat="1" ht="24.75" customHeight="1">
      <c r="A30" s="11"/>
      <c r="B30" s="58">
        <v>3</v>
      </c>
      <c r="C30" s="57" t="s">
        <v>16</v>
      </c>
      <c r="D30" s="41" t="s">
        <v>8</v>
      </c>
      <c r="E30" s="33">
        <v>17056</v>
      </c>
      <c r="F30" s="33">
        <f>F37</f>
        <v>56254.89</v>
      </c>
      <c r="G30" s="34">
        <f t="shared" si="0"/>
        <v>3.298246364915572</v>
      </c>
      <c r="H30" s="33">
        <f>H37</f>
        <v>56254.89</v>
      </c>
      <c r="I30" s="34">
        <f t="shared" si="1"/>
        <v>3.298246364915572</v>
      </c>
      <c r="J30" s="11"/>
    </row>
    <row r="31" spans="1:10" s="12" customFormat="1" ht="24.75" customHeight="1">
      <c r="A31" s="11"/>
      <c r="B31" s="59"/>
      <c r="C31" s="57"/>
      <c r="D31" s="41" t="s">
        <v>9</v>
      </c>
      <c r="E31" s="33">
        <f>E34+E38+E41</f>
        <v>2223255.6100000003</v>
      </c>
      <c r="F31" s="33">
        <f>F34+F38+F41</f>
        <v>1502618.66</v>
      </c>
      <c r="G31" s="34">
        <f>F31/E31</f>
        <v>0.6758641036331399</v>
      </c>
      <c r="H31" s="33">
        <f>H34+H38+H41</f>
        <v>1502618.66</v>
      </c>
      <c r="I31" s="34">
        <f>H31/E31</f>
        <v>0.6758641036331399</v>
      </c>
      <c r="J31" s="11"/>
    </row>
    <row r="32" spans="1:10" s="12" customFormat="1" ht="38.25" customHeight="1">
      <c r="A32" s="11"/>
      <c r="B32" s="59"/>
      <c r="C32" s="57"/>
      <c r="D32" s="32" t="s">
        <v>100</v>
      </c>
      <c r="E32" s="33">
        <f>E35+E39+E43+E45</f>
        <v>748665.92</v>
      </c>
      <c r="F32" s="33">
        <f>F35+F39+F43+F45</f>
        <v>521945.36000000004</v>
      </c>
      <c r="G32" s="34">
        <f t="shared" si="0"/>
        <v>0.6971672491783786</v>
      </c>
      <c r="H32" s="33">
        <f>H35+H39+H43+H45</f>
        <v>521945.36000000004</v>
      </c>
      <c r="I32" s="34">
        <f t="shared" si="1"/>
        <v>0.6971672491783786</v>
      </c>
      <c r="J32" s="11"/>
    </row>
    <row r="33" spans="1:10" s="12" customFormat="1" ht="18.75" customHeight="1">
      <c r="A33" s="11"/>
      <c r="B33" s="59"/>
      <c r="C33" s="32" t="s">
        <v>11</v>
      </c>
      <c r="D33" s="35"/>
      <c r="E33" s="33">
        <f>SUM(E30:E32)</f>
        <v>2988977.5300000003</v>
      </c>
      <c r="F33" s="33">
        <f>SUM(F30:F32)</f>
        <v>2080818.91</v>
      </c>
      <c r="G33" s="34">
        <f t="shared" si="0"/>
        <v>0.696164119373624</v>
      </c>
      <c r="H33" s="33">
        <f>SUM(H30:H32)</f>
        <v>2080818.91</v>
      </c>
      <c r="I33" s="34">
        <f t="shared" si="1"/>
        <v>0.696164119373624</v>
      </c>
      <c r="J33" s="13"/>
    </row>
    <row r="34" spans="1:10" s="12" customFormat="1" ht="26.25" customHeight="1">
      <c r="A34" s="11"/>
      <c r="B34" s="59"/>
      <c r="C34" s="55" t="s">
        <v>52</v>
      </c>
      <c r="D34" s="16" t="s">
        <v>9</v>
      </c>
      <c r="E34" s="17">
        <v>695078</v>
      </c>
      <c r="F34" s="17">
        <v>470977.49</v>
      </c>
      <c r="G34" s="18">
        <f t="shared" si="0"/>
        <v>0.6775894072319941</v>
      </c>
      <c r="H34" s="17">
        <v>470977.49</v>
      </c>
      <c r="I34" s="18">
        <f t="shared" si="1"/>
        <v>0.6775894072319941</v>
      </c>
      <c r="J34" s="11"/>
    </row>
    <row r="35" spans="1:10" s="12" customFormat="1" ht="33.75" customHeight="1">
      <c r="A35" s="11"/>
      <c r="B35" s="59"/>
      <c r="C35" s="55"/>
      <c r="D35" s="16" t="s">
        <v>100</v>
      </c>
      <c r="E35" s="17">
        <v>357270.45</v>
      </c>
      <c r="F35" s="17">
        <v>259065.6</v>
      </c>
      <c r="G35" s="18">
        <f t="shared" si="0"/>
        <v>0.7251246219775523</v>
      </c>
      <c r="H35" s="17">
        <v>259065.6</v>
      </c>
      <c r="I35" s="18">
        <f t="shared" si="1"/>
        <v>0.7251246219775523</v>
      </c>
      <c r="J35" s="11"/>
    </row>
    <row r="36" spans="1:10" s="12" customFormat="1" ht="18.75" customHeight="1">
      <c r="A36" s="11"/>
      <c r="B36" s="59"/>
      <c r="C36" s="16" t="s">
        <v>13</v>
      </c>
      <c r="D36" s="20"/>
      <c r="E36" s="17">
        <f>SUM(E34:E35)</f>
        <v>1052348.45</v>
      </c>
      <c r="F36" s="17">
        <f>SUM(F34:F35)</f>
        <v>730043.09</v>
      </c>
      <c r="G36" s="18">
        <f t="shared" si="0"/>
        <v>0.6937275291278283</v>
      </c>
      <c r="H36" s="17">
        <f>SUM(H34:H35)</f>
        <v>730043.09</v>
      </c>
      <c r="I36" s="18">
        <f t="shared" si="1"/>
        <v>0.6937275291278283</v>
      </c>
      <c r="J36" s="13"/>
    </row>
    <row r="37" spans="1:10" s="12" customFormat="1" ht="25.5" customHeight="1">
      <c r="A37" s="11"/>
      <c r="B37" s="59"/>
      <c r="C37" s="55" t="s">
        <v>53</v>
      </c>
      <c r="D37" s="16" t="s">
        <v>8</v>
      </c>
      <c r="E37" s="17">
        <v>91026.48</v>
      </c>
      <c r="F37" s="17">
        <v>56254.89</v>
      </c>
      <c r="G37" s="18">
        <f t="shared" si="0"/>
        <v>0.618005771507368</v>
      </c>
      <c r="H37" s="17">
        <v>56254.89</v>
      </c>
      <c r="I37" s="18">
        <f t="shared" si="1"/>
        <v>0.618005771507368</v>
      </c>
      <c r="J37" s="11"/>
    </row>
    <row r="38" spans="1:10" s="12" customFormat="1" ht="25.5" customHeight="1">
      <c r="A38" s="11"/>
      <c r="B38" s="59"/>
      <c r="C38" s="55"/>
      <c r="D38" s="16" t="s">
        <v>9</v>
      </c>
      <c r="E38" s="17">
        <v>1423289.91</v>
      </c>
      <c r="F38" s="17">
        <v>968311.5</v>
      </c>
      <c r="G38" s="18">
        <f>F38/E38</f>
        <v>0.6803332850157</v>
      </c>
      <c r="H38" s="17">
        <v>968311.5</v>
      </c>
      <c r="I38" s="18">
        <f>H38/E38</f>
        <v>0.6803332850157</v>
      </c>
      <c r="J38" s="11"/>
    </row>
    <row r="39" spans="1:10" s="12" customFormat="1" ht="35.25" customHeight="1">
      <c r="A39" s="11"/>
      <c r="B39" s="59"/>
      <c r="C39" s="55"/>
      <c r="D39" s="16" t="s">
        <v>100</v>
      </c>
      <c r="E39" s="17">
        <v>322245.87</v>
      </c>
      <c r="F39" s="17">
        <v>216704.57</v>
      </c>
      <c r="G39" s="18">
        <f t="shared" si="0"/>
        <v>0.6724820709106373</v>
      </c>
      <c r="H39" s="17">
        <v>216704.57</v>
      </c>
      <c r="I39" s="18">
        <f t="shared" si="1"/>
        <v>0.6724820709106373</v>
      </c>
      <c r="J39" s="11"/>
    </row>
    <row r="40" spans="1:10" s="12" customFormat="1" ht="18.75" customHeight="1">
      <c r="A40" s="11"/>
      <c r="B40" s="59"/>
      <c r="C40" s="16" t="s">
        <v>13</v>
      </c>
      <c r="D40" s="20"/>
      <c r="E40" s="17">
        <f>SUM(E37:E39)</f>
        <v>1836562.2599999998</v>
      </c>
      <c r="F40" s="17">
        <f>SUM(F37:F39)</f>
        <v>1241270.96</v>
      </c>
      <c r="G40" s="18">
        <f t="shared" si="0"/>
        <v>0.6758665290225446</v>
      </c>
      <c r="H40" s="17">
        <f>SUM(H37:H39)</f>
        <v>1241270.96</v>
      </c>
      <c r="I40" s="18">
        <f t="shared" si="1"/>
        <v>0.6758665290225446</v>
      </c>
      <c r="J40" s="13"/>
    </row>
    <row r="41" spans="1:10" s="12" customFormat="1" ht="36.75" customHeight="1">
      <c r="A41" s="11"/>
      <c r="B41" s="59"/>
      <c r="C41" s="16" t="s">
        <v>54</v>
      </c>
      <c r="D41" s="16" t="s">
        <v>100</v>
      </c>
      <c r="E41" s="17">
        <v>104887.7</v>
      </c>
      <c r="F41" s="17">
        <v>63329.67</v>
      </c>
      <c r="G41" s="18">
        <f>F41/E41</f>
        <v>0.6037854772294559</v>
      </c>
      <c r="H41" s="17">
        <v>63329.67</v>
      </c>
      <c r="I41" s="18">
        <f>H41/E41</f>
        <v>0.6037854772294559</v>
      </c>
      <c r="J41" s="11"/>
    </row>
    <row r="42" spans="1:10" s="12" customFormat="1" ht="18.75" customHeight="1">
      <c r="A42" s="11"/>
      <c r="B42" s="59"/>
      <c r="C42" s="16" t="s">
        <v>13</v>
      </c>
      <c r="D42" s="20"/>
      <c r="E42" s="17">
        <f>SUM(E41:E41)</f>
        <v>104887.7</v>
      </c>
      <c r="F42" s="17">
        <f>SUM(F41:F41)</f>
        <v>63329.67</v>
      </c>
      <c r="G42" s="18">
        <f t="shared" si="0"/>
        <v>0.6037854772294559</v>
      </c>
      <c r="H42" s="17">
        <f>SUM(H41:H41)</f>
        <v>63329.67</v>
      </c>
      <c r="I42" s="18">
        <f t="shared" si="1"/>
        <v>0.6037854772294559</v>
      </c>
      <c r="J42" s="13"/>
    </row>
    <row r="43" spans="1:10" s="19" customFormat="1" ht="34.5" customHeight="1">
      <c r="A43" s="15"/>
      <c r="B43" s="59"/>
      <c r="C43" s="16" t="s">
        <v>55</v>
      </c>
      <c r="D43" s="16" t="s">
        <v>100</v>
      </c>
      <c r="E43" s="17">
        <v>0</v>
      </c>
      <c r="F43" s="17">
        <v>0</v>
      </c>
      <c r="G43" s="18" t="s">
        <v>20</v>
      </c>
      <c r="H43" s="17">
        <v>0</v>
      </c>
      <c r="I43" s="18" t="s">
        <v>20</v>
      </c>
      <c r="J43" s="15"/>
    </row>
    <row r="44" spans="1:10" s="19" customFormat="1" ht="18.75" customHeight="1">
      <c r="A44" s="15"/>
      <c r="B44" s="59"/>
      <c r="C44" s="16" t="s">
        <v>13</v>
      </c>
      <c r="D44" s="20"/>
      <c r="E44" s="17">
        <f>SUM(E43)</f>
        <v>0</v>
      </c>
      <c r="F44" s="17">
        <f>SUM(F43)</f>
        <v>0</v>
      </c>
      <c r="G44" s="18" t="s">
        <v>20</v>
      </c>
      <c r="H44" s="17">
        <f>SUM(H43)</f>
        <v>0</v>
      </c>
      <c r="I44" s="18" t="s">
        <v>20</v>
      </c>
      <c r="J44" s="21"/>
    </row>
    <row r="45" spans="1:10" s="12" customFormat="1" ht="37.5" customHeight="1">
      <c r="A45" s="11"/>
      <c r="B45" s="59"/>
      <c r="C45" s="16" t="s">
        <v>56</v>
      </c>
      <c r="D45" s="16" t="s">
        <v>100</v>
      </c>
      <c r="E45" s="17">
        <v>69149.6</v>
      </c>
      <c r="F45" s="17">
        <v>46175.19</v>
      </c>
      <c r="G45" s="18">
        <f t="shared" si="0"/>
        <v>0.6677578756782396</v>
      </c>
      <c r="H45" s="17">
        <v>46175.19</v>
      </c>
      <c r="I45" s="18">
        <f t="shared" si="1"/>
        <v>0.6677578756782396</v>
      </c>
      <c r="J45" s="11"/>
    </row>
    <row r="46" spans="1:10" s="12" customFormat="1" ht="18.75" customHeight="1">
      <c r="A46" s="11"/>
      <c r="B46" s="60"/>
      <c r="C46" s="16" t="s">
        <v>13</v>
      </c>
      <c r="D46" s="20"/>
      <c r="E46" s="17">
        <f>SUM(E45)</f>
        <v>69149.6</v>
      </c>
      <c r="F46" s="17">
        <f>SUM(F45)</f>
        <v>46175.19</v>
      </c>
      <c r="G46" s="18">
        <f t="shared" si="0"/>
        <v>0.6677578756782396</v>
      </c>
      <c r="H46" s="17">
        <f>SUM(H45)</f>
        <v>46175.19</v>
      </c>
      <c r="I46" s="18">
        <f t="shared" si="1"/>
        <v>0.6677578756782396</v>
      </c>
      <c r="J46" s="13"/>
    </row>
    <row r="47" spans="1:10" s="12" customFormat="1" ht="26.25" customHeight="1">
      <c r="A47" s="11"/>
      <c r="B47" s="58">
        <v>4</v>
      </c>
      <c r="C47" s="57" t="s">
        <v>17</v>
      </c>
      <c r="D47" s="32" t="s">
        <v>9</v>
      </c>
      <c r="E47" s="33">
        <f>E50+E53+E56</f>
        <v>87584</v>
      </c>
      <c r="F47" s="33">
        <f>F50+F53+F56</f>
        <v>56432.560000000005</v>
      </c>
      <c r="G47" s="34">
        <f t="shared" si="0"/>
        <v>0.6443249908659117</v>
      </c>
      <c r="H47" s="33">
        <f>H50+H53+H56</f>
        <v>56432.560000000005</v>
      </c>
      <c r="I47" s="34">
        <f t="shared" si="1"/>
        <v>0.6443249908659117</v>
      </c>
      <c r="J47" s="11"/>
    </row>
    <row r="48" spans="1:10" s="12" customFormat="1" ht="44.25" customHeight="1">
      <c r="A48" s="11"/>
      <c r="B48" s="59"/>
      <c r="C48" s="57"/>
      <c r="D48" s="32" t="s">
        <v>100</v>
      </c>
      <c r="E48" s="33">
        <f>E51+E54+E57+E59+E61</f>
        <v>17430.1</v>
      </c>
      <c r="F48" s="33">
        <f>F51+F54+F57+F59+F61</f>
        <v>13321.84</v>
      </c>
      <c r="G48" s="34">
        <f t="shared" si="0"/>
        <v>0.7643008359102932</v>
      </c>
      <c r="H48" s="33">
        <f>H51+H54+H57+H59+H61</f>
        <v>13321.84</v>
      </c>
      <c r="I48" s="34">
        <f t="shared" si="1"/>
        <v>0.7643008359102932</v>
      </c>
      <c r="J48" s="11"/>
    </row>
    <row r="49" spans="1:10" s="12" customFormat="1" ht="18.75" customHeight="1">
      <c r="A49" s="11"/>
      <c r="B49" s="59"/>
      <c r="C49" s="32" t="s">
        <v>11</v>
      </c>
      <c r="D49" s="35"/>
      <c r="E49" s="33">
        <f>SUM(E47:E48)</f>
        <v>105014.1</v>
      </c>
      <c r="F49" s="33">
        <f>SUM(F47:F48)</f>
        <v>69754.40000000001</v>
      </c>
      <c r="G49" s="34">
        <f t="shared" si="0"/>
        <v>0.6642384213167566</v>
      </c>
      <c r="H49" s="33">
        <f>SUM(H47:H48)</f>
        <v>69754.40000000001</v>
      </c>
      <c r="I49" s="34">
        <f t="shared" si="1"/>
        <v>0.6642384213167566</v>
      </c>
      <c r="J49" s="13"/>
    </row>
    <row r="50" spans="1:10" s="19" customFormat="1" ht="22.5" customHeight="1">
      <c r="A50" s="15"/>
      <c r="B50" s="59"/>
      <c r="C50" s="55" t="s">
        <v>57</v>
      </c>
      <c r="D50" s="16" t="s">
        <v>9</v>
      </c>
      <c r="E50" s="17">
        <v>79072</v>
      </c>
      <c r="F50" s="17">
        <v>47961.69</v>
      </c>
      <c r="G50" s="18">
        <f t="shared" si="0"/>
        <v>0.6065571883852692</v>
      </c>
      <c r="H50" s="17">
        <v>47961.69</v>
      </c>
      <c r="I50" s="18">
        <f t="shared" si="1"/>
        <v>0.6065571883852692</v>
      </c>
      <c r="J50" s="15"/>
    </row>
    <row r="51" spans="1:10" s="19" customFormat="1" ht="36" customHeight="1">
      <c r="A51" s="15"/>
      <c r="B51" s="59"/>
      <c r="C51" s="55"/>
      <c r="D51" s="16" t="s">
        <v>100</v>
      </c>
      <c r="E51" s="17">
        <v>8057.2</v>
      </c>
      <c r="F51" s="17">
        <v>5722.98</v>
      </c>
      <c r="G51" s="18">
        <f t="shared" si="0"/>
        <v>0.7102938986248324</v>
      </c>
      <c r="H51" s="17">
        <v>5722.98</v>
      </c>
      <c r="I51" s="18">
        <f t="shared" si="1"/>
        <v>0.7102938986248324</v>
      </c>
      <c r="J51" s="15"/>
    </row>
    <row r="52" spans="1:10" s="19" customFormat="1" ht="18.75" customHeight="1">
      <c r="A52" s="15"/>
      <c r="B52" s="59"/>
      <c r="C52" s="16" t="s">
        <v>13</v>
      </c>
      <c r="D52" s="20"/>
      <c r="E52" s="17">
        <f>SUM(E50:E51)</f>
        <v>87129.2</v>
      </c>
      <c r="F52" s="17">
        <f>SUM(F50:F51)</f>
        <v>53684.67</v>
      </c>
      <c r="G52" s="18">
        <f t="shared" si="0"/>
        <v>0.6161501540241389</v>
      </c>
      <c r="H52" s="17">
        <f>SUM(H50:H51)</f>
        <v>53684.67</v>
      </c>
      <c r="I52" s="18">
        <f t="shared" si="1"/>
        <v>0.6161501540241389</v>
      </c>
      <c r="J52" s="21"/>
    </row>
    <row r="53" spans="1:10" s="19" customFormat="1" ht="23.25" customHeight="1">
      <c r="A53" s="15"/>
      <c r="B53" s="59"/>
      <c r="C53" s="55" t="s">
        <v>58</v>
      </c>
      <c r="D53" s="16" t="s">
        <v>9</v>
      </c>
      <c r="E53" s="17">
        <v>1570</v>
      </c>
      <c r="F53" s="17">
        <v>1539.41</v>
      </c>
      <c r="G53" s="18">
        <f t="shared" si="0"/>
        <v>0.980515923566879</v>
      </c>
      <c r="H53" s="17">
        <v>1539.41</v>
      </c>
      <c r="I53" s="18">
        <f t="shared" si="1"/>
        <v>0.980515923566879</v>
      </c>
      <c r="J53" s="15"/>
    </row>
    <row r="54" spans="1:10" s="19" customFormat="1" ht="33.75" customHeight="1">
      <c r="A54" s="15"/>
      <c r="B54" s="59"/>
      <c r="C54" s="55"/>
      <c r="D54" s="16" t="s">
        <v>100</v>
      </c>
      <c r="E54" s="17">
        <v>6372.9</v>
      </c>
      <c r="F54" s="17">
        <v>4603.83</v>
      </c>
      <c r="G54" s="18">
        <f t="shared" si="0"/>
        <v>0.7224073812550017</v>
      </c>
      <c r="H54" s="17">
        <v>4603.83</v>
      </c>
      <c r="I54" s="18">
        <f t="shared" si="1"/>
        <v>0.7224073812550017</v>
      </c>
      <c r="J54" s="15"/>
    </row>
    <row r="55" spans="1:10" s="19" customFormat="1" ht="18.75" customHeight="1">
      <c r="A55" s="15"/>
      <c r="B55" s="59"/>
      <c r="C55" s="16" t="s">
        <v>13</v>
      </c>
      <c r="D55" s="20"/>
      <c r="E55" s="17">
        <f>SUM(E53:E54)</f>
        <v>7942.9</v>
      </c>
      <c r="F55" s="17">
        <f>SUM(F53:F54)</f>
        <v>6143.24</v>
      </c>
      <c r="G55" s="18">
        <f t="shared" si="0"/>
        <v>0.7734253232446587</v>
      </c>
      <c r="H55" s="17">
        <f>SUM(H53:H54)</f>
        <v>6143.24</v>
      </c>
      <c r="I55" s="18">
        <f t="shared" si="1"/>
        <v>0.7734253232446587</v>
      </c>
      <c r="J55" s="21"/>
    </row>
    <row r="56" spans="1:10" s="19" customFormat="1" ht="24" customHeight="1">
      <c r="A56" s="15"/>
      <c r="B56" s="59"/>
      <c r="C56" s="55" t="s">
        <v>59</v>
      </c>
      <c r="D56" s="16" t="s">
        <v>9</v>
      </c>
      <c r="E56" s="17">
        <v>6942</v>
      </c>
      <c r="F56" s="17">
        <v>6931.46</v>
      </c>
      <c r="G56" s="18">
        <f t="shared" si="0"/>
        <v>0.9984817055603572</v>
      </c>
      <c r="H56" s="17">
        <v>6931.46</v>
      </c>
      <c r="I56" s="18">
        <f t="shared" si="1"/>
        <v>0.9984817055603572</v>
      </c>
      <c r="J56" s="15"/>
    </row>
    <row r="57" spans="1:10" s="19" customFormat="1" ht="36" customHeight="1">
      <c r="A57" s="15"/>
      <c r="B57" s="59"/>
      <c r="C57" s="55"/>
      <c r="D57" s="16" t="s">
        <v>100</v>
      </c>
      <c r="E57" s="17">
        <v>3000</v>
      </c>
      <c r="F57" s="17">
        <v>2995.03</v>
      </c>
      <c r="G57" s="18">
        <f t="shared" si="0"/>
        <v>0.9983433333333334</v>
      </c>
      <c r="H57" s="17">
        <v>2995.03</v>
      </c>
      <c r="I57" s="18">
        <f t="shared" si="1"/>
        <v>0.9983433333333334</v>
      </c>
      <c r="J57" s="15"/>
    </row>
    <row r="58" spans="1:10" s="19" customFormat="1" ht="18.75" customHeight="1">
      <c r="A58" s="15"/>
      <c r="B58" s="59"/>
      <c r="C58" s="16" t="s">
        <v>13</v>
      </c>
      <c r="D58" s="20"/>
      <c r="E58" s="17">
        <f>SUM(E56:E57)</f>
        <v>9942</v>
      </c>
      <c r="F58" s="17">
        <f>SUM(F56:F57)</f>
        <v>9926.49</v>
      </c>
      <c r="G58" s="18">
        <f t="shared" si="0"/>
        <v>0.9984399517199758</v>
      </c>
      <c r="H58" s="17">
        <f>SUM(H56:H57)</f>
        <v>9926.49</v>
      </c>
      <c r="I58" s="18">
        <f t="shared" si="1"/>
        <v>0.9984399517199758</v>
      </c>
      <c r="J58" s="21"/>
    </row>
    <row r="59" spans="1:10" s="12" customFormat="1" ht="39.75" customHeight="1">
      <c r="A59" s="11"/>
      <c r="B59" s="59"/>
      <c r="C59" s="16" t="s">
        <v>60</v>
      </c>
      <c r="D59" s="16" t="s">
        <v>100</v>
      </c>
      <c r="E59" s="17">
        <v>0</v>
      </c>
      <c r="F59" s="17">
        <v>0</v>
      </c>
      <c r="G59" s="18" t="s">
        <v>20</v>
      </c>
      <c r="H59" s="17">
        <v>0</v>
      </c>
      <c r="I59" s="18" t="s">
        <v>20</v>
      </c>
      <c r="J59" s="11"/>
    </row>
    <row r="60" spans="1:10" s="12" customFormat="1" ht="18.75" customHeight="1">
      <c r="A60" s="11"/>
      <c r="B60" s="59"/>
      <c r="C60" s="16" t="s">
        <v>13</v>
      </c>
      <c r="D60" s="20"/>
      <c r="E60" s="17">
        <v>0</v>
      </c>
      <c r="F60" s="17">
        <v>0</v>
      </c>
      <c r="G60" s="17" t="s">
        <v>20</v>
      </c>
      <c r="H60" s="17">
        <v>0</v>
      </c>
      <c r="I60" s="17" t="s">
        <v>20</v>
      </c>
      <c r="J60" s="13"/>
    </row>
    <row r="61" spans="1:10" s="12" customFormat="1" ht="39.75" customHeight="1">
      <c r="A61" s="11"/>
      <c r="B61" s="59"/>
      <c r="C61" s="16" t="s">
        <v>61</v>
      </c>
      <c r="D61" s="16" t="s">
        <v>100</v>
      </c>
      <c r="E61" s="17">
        <v>0</v>
      </c>
      <c r="F61" s="17">
        <v>0</v>
      </c>
      <c r="G61" s="18" t="s">
        <v>20</v>
      </c>
      <c r="H61" s="17">
        <v>0</v>
      </c>
      <c r="I61" s="18" t="s">
        <v>20</v>
      </c>
      <c r="J61" s="11"/>
    </row>
    <row r="62" spans="1:10" s="12" customFormat="1" ht="18.75" customHeight="1">
      <c r="A62" s="11"/>
      <c r="B62" s="60"/>
      <c r="C62" s="16" t="s">
        <v>13</v>
      </c>
      <c r="D62" s="20"/>
      <c r="E62" s="17">
        <v>0</v>
      </c>
      <c r="F62" s="17">
        <v>0</v>
      </c>
      <c r="G62" s="17" t="s">
        <v>20</v>
      </c>
      <c r="H62" s="17">
        <v>0</v>
      </c>
      <c r="I62" s="17" t="s">
        <v>20</v>
      </c>
      <c r="J62" s="13"/>
    </row>
    <row r="63" spans="1:10" s="23" customFormat="1" ht="22.5" customHeight="1">
      <c r="A63" s="22"/>
      <c r="B63" s="58">
        <v>5</v>
      </c>
      <c r="C63" s="57" t="s">
        <v>18</v>
      </c>
      <c r="D63" s="44" t="s">
        <v>103</v>
      </c>
      <c r="E63" s="33">
        <f>E69</f>
        <v>1646</v>
      </c>
      <c r="F63" s="33">
        <f>F69</f>
        <v>1259.48</v>
      </c>
      <c r="G63" s="34">
        <f t="shared" si="0"/>
        <v>0.765176184690158</v>
      </c>
      <c r="H63" s="33">
        <f>H69</f>
        <v>1259.48</v>
      </c>
      <c r="I63" s="34">
        <f t="shared" si="1"/>
        <v>0.765176184690158</v>
      </c>
      <c r="J63" s="22"/>
    </row>
    <row r="64" spans="1:10" s="23" customFormat="1" ht="22.5" customHeight="1">
      <c r="A64" s="22"/>
      <c r="B64" s="59"/>
      <c r="C64" s="57"/>
      <c r="D64" s="44" t="s">
        <v>9</v>
      </c>
      <c r="E64" s="33">
        <f>E70</f>
        <v>548.7</v>
      </c>
      <c r="F64" s="33">
        <f>F70</f>
        <v>419.84</v>
      </c>
      <c r="G64" s="34">
        <f t="shared" si="0"/>
        <v>0.7651540003644978</v>
      </c>
      <c r="H64" s="33">
        <f>H70</f>
        <v>419.84</v>
      </c>
      <c r="I64" s="34">
        <f t="shared" si="1"/>
        <v>0.7651540003644978</v>
      </c>
      <c r="J64" s="22"/>
    </row>
    <row r="65" spans="1:10" s="23" customFormat="1" ht="39" customHeight="1">
      <c r="A65" s="22"/>
      <c r="B65" s="59"/>
      <c r="C65" s="57"/>
      <c r="D65" s="32" t="s">
        <v>100</v>
      </c>
      <c r="E65" s="33">
        <f>E67+E71+E73</f>
        <v>236084.3</v>
      </c>
      <c r="F65" s="33">
        <f>F67+F71+F73</f>
        <v>175858.03</v>
      </c>
      <c r="G65" s="34">
        <f t="shared" si="0"/>
        <v>0.7448950650255015</v>
      </c>
      <c r="H65" s="33">
        <f>H67+H71+H73</f>
        <v>177387.33000000002</v>
      </c>
      <c r="I65" s="34">
        <f t="shared" si="1"/>
        <v>0.7513728358895532</v>
      </c>
      <c r="J65" s="22"/>
    </row>
    <row r="66" spans="1:10" s="23" customFormat="1" ht="18.75" customHeight="1">
      <c r="A66" s="22"/>
      <c r="B66" s="59"/>
      <c r="C66" s="32" t="s">
        <v>11</v>
      </c>
      <c r="D66" s="35"/>
      <c r="E66" s="33">
        <f>SUM(E63:E65)</f>
        <v>238279</v>
      </c>
      <c r="F66" s="33">
        <f>SUM(F63:F65)</f>
        <v>177537.35</v>
      </c>
      <c r="G66" s="34">
        <f t="shared" si="0"/>
        <v>0.7450818158545235</v>
      </c>
      <c r="H66" s="33">
        <f>SUM(H63:H65)</f>
        <v>179066.65000000002</v>
      </c>
      <c r="I66" s="34">
        <f t="shared" si="1"/>
        <v>0.7514999223599227</v>
      </c>
      <c r="J66" s="24"/>
    </row>
    <row r="67" spans="1:10" s="12" customFormat="1" ht="23.25" customHeight="1">
      <c r="A67" s="11"/>
      <c r="B67" s="59"/>
      <c r="C67" s="16" t="s">
        <v>62</v>
      </c>
      <c r="D67" s="16" t="s">
        <v>100</v>
      </c>
      <c r="E67" s="17">
        <v>81148.9</v>
      </c>
      <c r="F67" s="17">
        <v>70631.75</v>
      </c>
      <c r="G67" s="18">
        <f>F67/E67</f>
        <v>0.8703968876965678</v>
      </c>
      <c r="H67" s="17">
        <v>70641.5</v>
      </c>
      <c r="I67" s="18">
        <f>H67/E67</f>
        <v>0.8705170371995185</v>
      </c>
      <c r="J67" s="11"/>
    </row>
    <row r="68" spans="1:10" s="12" customFormat="1" ht="18.75" customHeight="1">
      <c r="A68" s="11"/>
      <c r="B68" s="59"/>
      <c r="C68" s="16" t="s">
        <v>13</v>
      </c>
      <c r="D68" s="20"/>
      <c r="E68" s="17">
        <f>SUM(E67:E67)</f>
        <v>81148.9</v>
      </c>
      <c r="F68" s="17">
        <f>SUM(F67:F67)</f>
        <v>70631.75</v>
      </c>
      <c r="G68" s="18">
        <f t="shared" si="0"/>
        <v>0.8703968876965678</v>
      </c>
      <c r="H68" s="17">
        <f>SUM(H67:H67)</f>
        <v>70641.5</v>
      </c>
      <c r="I68" s="18">
        <f t="shared" si="1"/>
        <v>0.8705170371995185</v>
      </c>
      <c r="J68" s="13"/>
    </row>
    <row r="69" spans="1:10" s="12" customFormat="1" ht="18" customHeight="1">
      <c r="A69" s="11"/>
      <c r="B69" s="59"/>
      <c r="C69" s="49" t="s">
        <v>63</v>
      </c>
      <c r="D69" s="16" t="s">
        <v>8</v>
      </c>
      <c r="E69" s="17">
        <v>1646</v>
      </c>
      <c r="F69" s="17">
        <v>1259.48</v>
      </c>
      <c r="G69" s="18">
        <f t="shared" si="0"/>
        <v>0.765176184690158</v>
      </c>
      <c r="H69" s="17">
        <v>1259.48</v>
      </c>
      <c r="I69" s="18">
        <f t="shared" si="1"/>
        <v>0.765176184690158</v>
      </c>
      <c r="J69" s="11"/>
    </row>
    <row r="70" spans="1:10" s="12" customFormat="1" ht="24.75" customHeight="1">
      <c r="A70" s="11"/>
      <c r="B70" s="59"/>
      <c r="C70" s="54"/>
      <c r="D70" s="16" t="s">
        <v>9</v>
      </c>
      <c r="E70" s="17">
        <v>548.7</v>
      </c>
      <c r="F70" s="17">
        <v>419.84</v>
      </c>
      <c r="G70" s="18">
        <f t="shared" si="0"/>
        <v>0.7651540003644978</v>
      </c>
      <c r="H70" s="17">
        <v>419.84</v>
      </c>
      <c r="I70" s="18">
        <f t="shared" si="1"/>
        <v>0.7651540003644978</v>
      </c>
      <c r="J70" s="11"/>
    </row>
    <row r="71" spans="1:10" s="12" customFormat="1" ht="34.5" customHeight="1">
      <c r="A71" s="11"/>
      <c r="B71" s="59"/>
      <c r="C71" s="52"/>
      <c r="D71" s="16" t="s">
        <v>100</v>
      </c>
      <c r="E71" s="17">
        <v>145889.4</v>
      </c>
      <c r="F71" s="17">
        <v>98747.4</v>
      </c>
      <c r="G71" s="18">
        <f t="shared" si="0"/>
        <v>0.6768648030631423</v>
      </c>
      <c r="H71" s="45">
        <v>100266.95</v>
      </c>
      <c r="I71" s="18">
        <f t="shared" si="1"/>
        <v>0.6872805700756874</v>
      </c>
      <c r="J71" s="11"/>
    </row>
    <row r="72" spans="1:10" s="12" customFormat="1" ht="18.75" customHeight="1">
      <c r="A72" s="11"/>
      <c r="B72" s="59"/>
      <c r="C72" s="16" t="s">
        <v>13</v>
      </c>
      <c r="D72" s="20"/>
      <c r="E72" s="17">
        <f>SUM(E69:E71)</f>
        <v>148084.1</v>
      </c>
      <c r="F72" s="17">
        <f>SUM(F69:F71)</f>
        <v>100426.72</v>
      </c>
      <c r="G72" s="18">
        <f t="shared" si="0"/>
        <v>0.6781735513806006</v>
      </c>
      <c r="H72" s="17">
        <f>SUM(H69:H71)</f>
        <v>101946.27</v>
      </c>
      <c r="I72" s="18">
        <f t="shared" si="1"/>
        <v>0.6884349501398191</v>
      </c>
      <c r="J72" s="13"/>
    </row>
    <row r="73" spans="1:10" s="19" customFormat="1" ht="36.75" customHeight="1">
      <c r="A73" s="15"/>
      <c r="B73" s="59"/>
      <c r="C73" s="16" t="s">
        <v>64</v>
      </c>
      <c r="D73" s="16" t="s">
        <v>100</v>
      </c>
      <c r="E73" s="17">
        <v>9046</v>
      </c>
      <c r="F73" s="17">
        <v>6478.88</v>
      </c>
      <c r="G73" s="18">
        <f aca="true" t="shared" si="2" ref="G73:G135">F73/E73</f>
        <v>0.716214901613973</v>
      </c>
      <c r="H73" s="17">
        <v>6478.88</v>
      </c>
      <c r="I73" s="18">
        <f aca="true" t="shared" si="3" ref="I73:I135">H73/E73</f>
        <v>0.716214901613973</v>
      </c>
      <c r="J73" s="15"/>
    </row>
    <row r="74" spans="1:10" s="19" customFormat="1" ht="18.75" customHeight="1">
      <c r="A74" s="15"/>
      <c r="B74" s="60"/>
      <c r="C74" s="16" t="s">
        <v>13</v>
      </c>
      <c r="D74" s="20"/>
      <c r="E74" s="17">
        <f>SUM(E73)</f>
        <v>9046</v>
      </c>
      <c r="F74" s="17">
        <f>SUM(F73)</f>
        <v>6478.88</v>
      </c>
      <c r="G74" s="18">
        <f t="shared" si="2"/>
        <v>0.716214901613973</v>
      </c>
      <c r="H74" s="17">
        <f>SUM(H73)</f>
        <v>6478.88</v>
      </c>
      <c r="I74" s="18">
        <f t="shared" si="3"/>
        <v>0.716214901613973</v>
      </c>
      <c r="J74" s="21"/>
    </row>
    <row r="75" spans="1:10" s="19" customFormat="1" ht="24" customHeight="1">
      <c r="A75" s="15"/>
      <c r="B75" s="58">
        <v>6</v>
      </c>
      <c r="C75" s="57" t="s">
        <v>19</v>
      </c>
      <c r="D75" s="32" t="s">
        <v>9</v>
      </c>
      <c r="E75" s="33">
        <f>E84</f>
        <v>3030</v>
      </c>
      <c r="F75" s="33">
        <f>F84</f>
        <v>1830.08</v>
      </c>
      <c r="G75" s="37">
        <f t="shared" si="2"/>
        <v>0.6039867986798679</v>
      </c>
      <c r="H75" s="33">
        <f>H84</f>
        <v>1939</v>
      </c>
      <c r="I75" s="37">
        <f t="shared" si="3"/>
        <v>0.63993399339934</v>
      </c>
      <c r="J75" s="15"/>
    </row>
    <row r="76" spans="1:10" s="19" customFormat="1" ht="34.5" customHeight="1">
      <c r="A76" s="15"/>
      <c r="B76" s="59"/>
      <c r="C76" s="57"/>
      <c r="D76" s="32" t="s">
        <v>100</v>
      </c>
      <c r="E76" s="33">
        <f>E81</f>
        <v>382</v>
      </c>
      <c r="F76" s="33">
        <f>F81</f>
        <v>382</v>
      </c>
      <c r="G76" s="37">
        <f t="shared" si="2"/>
        <v>1</v>
      </c>
      <c r="H76" s="33">
        <f>H81</f>
        <v>382</v>
      </c>
      <c r="I76" s="37">
        <f t="shared" si="3"/>
        <v>1</v>
      </c>
      <c r="J76" s="15"/>
    </row>
    <row r="77" spans="1:10" s="19" customFormat="1" ht="18.75" customHeight="1">
      <c r="A77" s="15"/>
      <c r="B77" s="59"/>
      <c r="C77" s="57"/>
      <c r="D77" s="32" t="s">
        <v>10</v>
      </c>
      <c r="E77" s="33">
        <f>E79+E82</f>
        <v>2000100</v>
      </c>
      <c r="F77" s="33">
        <f>F79+F82</f>
        <v>100</v>
      </c>
      <c r="G77" s="37">
        <f t="shared" si="2"/>
        <v>4.999750012499375E-05</v>
      </c>
      <c r="H77" s="33">
        <f>H79+H82</f>
        <v>100</v>
      </c>
      <c r="I77" s="37">
        <f t="shared" si="3"/>
        <v>4.999750012499375E-05</v>
      </c>
      <c r="J77" s="15"/>
    </row>
    <row r="78" spans="1:10" s="19" customFormat="1" ht="18.75" customHeight="1">
      <c r="A78" s="15"/>
      <c r="B78" s="59"/>
      <c r="C78" s="32" t="s">
        <v>11</v>
      </c>
      <c r="D78" s="35"/>
      <c r="E78" s="33">
        <f>SUM(E75:E77)</f>
        <v>2003512</v>
      </c>
      <c r="F78" s="33">
        <f>SUM(F75:F77)</f>
        <v>2312.08</v>
      </c>
      <c r="G78" s="37">
        <f t="shared" si="2"/>
        <v>0.0011540135522023326</v>
      </c>
      <c r="H78" s="33">
        <f>SUM(H75:H77)</f>
        <v>2421</v>
      </c>
      <c r="I78" s="37">
        <f t="shared" si="3"/>
        <v>0.0012083780880773362</v>
      </c>
      <c r="J78" s="21"/>
    </row>
    <row r="79" spans="1:10" s="19" customFormat="1" ht="25.5" customHeight="1">
      <c r="A79" s="15"/>
      <c r="B79" s="59"/>
      <c r="C79" s="16" t="s">
        <v>65</v>
      </c>
      <c r="D79" s="16" t="s">
        <v>10</v>
      </c>
      <c r="E79" s="17">
        <v>2000000</v>
      </c>
      <c r="F79" s="17">
        <v>0</v>
      </c>
      <c r="G79" s="18">
        <f>F79/E79</f>
        <v>0</v>
      </c>
      <c r="H79" s="17">
        <v>0</v>
      </c>
      <c r="I79" s="18">
        <f>H79/E79</f>
        <v>0</v>
      </c>
      <c r="J79" s="15"/>
    </row>
    <row r="80" spans="1:10" s="19" customFormat="1" ht="16.5" customHeight="1">
      <c r="A80" s="15"/>
      <c r="B80" s="59"/>
      <c r="C80" s="16" t="s">
        <v>13</v>
      </c>
      <c r="D80" s="20"/>
      <c r="E80" s="17">
        <f>SUM(E79)</f>
        <v>2000000</v>
      </c>
      <c r="F80" s="17">
        <f>SUM(F79)</f>
        <v>0</v>
      </c>
      <c r="G80" s="17">
        <f>SUM(G79)</f>
        <v>0</v>
      </c>
      <c r="H80" s="17">
        <f>SUM(H79)</f>
        <v>0</v>
      </c>
      <c r="I80" s="17">
        <f>SUM(I79)</f>
        <v>0</v>
      </c>
      <c r="J80" s="21"/>
    </row>
    <row r="81" spans="1:10" s="19" customFormat="1" ht="37.5" customHeight="1">
      <c r="A81" s="15"/>
      <c r="B81" s="59"/>
      <c r="C81" s="55" t="s">
        <v>66</v>
      </c>
      <c r="D81" s="16" t="s">
        <v>100</v>
      </c>
      <c r="E81" s="17">
        <v>382</v>
      </c>
      <c r="F81" s="17">
        <v>382</v>
      </c>
      <c r="G81" s="18">
        <f t="shared" si="2"/>
        <v>1</v>
      </c>
      <c r="H81" s="17">
        <v>382</v>
      </c>
      <c r="I81" s="18">
        <f t="shared" si="3"/>
        <v>1</v>
      </c>
      <c r="J81" s="15"/>
    </row>
    <row r="82" spans="1:10" s="19" customFormat="1" ht="15.75" customHeight="1">
      <c r="A82" s="15"/>
      <c r="B82" s="59"/>
      <c r="C82" s="55"/>
      <c r="D82" s="16" t="s">
        <v>10</v>
      </c>
      <c r="E82" s="17">
        <v>100</v>
      </c>
      <c r="F82" s="17">
        <v>100</v>
      </c>
      <c r="G82" s="18">
        <f t="shared" si="2"/>
        <v>1</v>
      </c>
      <c r="H82" s="17">
        <v>100</v>
      </c>
      <c r="I82" s="18">
        <f t="shared" si="3"/>
        <v>1</v>
      </c>
      <c r="J82" s="15"/>
    </row>
    <row r="83" spans="1:10" s="19" customFormat="1" ht="17.25" customHeight="1">
      <c r="A83" s="15"/>
      <c r="B83" s="59"/>
      <c r="C83" s="16" t="s">
        <v>13</v>
      </c>
      <c r="D83" s="20"/>
      <c r="E83" s="17">
        <f>SUM(E81:E82)</f>
        <v>482</v>
      </c>
      <c r="F83" s="17">
        <f>SUM(F81:F82)</f>
        <v>482</v>
      </c>
      <c r="G83" s="18">
        <f t="shared" si="2"/>
        <v>1</v>
      </c>
      <c r="H83" s="17">
        <f>SUM(H81:H82)</f>
        <v>482</v>
      </c>
      <c r="I83" s="18">
        <f t="shared" si="3"/>
        <v>1</v>
      </c>
      <c r="J83" s="21"/>
    </row>
    <row r="84" spans="1:10" s="19" customFormat="1" ht="34.5" customHeight="1">
      <c r="A84" s="15"/>
      <c r="B84" s="59"/>
      <c r="C84" s="16" t="s">
        <v>67</v>
      </c>
      <c r="D84" s="16" t="s">
        <v>9</v>
      </c>
      <c r="E84" s="17">
        <v>3030</v>
      </c>
      <c r="F84" s="17">
        <v>1830.08</v>
      </c>
      <c r="G84" s="18">
        <f t="shared" si="2"/>
        <v>0.6039867986798679</v>
      </c>
      <c r="H84" s="17">
        <v>1939</v>
      </c>
      <c r="I84" s="18">
        <f t="shared" si="3"/>
        <v>0.63993399339934</v>
      </c>
      <c r="J84" s="15"/>
    </row>
    <row r="85" spans="1:10" s="19" customFormat="1" ht="18.75" customHeight="1">
      <c r="A85" s="15"/>
      <c r="B85" s="59"/>
      <c r="C85" s="16" t="s">
        <v>13</v>
      </c>
      <c r="D85" s="20"/>
      <c r="E85" s="17">
        <f>SUM(E84)</f>
        <v>3030</v>
      </c>
      <c r="F85" s="17">
        <f>SUM(F84)</f>
        <v>1830.08</v>
      </c>
      <c r="G85" s="18">
        <f t="shared" si="2"/>
        <v>0.6039867986798679</v>
      </c>
      <c r="H85" s="17">
        <f>H84</f>
        <v>1939</v>
      </c>
      <c r="I85" s="18">
        <f t="shared" si="3"/>
        <v>0.63993399339934</v>
      </c>
      <c r="J85" s="21"/>
    </row>
    <row r="86" spans="1:10" s="19" customFormat="1" ht="36" customHeight="1">
      <c r="A86" s="15"/>
      <c r="B86" s="59"/>
      <c r="C86" s="16" t="s">
        <v>68</v>
      </c>
      <c r="D86" s="16" t="s">
        <v>100</v>
      </c>
      <c r="E86" s="17">
        <v>0</v>
      </c>
      <c r="F86" s="17">
        <v>0</v>
      </c>
      <c r="G86" s="18" t="s">
        <v>20</v>
      </c>
      <c r="H86" s="17">
        <v>0</v>
      </c>
      <c r="I86" s="18" t="s">
        <v>20</v>
      </c>
      <c r="J86" s="15"/>
    </row>
    <row r="87" spans="1:10" s="19" customFormat="1" ht="18.75" customHeight="1">
      <c r="A87" s="15"/>
      <c r="B87" s="60"/>
      <c r="C87" s="16" t="s">
        <v>13</v>
      </c>
      <c r="D87" s="20"/>
      <c r="E87" s="17">
        <f>SUM(E86)</f>
        <v>0</v>
      </c>
      <c r="F87" s="17">
        <f>SUM(F86)</f>
        <v>0</v>
      </c>
      <c r="G87" s="18" t="s">
        <v>20</v>
      </c>
      <c r="H87" s="17">
        <f>SUM(H86)</f>
        <v>0</v>
      </c>
      <c r="I87" s="18" t="s">
        <v>20</v>
      </c>
      <c r="J87" s="21"/>
    </row>
    <row r="88" spans="1:10" s="23" customFormat="1" ht="32.25" customHeight="1">
      <c r="A88" s="22"/>
      <c r="B88" s="58">
        <v>7</v>
      </c>
      <c r="C88" s="53" t="s">
        <v>21</v>
      </c>
      <c r="D88" s="42" t="s">
        <v>9</v>
      </c>
      <c r="E88" s="33">
        <f>E95</f>
        <v>52921.67</v>
      </c>
      <c r="F88" s="33">
        <f>F95</f>
        <v>52921.67</v>
      </c>
      <c r="G88" s="34">
        <f t="shared" si="2"/>
        <v>1</v>
      </c>
      <c r="H88" s="33">
        <f>H95</f>
        <v>52921.67</v>
      </c>
      <c r="I88" s="34">
        <f t="shared" si="3"/>
        <v>1</v>
      </c>
      <c r="J88" s="22"/>
    </row>
    <row r="89" spans="1:10" s="23" customFormat="1" ht="49.5" customHeight="1">
      <c r="A89" s="22"/>
      <c r="B89" s="59"/>
      <c r="C89" s="51"/>
      <c r="D89" s="42" t="s">
        <v>100</v>
      </c>
      <c r="E89" s="33">
        <f>E91+E93+E96</f>
        <v>10799.18</v>
      </c>
      <c r="F89" s="33">
        <f>F91+F93+F96</f>
        <v>7346.69</v>
      </c>
      <c r="G89" s="34">
        <f>F89/E89</f>
        <v>0.6803007265366444</v>
      </c>
      <c r="H89" s="33">
        <f>H91+H93+H96</f>
        <v>7346.69</v>
      </c>
      <c r="I89" s="34">
        <f>H89/E89</f>
        <v>0.6803007265366444</v>
      </c>
      <c r="J89" s="22"/>
    </row>
    <row r="90" spans="1:10" s="23" customFormat="1" ht="18.75" customHeight="1">
      <c r="A90" s="22"/>
      <c r="B90" s="59"/>
      <c r="C90" s="32" t="s">
        <v>11</v>
      </c>
      <c r="D90" s="35"/>
      <c r="E90" s="33">
        <f>SUM(E88:E89)</f>
        <v>63720.85</v>
      </c>
      <c r="F90" s="33">
        <f>SUM(F88:F89)</f>
        <v>60268.36</v>
      </c>
      <c r="G90" s="34">
        <f t="shared" si="2"/>
        <v>0.9458185193700336</v>
      </c>
      <c r="H90" s="33">
        <f>SUM(H88:H89)</f>
        <v>60268.36</v>
      </c>
      <c r="I90" s="34">
        <f t="shared" si="3"/>
        <v>0.9458185193700336</v>
      </c>
      <c r="J90" s="24"/>
    </row>
    <row r="91" spans="1:10" s="19" customFormat="1" ht="35.25" customHeight="1">
      <c r="A91" s="15"/>
      <c r="B91" s="59"/>
      <c r="C91" s="16" t="s">
        <v>22</v>
      </c>
      <c r="D91" s="16" t="s">
        <v>100</v>
      </c>
      <c r="E91" s="17">
        <v>0</v>
      </c>
      <c r="F91" s="17">
        <v>0</v>
      </c>
      <c r="G91" s="18" t="s">
        <v>20</v>
      </c>
      <c r="H91" s="17">
        <v>0</v>
      </c>
      <c r="I91" s="18" t="s">
        <v>20</v>
      </c>
      <c r="J91" s="15"/>
    </row>
    <row r="92" spans="1:10" s="19" customFormat="1" ht="18.75" customHeight="1">
      <c r="A92" s="15"/>
      <c r="B92" s="59"/>
      <c r="C92" s="16" t="s">
        <v>13</v>
      </c>
      <c r="D92" s="20"/>
      <c r="E92" s="17">
        <f>SUM(E91)</f>
        <v>0</v>
      </c>
      <c r="F92" s="17">
        <f>SUM(F91)</f>
        <v>0</v>
      </c>
      <c r="G92" s="18" t="s">
        <v>20</v>
      </c>
      <c r="H92" s="17">
        <f>SUM(H91)</f>
        <v>0</v>
      </c>
      <c r="I92" s="18" t="s">
        <v>20</v>
      </c>
      <c r="J92" s="21"/>
    </row>
    <row r="93" spans="1:10" s="19" customFormat="1" ht="39" customHeight="1">
      <c r="A93" s="15"/>
      <c r="B93" s="59"/>
      <c r="C93" s="16" t="s">
        <v>23</v>
      </c>
      <c r="D93" s="16" t="s">
        <v>100</v>
      </c>
      <c r="E93" s="17">
        <v>0</v>
      </c>
      <c r="F93" s="17">
        <v>0</v>
      </c>
      <c r="G93" s="18" t="s">
        <v>20</v>
      </c>
      <c r="H93" s="17">
        <v>0</v>
      </c>
      <c r="I93" s="18" t="s">
        <v>20</v>
      </c>
      <c r="J93" s="15"/>
    </row>
    <row r="94" spans="1:10" s="19" customFormat="1" ht="18.75" customHeight="1">
      <c r="A94" s="15"/>
      <c r="B94" s="59"/>
      <c r="C94" s="16" t="s">
        <v>13</v>
      </c>
      <c r="D94" s="20"/>
      <c r="E94" s="17">
        <f>SUM(E93)</f>
        <v>0</v>
      </c>
      <c r="F94" s="17">
        <f>SUM(F93)</f>
        <v>0</v>
      </c>
      <c r="G94" s="18" t="s">
        <v>20</v>
      </c>
      <c r="H94" s="17">
        <f>SUM(H93)</f>
        <v>0</v>
      </c>
      <c r="I94" s="18" t="s">
        <v>20</v>
      </c>
      <c r="J94" s="21"/>
    </row>
    <row r="95" spans="1:10" s="19" customFormat="1" ht="35.25" customHeight="1">
      <c r="A95" s="15"/>
      <c r="B95" s="59"/>
      <c r="C95" s="49" t="s">
        <v>24</v>
      </c>
      <c r="D95" s="16" t="s">
        <v>9</v>
      </c>
      <c r="E95" s="17">
        <v>52921.67</v>
      </c>
      <c r="F95" s="17">
        <v>52921.67</v>
      </c>
      <c r="G95" s="18">
        <f t="shared" si="2"/>
        <v>1</v>
      </c>
      <c r="H95" s="17">
        <v>52921.67</v>
      </c>
      <c r="I95" s="18">
        <f t="shared" si="3"/>
        <v>1</v>
      </c>
      <c r="J95" s="15"/>
    </row>
    <row r="96" spans="1:10" s="19" customFormat="1" ht="35.25" customHeight="1">
      <c r="A96" s="15"/>
      <c r="B96" s="59"/>
      <c r="C96" s="52"/>
      <c r="D96" s="16" t="s">
        <v>100</v>
      </c>
      <c r="E96" s="17">
        <v>10799.18</v>
      </c>
      <c r="F96" s="17">
        <v>7346.69</v>
      </c>
      <c r="G96" s="18">
        <f>F96/E96</f>
        <v>0.6803007265366444</v>
      </c>
      <c r="H96" s="17">
        <v>7346.69</v>
      </c>
      <c r="I96" s="18">
        <f t="shared" si="3"/>
        <v>0.6803007265366444</v>
      </c>
      <c r="J96" s="15"/>
    </row>
    <row r="97" spans="1:10" s="19" customFormat="1" ht="18.75" customHeight="1">
      <c r="A97" s="15"/>
      <c r="B97" s="60"/>
      <c r="C97" s="16" t="s">
        <v>13</v>
      </c>
      <c r="D97" s="20"/>
      <c r="E97" s="17">
        <f>SUM(E95:E96)</f>
        <v>63720.85</v>
      </c>
      <c r="F97" s="17">
        <f>SUM(F95:F96)</f>
        <v>60268.36</v>
      </c>
      <c r="G97" s="18">
        <f t="shared" si="2"/>
        <v>0.9458185193700336</v>
      </c>
      <c r="H97" s="17">
        <f>SUM(H95:H96)</f>
        <v>60268.36</v>
      </c>
      <c r="I97" s="18">
        <f t="shared" si="3"/>
        <v>0.9458185193700336</v>
      </c>
      <c r="J97" s="21"/>
    </row>
    <row r="98" spans="1:10" s="19" customFormat="1" ht="23.25" customHeight="1">
      <c r="A98" s="15"/>
      <c r="B98" s="58">
        <v>8</v>
      </c>
      <c r="C98" s="57" t="s">
        <v>25</v>
      </c>
      <c r="D98" s="32" t="s">
        <v>9</v>
      </c>
      <c r="E98" s="33">
        <f>E102</f>
        <v>726</v>
      </c>
      <c r="F98" s="33">
        <f>F102</f>
        <v>0</v>
      </c>
      <c r="G98" s="34">
        <f t="shared" si="2"/>
        <v>0</v>
      </c>
      <c r="H98" s="33">
        <f>H102</f>
        <v>0</v>
      </c>
      <c r="I98" s="34">
        <f t="shared" si="3"/>
        <v>0</v>
      </c>
      <c r="J98" s="15"/>
    </row>
    <row r="99" spans="1:10" s="19" customFormat="1" ht="36" customHeight="1">
      <c r="A99" s="15"/>
      <c r="B99" s="59"/>
      <c r="C99" s="57"/>
      <c r="D99" s="32" t="s">
        <v>100</v>
      </c>
      <c r="E99" s="33">
        <f>E103+E105+E108+E110+E113+E116</f>
        <v>105064.79999999999</v>
      </c>
      <c r="F99" s="33">
        <f>F103+F105+F108+F110+F113+F116</f>
        <v>58704.16</v>
      </c>
      <c r="G99" s="34">
        <f t="shared" si="2"/>
        <v>0.5587424142053287</v>
      </c>
      <c r="H99" s="33">
        <f>H103+H105+H108+H110+H113+H116</f>
        <v>58704.16</v>
      </c>
      <c r="I99" s="34">
        <f t="shared" si="3"/>
        <v>0.5587424142053287</v>
      </c>
      <c r="J99" s="15"/>
    </row>
    <row r="100" spans="1:10" s="19" customFormat="1" ht="21" customHeight="1">
      <c r="A100" s="15"/>
      <c r="B100" s="59"/>
      <c r="C100" s="57"/>
      <c r="D100" s="32" t="s">
        <v>10</v>
      </c>
      <c r="E100" s="33">
        <f>E106+E111+E114</f>
        <v>5600</v>
      </c>
      <c r="F100" s="33">
        <f>F106+F111+F114</f>
        <v>3375.7</v>
      </c>
      <c r="G100" s="34">
        <f t="shared" si="2"/>
        <v>0.6028035714285714</v>
      </c>
      <c r="H100" s="33">
        <f>H106+H111+H114</f>
        <v>3375.7</v>
      </c>
      <c r="I100" s="34">
        <f t="shared" si="3"/>
        <v>0.6028035714285714</v>
      </c>
      <c r="J100" s="15"/>
    </row>
    <row r="101" spans="1:10" s="19" customFormat="1" ht="18.75" customHeight="1">
      <c r="A101" s="15"/>
      <c r="B101" s="59"/>
      <c r="C101" s="32" t="s">
        <v>11</v>
      </c>
      <c r="D101" s="35"/>
      <c r="E101" s="33">
        <f>SUM(E98:E100)</f>
        <v>111390.79999999999</v>
      </c>
      <c r="F101" s="33">
        <f>SUM(F98:F100)</f>
        <v>62079.86</v>
      </c>
      <c r="G101" s="34">
        <f t="shared" si="2"/>
        <v>0.5573158645058659</v>
      </c>
      <c r="H101" s="33">
        <f>SUM(H98:H100)</f>
        <v>62079.86</v>
      </c>
      <c r="I101" s="34">
        <f t="shared" si="3"/>
        <v>0.5573158645058659</v>
      </c>
      <c r="J101" s="21"/>
    </row>
    <row r="102" spans="1:10" s="19" customFormat="1" ht="24" customHeight="1">
      <c r="A102" s="15"/>
      <c r="B102" s="59"/>
      <c r="C102" s="55" t="s">
        <v>69</v>
      </c>
      <c r="D102" s="16" t="s">
        <v>9</v>
      </c>
      <c r="E102" s="17">
        <v>726</v>
      </c>
      <c r="F102" s="17">
        <v>0</v>
      </c>
      <c r="G102" s="18">
        <f t="shared" si="2"/>
        <v>0</v>
      </c>
      <c r="H102" s="17">
        <v>0</v>
      </c>
      <c r="I102" s="18">
        <f t="shared" si="3"/>
        <v>0</v>
      </c>
      <c r="J102" s="15"/>
    </row>
    <row r="103" spans="1:10" s="19" customFormat="1" ht="34.5" customHeight="1">
      <c r="A103" s="15"/>
      <c r="B103" s="59"/>
      <c r="C103" s="55"/>
      <c r="D103" s="16" t="s">
        <v>100</v>
      </c>
      <c r="E103" s="17">
        <v>48618.2</v>
      </c>
      <c r="F103" s="17">
        <v>22789.7</v>
      </c>
      <c r="G103" s="18">
        <f t="shared" si="2"/>
        <v>0.4687483288151351</v>
      </c>
      <c r="H103" s="17">
        <v>22789.7</v>
      </c>
      <c r="I103" s="18">
        <f t="shared" si="3"/>
        <v>0.4687483288151351</v>
      </c>
      <c r="J103" s="15"/>
    </row>
    <row r="104" spans="1:10" s="19" customFormat="1" ht="18.75" customHeight="1">
      <c r="A104" s="15"/>
      <c r="B104" s="59"/>
      <c r="C104" s="16" t="s">
        <v>13</v>
      </c>
      <c r="D104" s="20"/>
      <c r="E104" s="17">
        <f>SUM(E102:E103)</f>
        <v>49344.2</v>
      </c>
      <c r="F104" s="17">
        <f>SUM(F102:F103)</f>
        <v>22789.7</v>
      </c>
      <c r="G104" s="18">
        <f t="shared" si="2"/>
        <v>0.4618516461914471</v>
      </c>
      <c r="H104" s="17">
        <f>SUM(H102:H103)</f>
        <v>22789.7</v>
      </c>
      <c r="I104" s="18">
        <f t="shared" si="3"/>
        <v>0.4618516461914471</v>
      </c>
      <c r="J104" s="21"/>
    </row>
    <row r="105" spans="1:10" s="19" customFormat="1" ht="37.5" customHeight="1">
      <c r="A105" s="15"/>
      <c r="B105" s="59"/>
      <c r="C105" s="55" t="s">
        <v>70</v>
      </c>
      <c r="D105" s="16" t="s">
        <v>100</v>
      </c>
      <c r="E105" s="17">
        <v>3185.3</v>
      </c>
      <c r="F105" s="17">
        <v>1692.67</v>
      </c>
      <c r="G105" s="18">
        <f t="shared" si="2"/>
        <v>0.5314004960286315</v>
      </c>
      <c r="H105" s="17">
        <v>1692.67</v>
      </c>
      <c r="I105" s="18">
        <f t="shared" si="3"/>
        <v>0.5314004960286315</v>
      </c>
      <c r="J105" s="15"/>
    </row>
    <row r="106" spans="1:10" s="19" customFormat="1" ht="23.25" customHeight="1">
      <c r="A106" s="15"/>
      <c r="B106" s="59"/>
      <c r="C106" s="55"/>
      <c r="D106" s="16" t="s">
        <v>10</v>
      </c>
      <c r="E106" s="17">
        <v>4200</v>
      </c>
      <c r="F106" s="17">
        <v>2368.1</v>
      </c>
      <c r="G106" s="18">
        <f t="shared" si="2"/>
        <v>0.5638333333333333</v>
      </c>
      <c r="H106" s="17">
        <v>2368.1</v>
      </c>
      <c r="I106" s="18">
        <f t="shared" si="3"/>
        <v>0.5638333333333333</v>
      </c>
      <c r="J106" s="15"/>
    </row>
    <row r="107" spans="1:10" s="19" customFormat="1" ht="18.75" customHeight="1">
      <c r="A107" s="15"/>
      <c r="B107" s="59"/>
      <c r="C107" s="16" t="s">
        <v>13</v>
      </c>
      <c r="D107" s="20"/>
      <c r="E107" s="17">
        <f>SUM(E105:E106)</f>
        <v>7385.3</v>
      </c>
      <c r="F107" s="17">
        <f>SUM(F105:F106)</f>
        <v>4060.77</v>
      </c>
      <c r="G107" s="18">
        <f t="shared" si="2"/>
        <v>0.5498449622899544</v>
      </c>
      <c r="H107" s="17">
        <f>SUM(H105:H106)</f>
        <v>4060.77</v>
      </c>
      <c r="I107" s="18">
        <f t="shared" si="3"/>
        <v>0.5498449622899544</v>
      </c>
      <c r="J107" s="21"/>
    </row>
    <row r="108" spans="1:10" s="19" customFormat="1" ht="42.75" customHeight="1">
      <c r="A108" s="15"/>
      <c r="B108" s="59"/>
      <c r="C108" s="16" t="s">
        <v>71</v>
      </c>
      <c r="D108" s="16" t="s">
        <v>100</v>
      </c>
      <c r="E108" s="17">
        <v>4704.7</v>
      </c>
      <c r="F108" s="17">
        <v>3213.25</v>
      </c>
      <c r="G108" s="18">
        <f t="shared" si="2"/>
        <v>0.682987225540417</v>
      </c>
      <c r="H108" s="17">
        <v>3213.25</v>
      </c>
      <c r="I108" s="18">
        <f t="shared" si="3"/>
        <v>0.682987225540417</v>
      </c>
      <c r="J108" s="15"/>
    </row>
    <row r="109" spans="1:10" s="19" customFormat="1" ht="18.75" customHeight="1">
      <c r="A109" s="15"/>
      <c r="B109" s="59"/>
      <c r="C109" s="16" t="s">
        <v>13</v>
      </c>
      <c r="D109" s="20"/>
      <c r="E109" s="17">
        <f>SUM(E108)</f>
        <v>4704.7</v>
      </c>
      <c r="F109" s="17">
        <f>SUM(F108)</f>
        <v>3213.25</v>
      </c>
      <c r="G109" s="18">
        <f t="shared" si="2"/>
        <v>0.682987225540417</v>
      </c>
      <c r="H109" s="17">
        <f>SUM(H108)</f>
        <v>3213.25</v>
      </c>
      <c r="I109" s="18">
        <f t="shared" si="3"/>
        <v>0.682987225540417</v>
      </c>
      <c r="J109" s="21"/>
    </row>
    <row r="110" spans="1:10" s="19" customFormat="1" ht="37.5" customHeight="1">
      <c r="A110" s="15"/>
      <c r="B110" s="59"/>
      <c r="C110" s="55" t="s">
        <v>72</v>
      </c>
      <c r="D110" s="16" t="s">
        <v>100</v>
      </c>
      <c r="E110" s="17">
        <v>900</v>
      </c>
      <c r="F110" s="17">
        <v>293.34</v>
      </c>
      <c r="G110" s="18">
        <f t="shared" si="2"/>
        <v>0.3259333333333333</v>
      </c>
      <c r="H110" s="17">
        <v>293.34</v>
      </c>
      <c r="I110" s="18">
        <f t="shared" si="3"/>
        <v>0.3259333333333333</v>
      </c>
      <c r="J110" s="15"/>
    </row>
    <row r="111" spans="1:10" s="19" customFormat="1" ht="18.75" customHeight="1">
      <c r="A111" s="15"/>
      <c r="B111" s="59"/>
      <c r="C111" s="55"/>
      <c r="D111" s="16" t="s">
        <v>10</v>
      </c>
      <c r="E111" s="17">
        <v>700</v>
      </c>
      <c r="F111" s="17">
        <v>555.4</v>
      </c>
      <c r="G111" s="18">
        <f t="shared" si="2"/>
        <v>0.7934285714285714</v>
      </c>
      <c r="H111" s="17">
        <v>555.4</v>
      </c>
      <c r="I111" s="18">
        <f t="shared" si="3"/>
        <v>0.7934285714285714</v>
      </c>
      <c r="J111" s="15"/>
    </row>
    <row r="112" spans="1:10" s="19" customFormat="1" ht="18.75" customHeight="1">
      <c r="A112" s="15"/>
      <c r="B112" s="59"/>
      <c r="C112" s="16" t="s">
        <v>13</v>
      </c>
      <c r="D112" s="20"/>
      <c r="E112" s="17">
        <f>SUM(E110:E111)</f>
        <v>1600</v>
      </c>
      <c r="F112" s="17">
        <f>SUM(F110:F111)</f>
        <v>848.74</v>
      </c>
      <c r="G112" s="18">
        <f t="shared" si="2"/>
        <v>0.5304625000000001</v>
      </c>
      <c r="H112" s="17">
        <f>SUM(H110:H111)</f>
        <v>848.74</v>
      </c>
      <c r="I112" s="18">
        <f t="shared" si="3"/>
        <v>0.5304625000000001</v>
      </c>
      <c r="J112" s="21"/>
    </row>
    <row r="113" spans="1:10" s="19" customFormat="1" ht="37.5" customHeight="1">
      <c r="A113" s="15"/>
      <c r="B113" s="59"/>
      <c r="C113" s="55" t="s">
        <v>73</v>
      </c>
      <c r="D113" s="16" t="s">
        <v>100</v>
      </c>
      <c r="E113" s="17">
        <v>458.9</v>
      </c>
      <c r="F113" s="17">
        <v>187.9</v>
      </c>
      <c r="G113" s="18">
        <f t="shared" si="2"/>
        <v>0.4094573981259534</v>
      </c>
      <c r="H113" s="17">
        <v>187.9</v>
      </c>
      <c r="I113" s="18">
        <f t="shared" si="3"/>
        <v>0.4094573981259534</v>
      </c>
      <c r="J113" s="15"/>
    </row>
    <row r="114" spans="1:10" s="19" customFormat="1" ht="18.75" customHeight="1">
      <c r="A114" s="15"/>
      <c r="B114" s="59"/>
      <c r="C114" s="55"/>
      <c r="D114" s="16" t="s">
        <v>10</v>
      </c>
      <c r="E114" s="17">
        <v>700</v>
      </c>
      <c r="F114" s="17">
        <v>452.2</v>
      </c>
      <c r="G114" s="18">
        <f t="shared" si="2"/>
        <v>0.646</v>
      </c>
      <c r="H114" s="17">
        <v>452.2</v>
      </c>
      <c r="I114" s="18">
        <f t="shared" si="3"/>
        <v>0.646</v>
      </c>
      <c r="J114" s="15"/>
    </row>
    <row r="115" spans="1:10" s="19" customFormat="1" ht="18.75" customHeight="1">
      <c r="A115" s="15"/>
      <c r="B115" s="59"/>
      <c r="C115" s="16" t="s">
        <v>13</v>
      </c>
      <c r="D115" s="20"/>
      <c r="E115" s="17">
        <f>SUM(E113:E114)</f>
        <v>1158.9</v>
      </c>
      <c r="F115" s="17">
        <f>SUM(F113:F114)</f>
        <v>640.1</v>
      </c>
      <c r="G115" s="18">
        <f t="shared" si="2"/>
        <v>0.5523341099318319</v>
      </c>
      <c r="H115" s="17">
        <f>SUM(H113:H114)</f>
        <v>640.1</v>
      </c>
      <c r="I115" s="18">
        <f t="shared" si="3"/>
        <v>0.5523341099318319</v>
      </c>
      <c r="J115" s="21"/>
    </row>
    <row r="116" spans="1:10" s="19" customFormat="1" ht="39" customHeight="1">
      <c r="A116" s="15"/>
      <c r="B116" s="59"/>
      <c r="C116" s="16" t="s">
        <v>64</v>
      </c>
      <c r="D116" s="16" t="s">
        <v>100</v>
      </c>
      <c r="E116" s="17">
        <v>47197.7</v>
      </c>
      <c r="F116" s="17">
        <v>30527.3</v>
      </c>
      <c r="G116" s="18">
        <f t="shared" si="2"/>
        <v>0.6467963481271334</v>
      </c>
      <c r="H116" s="17">
        <v>30527.3</v>
      </c>
      <c r="I116" s="18">
        <f t="shared" si="3"/>
        <v>0.6467963481271334</v>
      </c>
      <c r="J116" s="15"/>
    </row>
    <row r="117" spans="1:10" s="19" customFormat="1" ht="18.75" customHeight="1">
      <c r="A117" s="15"/>
      <c r="B117" s="60"/>
      <c r="C117" s="16" t="s">
        <v>13</v>
      </c>
      <c r="D117" s="20"/>
      <c r="E117" s="17">
        <f>SUM(E116)</f>
        <v>47197.7</v>
      </c>
      <c r="F117" s="17">
        <f>SUM(F116)</f>
        <v>30527.3</v>
      </c>
      <c r="G117" s="18">
        <f t="shared" si="2"/>
        <v>0.6467963481271334</v>
      </c>
      <c r="H117" s="17">
        <f>SUM(H116)</f>
        <v>30527.3</v>
      </c>
      <c r="I117" s="18">
        <f t="shared" si="3"/>
        <v>0.6467963481271334</v>
      </c>
      <c r="J117" s="21"/>
    </row>
    <row r="118" spans="1:10" s="23" customFormat="1" ht="18.75" customHeight="1">
      <c r="A118" s="22"/>
      <c r="B118" s="58">
        <v>9</v>
      </c>
      <c r="C118" s="57" t="s">
        <v>26</v>
      </c>
      <c r="D118" s="32" t="s">
        <v>8</v>
      </c>
      <c r="E118" s="33">
        <f>E125</f>
        <v>150.7</v>
      </c>
      <c r="F118" s="33">
        <f>F125</f>
        <v>150.6</v>
      </c>
      <c r="G118" s="34">
        <f t="shared" si="2"/>
        <v>0.9993364299933644</v>
      </c>
      <c r="H118" s="33">
        <f>H125</f>
        <v>150.6</v>
      </c>
      <c r="I118" s="34">
        <f t="shared" si="3"/>
        <v>0.9993364299933644</v>
      </c>
      <c r="J118" s="22"/>
    </row>
    <row r="119" spans="1:10" s="23" customFormat="1" ht="28.5" customHeight="1">
      <c r="A119" s="22"/>
      <c r="B119" s="59"/>
      <c r="C119" s="57"/>
      <c r="D119" s="32" t="s">
        <v>9</v>
      </c>
      <c r="E119" s="33">
        <f>E123+E126+E130+E133+E136</f>
        <v>31585.2</v>
      </c>
      <c r="F119" s="33">
        <f>F123+F126+F130+F133+F136</f>
        <v>15671.39</v>
      </c>
      <c r="G119" s="34">
        <f t="shared" si="2"/>
        <v>0.49616244316958574</v>
      </c>
      <c r="H119" s="33">
        <f>H123+H126+H130+H133+H136</f>
        <v>15671.39</v>
      </c>
      <c r="I119" s="34">
        <f t="shared" si="3"/>
        <v>0.49616244316958574</v>
      </c>
      <c r="J119" s="22"/>
    </row>
    <row r="120" spans="1:10" s="23" customFormat="1" ht="37.5" customHeight="1">
      <c r="A120" s="22"/>
      <c r="B120" s="59"/>
      <c r="C120" s="57"/>
      <c r="D120" s="32" t="s">
        <v>100</v>
      </c>
      <c r="E120" s="33">
        <f>E127+E131+E134+E137</f>
        <v>1055.2</v>
      </c>
      <c r="F120" s="33">
        <f>F127+F131+F134+F137</f>
        <v>817.5899999999999</v>
      </c>
      <c r="G120" s="34">
        <f t="shared" si="2"/>
        <v>0.7748199393479908</v>
      </c>
      <c r="H120" s="33">
        <f>H127+H131+H134+H137</f>
        <v>817.5899999999999</v>
      </c>
      <c r="I120" s="34">
        <f t="shared" si="3"/>
        <v>0.7748199393479908</v>
      </c>
      <c r="J120" s="22"/>
    </row>
    <row r="121" spans="1:10" s="23" customFormat="1" ht="18.75" customHeight="1">
      <c r="A121" s="22"/>
      <c r="B121" s="59"/>
      <c r="C121" s="57"/>
      <c r="D121" s="32" t="s">
        <v>10</v>
      </c>
      <c r="E121" s="33">
        <f>E128</f>
        <v>2263.1</v>
      </c>
      <c r="F121" s="33">
        <f>F128</f>
        <v>2263.1</v>
      </c>
      <c r="G121" s="34">
        <f t="shared" si="2"/>
        <v>1</v>
      </c>
      <c r="H121" s="33">
        <f>H128</f>
        <v>2263.1</v>
      </c>
      <c r="I121" s="34">
        <f t="shared" si="3"/>
        <v>1</v>
      </c>
      <c r="J121" s="22"/>
    </row>
    <row r="122" spans="1:10" s="23" customFormat="1" ht="18.75" customHeight="1">
      <c r="A122" s="22"/>
      <c r="B122" s="59"/>
      <c r="C122" s="32" t="s">
        <v>11</v>
      </c>
      <c r="D122" s="35"/>
      <c r="E122" s="33">
        <f>SUM(E118:E121)</f>
        <v>35054.2</v>
      </c>
      <c r="F122" s="33">
        <f>SUM(F118:F121)</f>
        <v>18902.679999999997</v>
      </c>
      <c r="G122" s="34">
        <f t="shared" si="2"/>
        <v>0.5392415174215928</v>
      </c>
      <c r="H122" s="33">
        <f>SUM(H118:H121)</f>
        <v>18902.679999999997</v>
      </c>
      <c r="I122" s="34">
        <f t="shared" si="3"/>
        <v>0.5392415174215928</v>
      </c>
      <c r="J122" s="24"/>
    </row>
    <row r="123" spans="1:10" s="19" customFormat="1" ht="41.25" customHeight="1">
      <c r="A123" s="15"/>
      <c r="B123" s="59"/>
      <c r="C123" s="16" t="s">
        <v>74</v>
      </c>
      <c r="D123" s="16" t="s">
        <v>9</v>
      </c>
      <c r="E123" s="17">
        <v>239</v>
      </c>
      <c r="F123" s="17">
        <v>172.19</v>
      </c>
      <c r="G123" s="18">
        <f t="shared" si="2"/>
        <v>0.7204602510460251</v>
      </c>
      <c r="H123" s="17">
        <v>172.19</v>
      </c>
      <c r="I123" s="18">
        <f t="shared" si="3"/>
        <v>0.7204602510460251</v>
      </c>
      <c r="J123" s="15"/>
    </row>
    <row r="124" spans="1:10" s="19" customFormat="1" ht="18.75" customHeight="1">
      <c r="A124" s="15"/>
      <c r="B124" s="59"/>
      <c r="C124" s="16" t="s">
        <v>13</v>
      </c>
      <c r="D124" s="20"/>
      <c r="E124" s="17">
        <f>SUM(E123)</f>
        <v>239</v>
      </c>
      <c r="F124" s="17">
        <f>SUM(F123)</f>
        <v>172.19</v>
      </c>
      <c r="G124" s="18">
        <f t="shared" si="2"/>
        <v>0.7204602510460251</v>
      </c>
      <c r="H124" s="17">
        <f>SUM(H123)</f>
        <v>172.19</v>
      </c>
      <c r="I124" s="18">
        <f t="shared" si="3"/>
        <v>0.7204602510460251</v>
      </c>
      <c r="J124" s="21"/>
    </row>
    <row r="125" spans="1:10" s="19" customFormat="1" ht="18.75" customHeight="1">
      <c r="A125" s="15"/>
      <c r="B125" s="59"/>
      <c r="C125" s="55" t="s">
        <v>75</v>
      </c>
      <c r="D125" s="16" t="s">
        <v>8</v>
      </c>
      <c r="E125" s="17">
        <v>150.7</v>
      </c>
      <c r="F125" s="17">
        <v>150.6</v>
      </c>
      <c r="G125" s="18">
        <f t="shared" si="2"/>
        <v>0.9993364299933644</v>
      </c>
      <c r="H125" s="17">
        <v>150.6</v>
      </c>
      <c r="I125" s="18">
        <f t="shared" si="3"/>
        <v>0.9993364299933644</v>
      </c>
      <c r="J125" s="15"/>
    </row>
    <row r="126" spans="1:10" s="19" customFormat="1" ht="28.5" customHeight="1">
      <c r="A126" s="15"/>
      <c r="B126" s="59"/>
      <c r="C126" s="55"/>
      <c r="D126" s="16" t="s">
        <v>9</v>
      </c>
      <c r="E126" s="17">
        <v>743.2</v>
      </c>
      <c r="F126" s="17">
        <v>743.17</v>
      </c>
      <c r="G126" s="18">
        <f t="shared" si="2"/>
        <v>0.9999596340150698</v>
      </c>
      <c r="H126" s="17">
        <v>743.17</v>
      </c>
      <c r="I126" s="18">
        <f t="shared" si="3"/>
        <v>0.9999596340150698</v>
      </c>
      <c r="J126" s="15"/>
    </row>
    <row r="127" spans="1:10" s="19" customFormat="1" ht="37.5" customHeight="1">
      <c r="A127" s="15"/>
      <c r="B127" s="59"/>
      <c r="C127" s="55"/>
      <c r="D127" s="16" t="s">
        <v>100</v>
      </c>
      <c r="E127" s="17">
        <v>977.2</v>
      </c>
      <c r="F127" s="17">
        <v>743.17</v>
      </c>
      <c r="G127" s="18">
        <f t="shared" si="2"/>
        <v>0.7605096193205075</v>
      </c>
      <c r="H127" s="17">
        <v>743.17</v>
      </c>
      <c r="I127" s="18">
        <f t="shared" si="3"/>
        <v>0.7605096193205075</v>
      </c>
      <c r="J127" s="15"/>
    </row>
    <row r="128" spans="1:10" s="19" customFormat="1" ht="18.75" customHeight="1">
      <c r="A128" s="15"/>
      <c r="B128" s="59"/>
      <c r="C128" s="55"/>
      <c r="D128" s="16" t="s">
        <v>10</v>
      </c>
      <c r="E128" s="17">
        <v>2263.1</v>
      </c>
      <c r="F128" s="17">
        <v>2263.1</v>
      </c>
      <c r="G128" s="18">
        <f t="shared" si="2"/>
        <v>1</v>
      </c>
      <c r="H128" s="17">
        <v>2263.1</v>
      </c>
      <c r="I128" s="18">
        <f t="shared" si="3"/>
        <v>1</v>
      </c>
      <c r="J128" s="15"/>
    </row>
    <row r="129" spans="1:10" s="19" customFormat="1" ht="18.75" customHeight="1">
      <c r="A129" s="15"/>
      <c r="B129" s="59"/>
      <c r="C129" s="16" t="s">
        <v>13</v>
      </c>
      <c r="D129" s="20"/>
      <c r="E129" s="17">
        <f>SUM(E125:E128)</f>
        <v>4134.2</v>
      </c>
      <c r="F129" s="17">
        <f>SUM(F125:F128)</f>
        <v>3900.04</v>
      </c>
      <c r="G129" s="18">
        <f t="shared" si="2"/>
        <v>0.9433602631706256</v>
      </c>
      <c r="H129" s="17">
        <f>SUM(H125:H128)</f>
        <v>3900.04</v>
      </c>
      <c r="I129" s="18">
        <f t="shared" si="3"/>
        <v>0.9433602631706256</v>
      </c>
      <c r="J129" s="21"/>
    </row>
    <row r="130" spans="1:10" s="19" customFormat="1" ht="25.5" customHeight="1">
      <c r="A130" s="15"/>
      <c r="B130" s="59"/>
      <c r="C130" s="55" t="s">
        <v>76</v>
      </c>
      <c r="D130" s="16" t="s">
        <v>9</v>
      </c>
      <c r="E130" s="17">
        <v>23017</v>
      </c>
      <c r="F130" s="17">
        <v>7388.9</v>
      </c>
      <c r="G130" s="18">
        <f t="shared" si="2"/>
        <v>0.321019246643785</v>
      </c>
      <c r="H130" s="17">
        <v>7388.9</v>
      </c>
      <c r="I130" s="18">
        <f t="shared" si="3"/>
        <v>0.321019246643785</v>
      </c>
      <c r="J130" s="15"/>
    </row>
    <row r="131" spans="1:10" s="19" customFormat="1" ht="35.25" customHeight="1">
      <c r="A131" s="15"/>
      <c r="B131" s="59"/>
      <c r="C131" s="55"/>
      <c r="D131" s="16" t="s">
        <v>100</v>
      </c>
      <c r="E131" s="17">
        <v>0</v>
      </c>
      <c r="F131" s="17">
        <v>0</v>
      </c>
      <c r="G131" s="18" t="s">
        <v>20</v>
      </c>
      <c r="H131" s="17">
        <v>0</v>
      </c>
      <c r="I131" s="18" t="s">
        <v>20</v>
      </c>
      <c r="J131" s="15"/>
    </row>
    <row r="132" spans="1:10" s="19" customFormat="1" ht="18.75" customHeight="1">
      <c r="A132" s="15"/>
      <c r="B132" s="59"/>
      <c r="C132" s="16" t="s">
        <v>13</v>
      </c>
      <c r="D132" s="20"/>
      <c r="E132" s="17">
        <f>SUM(E130:E131)</f>
        <v>23017</v>
      </c>
      <c r="F132" s="17">
        <f>SUM(F130:F131)</f>
        <v>7388.9</v>
      </c>
      <c r="G132" s="18">
        <f t="shared" si="2"/>
        <v>0.321019246643785</v>
      </c>
      <c r="H132" s="17">
        <f>SUM(H130:H131)</f>
        <v>7388.9</v>
      </c>
      <c r="I132" s="18">
        <f t="shared" si="3"/>
        <v>0.321019246643785</v>
      </c>
      <c r="J132" s="21"/>
    </row>
    <row r="133" spans="1:10" s="19" customFormat="1" ht="26.25" customHeight="1">
      <c r="A133" s="15"/>
      <c r="B133" s="59"/>
      <c r="C133" s="55" t="s">
        <v>77</v>
      </c>
      <c r="D133" s="16" t="s">
        <v>9</v>
      </c>
      <c r="E133" s="17">
        <v>218</v>
      </c>
      <c r="F133" s="17">
        <v>0</v>
      </c>
      <c r="G133" s="18">
        <f t="shared" si="2"/>
        <v>0</v>
      </c>
      <c r="H133" s="17">
        <v>0</v>
      </c>
      <c r="I133" s="18">
        <f t="shared" si="3"/>
        <v>0</v>
      </c>
      <c r="J133" s="15"/>
    </row>
    <row r="134" spans="1:10" s="19" customFormat="1" ht="36" customHeight="1">
      <c r="A134" s="15"/>
      <c r="B134" s="59"/>
      <c r="C134" s="55"/>
      <c r="D134" s="16" t="s">
        <v>100</v>
      </c>
      <c r="E134" s="17">
        <v>3</v>
      </c>
      <c r="F134" s="17">
        <v>0</v>
      </c>
      <c r="G134" s="18">
        <f t="shared" si="2"/>
        <v>0</v>
      </c>
      <c r="H134" s="17">
        <v>0</v>
      </c>
      <c r="I134" s="18">
        <f t="shared" si="3"/>
        <v>0</v>
      </c>
      <c r="J134" s="15"/>
    </row>
    <row r="135" spans="1:10" s="19" customFormat="1" ht="18.75" customHeight="1">
      <c r="A135" s="15"/>
      <c r="B135" s="60"/>
      <c r="C135" s="16" t="s">
        <v>13</v>
      </c>
      <c r="D135" s="20"/>
      <c r="E135" s="17">
        <f>SUM(E133:E134)</f>
        <v>221</v>
      </c>
      <c r="F135" s="17">
        <f>SUM(F133:F134)</f>
        <v>0</v>
      </c>
      <c r="G135" s="18">
        <f t="shared" si="2"/>
        <v>0</v>
      </c>
      <c r="H135" s="17">
        <f>SUM(H133:H134)</f>
        <v>0</v>
      </c>
      <c r="I135" s="18">
        <f t="shared" si="3"/>
        <v>0</v>
      </c>
      <c r="J135" s="21"/>
    </row>
    <row r="136" spans="1:10" s="19" customFormat="1" ht="30.75" customHeight="1">
      <c r="A136" s="15"/>
      <c r="B136" s="46"/>
      <c r="C136" s="55" t="s">
        <v>105</v>
      </c>
      <c r="D136" s="16" t="s">
        <v>9</v>
      </c>
      <c r="E136" s="17">
        <v>7368</v>
      </c>
      <c r="F136" s="17">
        <v>7367.13</v>
      </c>
      <c r="G136" s="18">
        <f>F136/E136</f>
        <v>0.9998819218241043</v>
      </c>
      <c r="H136" s="17">
        <v>7367.13</v>
      </c>
      <c r="I136" s="18">
        <f>H136/E136</f>
        <v>0.9998819218241043</v>
      </c>
      <c r="J136" s="15"/>
    </row>
    <row r="137" spans="1:10" s="19" customFormat="1" ht="40.5" customHeight="1">
      <c r="A137" s="15"/>
      <c r="B137" s="46"/>
      <c r="C137" s="55"/>
      <c r="D137" s="16" t="s">
        <v>100</v>
      </c>
      <c r="E137" s="17">
        <v>75</v>
      </c>
      <c r="F137" s="17">
        <v>74.42</v>
      </c>
      <c r="G137" s="18">
        <f>F137/E137</f>
        <v>0.9922666666666667</v>
      </c>
      <c r="H137" s="17">
        <v>74.42</v>
      </c>
      <c r="I137" s="18">
        <f>H137/E137</f>
        <v>0.9922666666666667</v>
      </c>
      <c r="J137" s="15"/>
    </row>
    <row r="138" spans="1:10" s="19" customFormat="1" ht="18.75" customHeight="1">
      <c r="A138" s="15"/>
      <c r="B138" s="46"/>
      <c r="C138" s="16" t="s">
        <v>13</v>
      </c>
      <c r="D138" s="20"/>
      <c r="E138" s="17">
        <f>SUM(E136:E137)</f>
        <v>7443</v>
      </c>
      <c r="F138" s="17">
        <f>SUM(F136:F137)</f>
        <v>7441.55</v>
      </c>
      <c r="G138" s="18">
        <f>F138/E138</f>
        <v>0.9998051860808814</v>
      </c>
      <c r="H138" s="17">
        <f>SUM(H136:H137)</f>
        <v>7441.55</v>
      </c>
      <c r="I138" s="18">
        <f>H138/E138</f>
        <v>0.9998051860808814</v>
      </c>
      <c r="J138" s="15"/>
    </row>
    <row r="139" spans="1:10" s="19" customFormat="1" ht="24" customHeight="1">
      <c r="A139" s="47" t="s">
        <v>104</v>
      </c>
      <c r="B139" s="58">
        <v>10</v>
      </c>
      <c r="C139" s="57" t="s">
        <v>27</v>
      </c>
      <c r="D139" s="32" t="s">
        <v>9</v>
      </c>
      <c r="E139" s="33">
        <f>E143+E147+E151+E158</f>
        <v>24743.04</v>
      </c>
      <c r="F139" s="33">
        <f>F143+F147+F151+F158</f>
        <v>7683.29</v>
      </c>
      <c r="G139" s="34">
        <f aca="true" t="shared" si="4" ref="G139:G208">F139/E139</f>
        <v>0.31052328250691913</v>
      </c>
      <c r="H139" s="33">
        <f>H143+H147+H151+H158</f>
        <v>7683.29</v>
      </c>
      <c r="I139" s="34">
        <f aca="true" t="shared" si="5" ref="I139:I208">H139/E139</f>
        <v>0.31052328250691913</v>
      </c>
      <c r="J139" s="15"/>
    </row>
    <row r="140" spans="1:10" s="19" customFormat="1" ht="35.25" customHeight="1">
      <c r="A140" s="15"/>
      <c r="B140" s="59"/>
      <c r="C140" s="57"/>
      <c r="D140" s="32" t="s">
        <v>100</v>
      </c>
      <c r="E140" s="33">
        <f>E144+E148+E152+E155+E159</f>
        <v>125317.95000000001</v>
      </c>
      <c r="F140" s="33">
        <f>F144+F148+F152+F155+F159</f>
        <v>115342.21</v>
      </c>
      <c r="G140" s="34">
        <f t="shared" si="4"/>
        <v>0.9203965593117346</v>
      </c>
      <c r="H140" s="33">
        <f>H144+H148+H152+H155+H159</f>
        <v>115342.21</v>
      </c>
      <c r="I140" s="34">
        <f t="shared" si="5"/>
        <v>0.9203965593117346</v>
      </c>
      <c r="J140" s="15"/>
    </row>
    <row r="141" spans="1:10" s="19" customFormat="1" ht="32.25" customHeight="1">
      <c r="A141" s="15"/>
      <c r="B141" s="59"/>
      <c r="C141" s="57"/>
      <c r="D141" s="32" t="s">
        <v>10</v>
      </c>
      <c r="E141" s="33">
        <f>E145+E153+E156+E149</f>
        <v>297372.47000000003</v>
      </c>
      <c r="F141" s="33">
        <f>F145+F153+F156+F149</f>
        <v>200934.39</v>
      </c>
      <c r="G141" s="34">
        <f t="shared" si="4"/>
        <v>0.6756993678668372</v>
      </c>
      <c r="H141" s="33">
        <f>H145+H153+H156+H149</f>
        <v>200934.39</v>
      </c>
      <c r="I141" s="34">
        <f t="shared" si="5"/>
        <v>0.6756993678668372</v>
      </c>
      <c r="J141" s="15"/>
    </row>
    <row r="142" spans="1:10" s="19" customFormat="1" ht="18.75" customHeight="1">
      <c r="A142" s="15"/>
      <c r="B142" s="59"/>
      <c r="C142" s="32" t="s">
        <v>11</v>
      </c>
      <c r="D142" s="35"/>
      <c r="E142" s="33">
        <f>SUM(E139:E141)</f>
        <v>447433.4600000001</v>
      </c>
      <c r="F142" s="33">
        <f>SUM(F139:F141)</f>
        <v>323959.89</v>
      </c>
      <c r="G142" s="34">
        <f t="shared" si="4"/>
        <v>0.7240403746291123</v>
      </c>
      <c r="H142" s="33">
        <f>SUM(H139:H141)</f>
        <v>323959.89</v>
      </c>
      <c r="I142" s="34">
        <f t="shared" si="5"/>
        <v>0.7240403746291123</v>
      </c>
      <c r="J142" s="21"/>
    </row>
    <row r="143" spans="1:10" s="19" customFormat="1" ht="36.75" customHeight="1">
      <c r="A143" s="15"/>
      <c r="B143" s="59"/>
      <c r="C143" s="55" t="s">
        <v>28</v>
      </c>
      <c r="D143" s="16" t="s">
        <v>9</v>
      </c>
      <c r="E143" s="17">
        <v>7393.5</v>
      </c>
      <c r="F143" s="17">
        <v>0</v>
      </c>
      <c r="G143" s="18" t="s">
        <v>20</v>
      </c>
      <c r="H143" s="17">
        <v>0</v>
      </c>
      <c r="I143" s="18" t="s">
        <v>20</v>
      </c>
      <c r="J143" s="15"/>
    </row>
    <row r="144" spans="1:10" s="19" customFormat="1" ht="36.75" customHeight="1">
      <c r="A144" s="15"/>
      <c r="B144" s="59"/>
      <c r="C144" s="55"/>
      <c r="D144" s="16" t="s">
        <v>100</v>
      </c>
      <c r="E144" s="17">
        <v>1906.5</v>
      </c>
      <c r="F144" s="17">
        <v>0</v>
      </c>
      <c r="G144" s="18" t="s">
        <v>20</v>
      </c>
      <c r="H144" s="17">
        <v>0</v>
      </c>
      <c r="I144" s="18" t="s">
        <v>20</v>
      </c>
      <c r="J144" s="15"/>
    </row>
    <row r="145" spans="1:10" s="19" customFormat="1" ht="18.75" customHeight="1">
      <c r="A145" s="15"/>
      <c r="B145" s="59"/>
      <c r="C145" s="55"/>
      <c r="D145" s="16" t="s">
        <v>10</v>
      </c>
      <c r="E145" s="17">
        <v>5419.82</v>
      </c>
      <c r="F145" s="17">
        <v>1672.39</v>
      </c>
      <c r="G145" s="18">
        <f t="shared" si="4"/>
        <v>0.3085692882789466</v>
      </c>
      <c r="H145" s="17">
        <v>1672.39</v>
      </c>
      <c r="I145" s="18">
        <f t="shared" si="5"/>
        <v>0.3085692882789466</v>
      </c>
      <c r="J145" s="15"/>
    </row>
    <row r="146" spans="1:10" s="19" customFormat="1" ht="18.75" customHeight="1">
      <c r="A146" s="15"/>
      <c r="B146" s="59"/>
      <c r="C146" s="16" t="s">
        <v>13</v>
      </c>
      <c r="D146" s="20"/>
      <c r="E146" s="17">
        <f>SUM(E143:E145)</f>
        <v>14719.82</v>
      </c>
      <c r="F146" s="17">
        <f>SUM(F143:F145)</f>
        <v>1672.39</v>
      </c>
      <c r="G146" s="18">
        <f t="shared" si="4"/>
        <v>0.11361484039886358</v>
      </c>
      <c r="H146" s="17">
        <f>SUM(H143:H145)</f>
        <v>1672.39</v>
      </c>
      <c r="I146" s="18">
        <f t="shared" si="5"/>
        <v>0.11361484039886358</v>
      </c>
      <c r="J146" s="21"/>
    </row>
    <row r="147" spans="1:10" s="19" customFormat="1" ht="24" customHeight="1">
      <c r="A147" s="15"/>
      <c r="B147" s="59"/>
      <c r="C147" s="49" t="s">
        <v>43</v>
      </c>
      <c r="D147" s="16" t="s">
        <v>9</v>
      </c>
      <c r="E147" s="17">
        <v>7187.7</v>
      </c>
      <c r="F147" s="17">
        <v>7187.7</v>
      </c>
      <c r="G147" s="18">
        <f t="shared" si="4"/>
        <v>1</v>
      </c>
      <c r="H147" s="17">
        <v>7187.7</v>
      </c>
      <c r="I147" s="18">
        <f t="shared" si="5"/>
        <v>1</v>
      </c>
      <c r="J147" s="15"/>
    </row>
    <row r="148" spans="1:10" s="19" customFormat="1" ht="37.5" customHeight="1">
      <c r="A148" s="15"/>
      <c r="B148" s="59"/>
      <c r="C148" s="54"/>
      <c r="D148" s="16" t="s">
        <v>100</v>
      </c>
      <c r="E148" s="17">
        <v>817.83</v>
      </c>
      <c r="F148" s="17">
        <v>798.63</v>
      </c>
      <c r="G148" s="18">
        <f t="shared" si="4"/>
        <v>0.9765232383258133</v>
      </c>
      <c r="H148" s="17">
        <v>798.63</v>
      </c>
      <c r="I148" s="18">
        <f t="shared" si="5"/>
        <v>0.9765232383258133</v>
      </c>
      <c r="J148" s="15"/>
    </row>
    <row r="149" spans="1:10" s="19" customFormat="1" ht="18.75" customHeight="1">
      <c r="A149" s="15"/>
      <c r="B149" s="59"/>
      <c r="C149" s="51"/>
      <c r="D149" s="16" t="s">
        <v>10</v>
      </c>
      <c r="E149" s="17">
        <v>5000.13</v>
      </c>
      <c r="F149" s="17">
        <v>27.71</v>
      </c>
      <c r="G149" s="18">
        <f t="shared" si="4"/>
        <v>0.005541855911746295</v>
      </c>
      <c r="H149" s="17">
        <v>27.71</v>
      </c>
      <c r="I149" s="18">
        <f t="shared" si="5"/>
        <v>0.005541855911746295</v>
      </c>
      <c r="J149" s="15"/>
    </row>
    <row r="150" spans="1:10" s="19" customFormat="1" ht="18.75" customHeight="1">
      <c r="A150" s="15"/>
      <c r="B150" s="59"/>
      <c r="C150" s="16" t="s">
        <v>13</v>
      </c>
      <c r="D150" s="20"/>
      <c r="E150" s="17">
        <f>SUM(E147:E149)</f>
        <v>13005.66</v>
      </c>
      <c r="F150" s="17">
        <f>SUM(F147:F149)</f>
        <v>8014.04</v>
      </c>
      <c r="G150" s="18">
        <f t="shared" si="4"/>
        <v>0.6161963329811789</v>
      </c>
      <c r="H150" s="17">
        <f>SUM(H147:H149)</f>
        <v>8014.04</v>
      </c>
      <c r="I150" s="18">
        <f t="shared" si="5"/>
        <v>0.6161963329811789</v>
      </c>
      <c r="J150" s="21"/>
    </row>
    <row r="151" spans="1:10" s="19" customFormat="1" ht="28.5" customHeight="1">
      <c r="A151" s="15"/>
      <c r="B151" s="59"/>
      <c r="C151" s="55" t="s">
        <v>29</v>
      </c>
      <c r="D151" s="16" t="s">
        <v>9</v>
      </c>
      <c r="E151" s="17">
        <v>9499.84</v>
      </c>
      <c r="F151" s="17">
        <v>0</v>
      </c>
      <c r="G151" s="18">
        <f t="shared" si="4"/>
        <v>0</v>
      </c>
      <c r="H151" s="17">
        <v>0</v>
      </c>
      <c r="I151" s="18">
        <f t="shared" si="5"/>
        <v>0</v>
      </c>
      <c r="J151" s="15"/>
    </row>
    <row r="152" spans="1:10" s="19" customFormat="1" ht="36.75" customHeight="1">
      <c r="A152" s="15"/>
      <c r="B152" s="59"/>
      <c r="C152" s="55"/>
      <c r="D152" s="16" t="s">
        <v>100</v>
      </c>
      <c r="E152" s="17">
        <v>90942.02</v>
      </c>
      <c r="F152" s="17">
        <v>90442.02</v>
      </c>
      <c r="G152" s="18">
        <f t="shared" si="4"/>
        <v>0.9945019914886429</v>
      </c>
      <c r="H152" s="17">
        <v>90442.02</v>
      </c>
      <c r="I152" s="18">
        <f t="shared" si="5"/>
        <v>0.9945019914886429</v>
      </c>
      <c r="J152" s="15"/>
    </row>
    <row r="153" spans="1:10" s="19" customFormat="1" ht="18.75" customHeight="1">
      <c r="A153" s="15"/>
      <c r="B153" s="59"/>
      <c r="C153" s="55"/>
      <c r="D153" s="16" t="s">
        <v>10</v>
      </c>
      <c r="E153" s="17">
        <v>284207.7</v>
      </c>
      <c r="F153" s="17">
        <v>195095.66</v>
      </c>
      <c r="G153" s="18">
        <f t="shared" si="4"/>
        <v>0.6864545190014204</v>
      </c>
      <c r="H153" s="17">
        <v>195095.66</v>
      </c>
      <c r="I153" s="18">
        <f t="shared" si="5"/>
        <v>0.6864545190014204</v>
      </c>
      <c r="J153" s="15"/>
    </row>
    <row r="154" spans="1:10" s="19" customFormat="1" ht="18.75" customHeight="1">
      <c r="A154" s="15"/>
      <c r="B154" s="59"/>
      <c r="C154" s="16" t="s">
        <v>13</v>
      </c>
      <c r="D154" s="20"/>
      <c r="E154" s="17">
        <f>SUM(E151:E153)</f>
        <v>384649.56</v>
      </c>
      <c r="F154" s="17">
        <f>SUM(F151:F153)</f>
        <v>285537.68</v>
      </c>
      <c r="G154" s="18">
        <f t="shared" si="4"/>
        <v>0.7423320073471551</v>
      </c>
      <c r="H154" s="17">
        <f>SUM(H151:H153)</f>
        <v>285537.68</v>
      </c>
      <c r="I154" s="18">
        <f t="shared" si="5"/>
        <v>0.7423320073471551</v>
      </c>
      <c r="J154" s="21"/>
    </row>
    <row r="155" spans="1:10" s="19" customFormat="1" ht="36" customHeight="1">
      <c r="A155" s="15"/>
      <c r="B155" s="59"/>
      <c r="C155" s="55" t="s">
        <v>30</v>
      </c>
      <c r="D155" s="16" t="s">
        <v>100</v>
      </c>
      <c r="E155" s="17">
        <v>0</v>
      </c>
      <c r="F155" s="17">
        <v>0</v>
      </c>
      <c r="G155" s="18" t="s">
        <v>20</v>
      </c>
      <c r="H155" s="17">
        <v>0</v>
      </c>
      <c r="I155" s="18" t="s">
        <v>20</v>
      </c>
      <c r="J155" s="15"/>
    </row>
    <row r="156" spans="1:10" s="19" customFormat="1" ht="18.75" customHeight="1">
      <c r="A156" s="15"/>
      <c r="B156" s="59"/>
      <c r="C156" s="55"/>
      <c r="D156" s="16" t="s">
        <v>10</v>
      </c>
      <c r="E156" s="17">
        <v>2744.82</v>
      </c>
      <c r="F156" s="17">
        <v>4138.63</v>
      </c>
      <c r="G156" s="18">
        <f t="shared" si="4"/>
        <v>1.5077965039601868</v>
      </c>
      <c r="H156" s="17">
        <v>4138.63</v>
      </c>
      <c r="I156" s="18">
        <f t="shared" si="5"/>
        <v>1.5077965039601868</v>
      </c>
      <c r="J156" s="15"/>
    </row>
    <row r="157" spans="1:10" s="19" customFormat="1" ht="18.75" customHeight="1">
      <c r="A157" s="15"/>
      <c r="B157" s="59"/>
      <c r="C157" s="16" t="s">
        <v>13</v>
      </c>
      <c r="D157" s="20"/>
      <c r="E157" s="17">
        <f>SUM(E155:E156)</f>
        <v>2744.82</v>
      </c>
      <c r="F157" s="17">
        <f>SUM(F155:F156)</f>
        <v>4138.63</v>
      </c>
      <c r="G157" s="18">
        <f t="shared" si="4"/>
        <v>1.5077965039601868</v>
      </c>
      <c r="H157" s="17">
        <f>SUM(H155:H156)</f>
        <v>4138.63</v>
      </c>
      <c r="I157" s="18">
        <f t="shared" si="5"/>
        <v>1.5077965039601868</v>
      </c>
      <c r="J157" s="21"/>
    </row>
    <row r="158" spans="1:10" s="19" customFormat="1" ht="24.75" customHeight="1">
      <c r="A158" s="15"/>
      <c r="B158" s="59"/>
      <c r="C158" s="55" t="s">
        <v>31</v>
      </c>
      <c r="D158" s="16" t="s">
        <v>9</v>
      </c>
      <c r="E158" s="17">
        <v>662</v>
      </c>
      <c r="F158" s="17">
        <v>495.59</v>
      </c>
      <c r="G158" s="18">
        <f t="shared" si="4"/>
        <v>0.7486253776435045</v>
      </c>
      <c r="H158" s="17">
        <v>495.59</v>
      </c>
      <c r="I158" s="18">
        <f t="shared" si="5"/>
        <v>0.7486253776435045</v>
      </c>
      <c r="J158" s="15"/>
    </row>
    <row r="159" spans="1:10" s="19" customFormat="1" ht="42.75" customHeight="1">
      <c r="A159" s="15"/>
      <c r="B159" s="59"/>
      <c r="C159" s="55"/>
      <c r="D159" s="16" t="s">
        <v>100</v>
      </c>
      <c r="E159" s="17">
        <v>31651.6</v>
      </c>
      <c r="F159" s="17">
        <v>24101.56</v>
      </c>
      <c r="G159" s="18">
        <f t="shared" si="4"/>
        <v>0.76146419138369</v>
      </c>
      <c r="H159" s="17">
        <v>24101.56</v>
      </c>
      <c r="I159" s="18">
        <f t="shared" si="5"/>
        <v>0.76146419138369</v>
      </c>
      <c r="J159" s="15"/>
    </row>
    <row r="160" spans="1:10" s="19" customFormat="1" ht="18.75" customHeight="1">
      <c r="A160" s="15"/>
      <c r="B160" s="60"/>
      <c r="C160" s="16" t="s">
        <v>13</v>
      </c>
      <c r="D160" s="20"/>
      <c r="E160" s="17">
        <f>SUM(E158:E159)</f>
        <v>32313.6</v>
      </c>
      <c r="F160" s="17">
        <f>SUM(F158:F159)</f>
        <v>24597.15</v>
      </c>
      <c r="G160" s="18">
        <f t="shared" si="4"/>
        <v>0.7612011660724897</v>
      </c>
      <c r="H160" s="17">
        <f>SUM(H158:H159)</f>
        <v>24597.15</v>
      </c>
      <c r="I160" s="18">
        <f t="shared" si="5"/>
        <v>0.7612011660724897</v>
      </c>
      <c r="J160" s="21"/>
    </row>
    <row r="161" spans="1:10" s="23" customFormat="1" ht="40.5" customHeight="1">
      <c r="A161" s="22"/>
      <c r="B161" s="58">
        <v>11</v>
      </c>
      <c r="C161" s="57" t="s">
        <v>32</v>
      </c>
      <c r="D161" s="32" t="s">
        <v>100</v>
      </c>
      <c r="E161" s="33">
        <f>E164+E166+E168+E171</f>
        <v>1000</v>
      </c>
      <c r="F161" s="33">
        <f>F164+F166+F168+F171</f>
        <v>0</v>
      </c>
      <c r="G161" s="34">
        <f t="shared" si="4"/>
        <v>0</v>
      </c>
      <c r="H161" s="33">
        <f>H164+H166+H168+H171</f>
        <v>0</v>
      </c>
      <c r="I161" s="34">
        <f t="shared" si="5"/>
        <v>0</v>
      </c>
      <c r="J161" s="22"/>
    </row>
    <row r="162" spans="1:10" s="23" customFormat="1" ht="18.75" customHeight="1">
      <c r="A162" s="22"/>
      <c r="B162" s="59"/>
      <c r="C162" s="57"/>
      <c r="D162" s="32" t="s">
        <v>10</v>
      </c>
      <c r="E162" s="33">
        <f>E169+E172</f>
        <v>72480</v>
      </c>
      <c r="F162" s="33">
        <f>F169+F172</f>
        <v>59539</v>
      </c>
      <c r="G162" s="34">
        <f t="shared" si="4"/>
        <v>0.8214541942604856</v>
      </c>
      <c r="H162" s="33">
        <f>H169+H172</f>
        <v>59539</v>
      </c>
      <c r="I162" s="34">
        <f t="shared" si="5"/>
        <v>0.8214541942604856</v>
      </c>
      <c r="J162" s="22"/>
    </row>
    <row r="163" spans="1:10" s="23" customFormat="1" ht="18.75" customHeight="1">
      <c r="A163" s="22"/>
      <c r="B163" s="59"/>
      <c r="C163" s="32" t="s">
        <v>11</v>
      </c>
      <c r="D163" s="35"/>
      <c r="E163" s="33">
        <f>SUM(E161:E162)</f>
        <v>73480</v>
      </c>
      <c r="F163" s="33">
        <f>SUM(F161:F162)</f>
        <v>59539</v>
      </c>
      <c r="G163" s="34">
        <f t="shared" si="4"/>
        <v>0.8102749047359826</v>
      </c>
      <c r="H163" s="33">
        <f>SUM(H161:H162)</f>
        <v>59539</v>
      </c>
      <c r="I163" s="34">
        <f t="shared" si="5"/>
        <v>0.8102749047359826</v>
      </c>
      <c r="J163" s="24"/>
    </row>
    <row r="164" spans="1:10" s="19" customFormat="1" ht="34.5" customHeight="1">
      <c r="A164" s="15"/>
      <c r="B164" s="59"/>
      <c r="C164" s="25" t="s">
        <v>78</v>
      </c>
      <c r="D164" s="16" t="s">
        <v>100</v>
      </c>
      <c r="E164" s="17">
        <v>0</v>
      </c>
      <c r="F164" s="17">
        <v>0</v>
      </c>
      <c r="G164" s="18" t="s">
        <v>20</v>
      </c>
      <c r="H164" s="17">
        <v>0</v>
      </c>
      <c r="I164" s="18" t="s">
        <v>20</v>
      </c>
      <c r="J164" s="15"/>
    </row>
    <row r="165" spans="1:10" s="19" customFormat="1" ht="18.75" customHeight="1">
      <c r="A165" s="15"/>
      <c r="B165" s="59"/>
      <c r="C165" s="16" t="s">
        <v>13</v>
      </c>
      <c r="D165" s="20"/>
      <c r="E165" s="17">
        <f>SUM(E164)</f>
        <v>0</v>
      </c>
      <c r="F165" s="17">
        <f>SUM(F164)</f>
        <v>0</v>
      </c>
      <c r="G165" s="18" t="s">
        <v>20</v>
      </c>
      <c r="H165" s="17">
        <f>SUM(H164)</f>
        <v>0</v>
      </c>
      <c r="I165" s="18" t="s">
        <v>20</v>
      </c>
      <c r="J165" s="21"/>
    </row>
    <row r="166" spans="1:10" s="19" customFormat="1" ht="36" customHeight="1">
      <c r="A166" s="15"/>
      <c r="B166" s="59"/>
      <c r="C166" s="16" t="s">
        <v>79</v>
      </c>
      <c r="D166" s="16" t="s">
        <v>100</v>
      </c>
      <c r="E166" s="17">
        <v>0</v>
      </c>
      <c r="F166" s="17">
        <v>0</v>
      </c>
      <c r="G166" s="18" t="s">
        <v>20</v>
      </c>
      <c r="H166" s="17">
        <v>0</v>
      </c>
      <c r="I166" s="18" t="s">
        <v>20</v>
      </c>
      <c r="J166" s="15"/>
    </row>
    <row r="167" spans="1:10" s="19" customFormat="1" ht="18.75" customHeight="1">
      <c r="A167" s="15"/>
      <c r="B167" s="59"/>
      <c r="C167" s="16" t="s">
        <v>13</v>
      </c>
      <c r="D167" s="20"/>
      <c r="E167" s="17">
        <f>SUM(E166)</f>
        <v>0</v>
      </c>
      <c r="F167" s="17">
        <f>SUM(F166)</f>
        <v>0</v>
      </c>
      <c r="G167" s="18" t="s">
        <v>20</v>
      </c>
      <c r="H167" s="17">
        <f>SUM(H166)</f>
        <v>0</v>
      </c>
      <c r="I167" s="18" t="s">
        <v>20</v>
      </c>
      <c r="J167" s="21"/>
    </row>
    <row r="168" spans="1:10" s="19" customFormat="1" ht="36.75" customHeight="1">
      <c r="A168" s="15"/>
      <c r="B168" s="59"/>
      <c r="C168" s="55" t="s">
        <v>80</v>
      </c>
      <c r="D168" s="16" t="s">
        <v>100</v>
      </c>
      <c r="E168" s="17">
        <v>1000</v>
      </c>
      <c r="F168" s="17">
        <v>0</v>
      </c>
      <c r="G168" s="18">
        <f t="shared" si="4"/>
        <v>0</v>
      </c>
      <c r="H168" s="17">
        <v>0</v>
      </c>
      <c r="I168" s="18">
        <f t="shared" si="5"/>
        <v>0</v>
      </c>
      <c r="J168" s="15"/>
    </row>
    <row r="169" spans="1:10" s="19" customFormat="1" ht="18.75" customHeight="1">
      <c r="A169" s="15"/>
      <c r="B169" s="59"/>
      <c r="C169" s="55"/>
      <c r="D169" s="16" t="s">
        <v>10</v>
      </c>
      <c r="E169" s="17">
        <v>480</v>
      </c>
      <c r="F169" s="17">
        <v>310</v>
      </c>
      <c r="G169" s="18">
        <f t="shared" si="4"/>
        <v>0.6458333333333334</v>
      </c>
      <c r="H169" s="17">
        <v>310</v>
      </c>
      <c r="I169" s="18">
        <f t="shared" si="5"/>
        <v>0.6458333333333334</v>
      </c>
      <c r="J169" s="15"/>
    </row>
    <row r="170" spans="1:10" s="19" customFormat="1" ht="18.75" customHeight="1">
      <c r="A170" s="15"/>
      <c r="B170" s="59"/>
      <c r="C170" s="16" t="s">
        <v>13</v>
      </c>
      <c r="D170" s="20"/>
      <c r="E170" s="17">
        <f>SUM(E168:E169)</f>
        <v>1480</v>
      </c>
      <c r="F170" s="17">
        <f>SUM(F168:F169)</f>
        <v>310</v>
      </c>
      <c r="G170" s="18">
        <f t="shared" si="4"/>
        <v>0.20945945945945946</v>
      </c>
      <c r="H170" s="17">
        <f>SUM(H168:H169)</f>
        <v>310</v>
      </c>
      <c r="I170" s="18">
        <f t="shared" si="5"/>
        <v>0.20945945945945946</v>
      </c>
      <c r="J170" s="21"/>
    </row>
    <row r="171" spans="1:10" s="19" customFormat="1" ht="36" customHeight="1">
      <c r="A171" s="15"/>
      <c r="B171" s="59"/>
      <c r="C171" s="55" t="s">
        <v>81</v>
      </c>
      <c r="D171" s="16" t="s">
        <v>100</v>
      </c>
      <c r="E171" s="17">
        <v>0</v>
      </c>
      <c r="F171" s="17">
        <v>0</v>
      </c>
      <c r="G171" s="18" t="s">
        <v>20</v>
      </c>
      <c r="H171" s="17">
        <v>0</v>
      </c>
      <c r="I171" s="18" t="s">
        <v>20</v>
      </c>
      <c r="J171" s="15"/>
    </row>
    <row r="172" spans="1:10" s="19" customFormat="1" ht="18.75" customHeight="1">
      <c r="A172" s="15"/>
      <c r="B172" s="59"/>
      <c r="C172" s="55"/>
      <c r="D172" s="16" t="s">
        <v>10</v>
      </c>
      <c r="E172" s="17">
        <v>72000</v>
      </c>
      <c r="F172" s="17">
        <v>59229</v>
      </c>
      <c r="G172" s="18">
        <f t="shared" si="4"/>
        <v>0.822625</v>
      </c>
      <c r="H172" s="17">
        <v>59229</v>
      </c>
      <c r="I172" s="18">
        <f t="shared" si="5"/>
        <v>0.822625</v>
      </c>
      <c r="J172" s="15"/>
    </row>
    <row r="173" spans="1:10" s="19" customFormat="1" ht="18.75" customHeight="1">
      <c r="A173" s="15"/>
      <c r="B173" s="60"/>
      <c r="C173" s="16" t="s">
        <v>13</v>
      </c>
      <c r="D173" s="20"/>
      <c r="E173" s="17">
        <f>SUM(E171:E172)</f>
        <v>72000</v>
      </c>
      <c r="F173" s="17">
        <f>SUM(F171:F172)</f>
        <v>59229</v>
      </c>
      <c r="G173" s="18">
        <f t="shared" si="4"/>
        <v>0.822625</v>
      </c>
      <c r="H173" s="17">
        <f>SUM(H171:H172)</f>
        <v>59229</v>
      </c>
      <c r="I173" s="18">
        <f t="shared" si="5"/>
        <v>0.822625</v>
      </c>
      <c r="J173" s="21"/>
    </row>
    <row r="174" spans="1:10" s="23" customFormat="1" ht="24" customHeight="1">
      <c r="A174" s="22"/>
      <c r="B174" s="58">
        <v>12</v>
      </c>
      <c r="C174" s="57" t="s">
        <v>33</v>
      </c>
      <c r="D174" s="32" t="s">
        <v>9</v>
      </c>
      <c r="E174" s="33">
        <f>E177</f>
        <v>3936</v>
      </c>
      <c r="F174" s="33">
        <f>F177</f>
        <v>2250.8</v>
      </c>
      <c r="G174" s="34">
        <f t="shared" si="4"/>
        <v>0.571849593495935</v>
      </c>
      <c r="H174" s="33">
        <f>H177</f>
        <v>2250.8</v>
      </c>
      <c r="I174" s="34">
        <f t="shared" si="5"/>
        <v>0.571849593495935</v>
      </c>
      <c r="J174" s="22"/>
    </row>
    <row r="175" spans="1:10" s="23" customFormat="1" ht="46.5" customHeight="1">
      <c r="A175" s="22"/>
      <c r="B175" s="59"/>
      <c r="C175" s="57"/>
      <c r="D175" s="32" t="s">
        <v>100</v>
      </c>
      <c r="E175" s="33">
        <f>E178+E180+E182+E184</f>
        <v>484196</v>
      </c>
      <c r="F175" s="33">
        <f>F178+F180+F182+F184</f>
        <v>338279.01</v>
      </c>
      <c r="G175" s="34">
        <f t="shared" si="4"/>
        <v>0.698640653784831</v>
      </c>
      <c r="H175" s="33">
        <f>H178+H180+H182+H184</f>
        <v>338279.01</v>
      </c>
      <c r="I175" s="34">
        <f t="shared" si="5"/>
        <v>0.698640653784831</v>
      </c>
      <c r="J175" s="22"/>
    </row>
    <row r="176" spans="1:10" s="23" customFormat="1" ht="18.75" customHeight="1">
      <c r="A176" s="22"/>
      <c r="B176" s="59"/>
      <c r="C176" s="32" t="s">
        <v>11</v>
      </c>
      <c r="D176" s="35"/>
      <c r="E176" s="33">
        <f>SUM(E174:E175)</f>
        <v>488132</v>
      </c>
      <c r="F176" s="33">
        <f>SUM(F174:F175)</f>
        <v>340529.81</v>
      </c>
      <c r="G176" s="34">
        <f t="shared" si="4"/>
        <v>0.6976182876762843</v>
      </c>
      <c r="H176" s="33">
        <f>SUM(H174:H175)</f>
        <v>340529.81</v>
      </c>
      <c r="I176" s="34">
        <f t="shared" si="5"/>
        <v>0.6976182876762843</v>
      </c>
      <c r="J176" s="24"/>
    </row>
    <row r="177" spans="1:10" s="19" customFormat="1" ht="23.25" customHeight="1">
      <c r="A177" s="15"/>
      <c r="B177" s="59"/>
      <c r="C177" s="55" t="s">
        <v>82</v>
      </c>
      <c r="D177" s="16" t="s">
        <v>9</v>
      </c>
      <c r="E177" s="17">
        <v>3936</v>
      </c>
      <c r="F177" s="17">
        <v>2250.8</v>
      </c>
      <c r="G177" s="18">
        <f t="shared" si="4"/>
        <v>0.571849593495935</v>
      </c>
      <c r="H177" s="17">
        <v>2250.8</v>
      </c>
      <c r="I177" s="18">
        <f t="shared" si="5"/>
        <v>0.571849593495935</v>
      </c>
      <c r="J177" s="15"/>
    </row>
    <row r="178" spans="1:10" s="19" customFormat="1" ht="36" customHeight="1">
      <c r="A178" s="15"/>
      <c r="B178" s="59"/>
      <c r="C178" s="55"/>
      <c r="D178" s="16" t="s">
        <v>100</v>
      </c>
      <c r="E178" s="17">
        <v>107282</v>
      </c>
      <c r="F178" s="17">
        <v>71029.96</v>
      </c>
      <c r="G178" s="18">
        <f t="shared" si="4"/>
        <v>0.6620864637124588</v>
      </c>
      <c r="H178" s="17">
        <v>71029.96</v>
      </c>
      <c r="I178" s="18">
        <f t="shared" si="5"/>
        <v>0.6620864637124588</v>
      </c>
      <c r="J178" s="15"/>
    </row>
    <row r="179" spans="1:10" s="19" customFormat="1" ht="18.75" customHeight="1">
      <c r="A179" s="15"/>
      <c r="B179" s="59"/>
      <c r="C179" s="16" t="s">
        <v>13</v>
      </c>
      <c r="D179" s="20"/>
      <c r="E179" s="17">
        <f>SUM(E177:E178)</f>
        <v>111218</v>
      </c>
      <c r="F179" s="17">
        <f>SUM(F177:F178)</f>
        <v>73280.76000000001</v>
      </c>
      <c r="G179" s="18">
        <f t="shared" si="4"/>
        <v>0.6588929849484797</v>
      </c>
      <c r="H179" s="17">
        <f>SUM(H177:H178)</f>
        <v>73280.76000000001</v>
      </c>
      <c r="I179" s="18">
        <f t="shared" si="5"/>
        <v>0.6588929849484797</v>
      </c>
      <c r="J179" s="21"/>
    </row>
    <row r="180" spans="1:10" s="19" customFormat="1" ht="33.75" customHeight="1">
      <c r="A180" s="15"/>
      <c r="B180" s="59"/>
      <c r="C180" s="16" t="s">
        <v>83</v>
      </c>
      <c r="D180" s="16" t="s">
        <v>100</v>
      </c>
      <c r="E180" s="17">
        <v>1036.6</v>
      </c>
      <c r="F180" s="17">
        <v>226.89</v>
      </c>
      <c r="G180" s="18">
        <f t="shared" si="4"/>
        <v>0.21887902759019873</v>
      </c>
      <c r="H180" s="17">
        <v>226.89</v>
      </c>
      <c r="I180" s="18">
        <f t="shared" si="5"/>
        <v>0.21887902759019873</v>
      </c>
      <c r="J180" s="15"/>
    </row>
    <row r="181" spans="1:10" s="19" customFormat="1" ht="18.75" customHeight="1">
      <c r="A181" s="15"/>
      <c r="B181" s="59"/>
      <c r="C181" s="16" t="s">
        <v>13</v>
      </c>
      <c r="D181" s="20"/>
      <c r="E181" s="17">
        <f>SUM(E180)</f>
        <v>1036.6</v>
      </c>
      <c r="F181" s="17">
        <f>SUM(F180)</f>
        <v>226.89</v>
      </c>
      <c r="G181" s="18">
        <f t="shared" si="4"/>
        <v>0.21887902759019873</v>
      </c>
      <c r="H181" s="17">
        <f>SUM(H180)</f>
        <v>226.89</v>
      </c>
      <c r="I181" s="18">
        <f t="shared" si="5"/>
        <v>0.21887902759019873</v>
      </c>
      <c r="J181" s="21"/>
    </row>
    <row r="182" spans="1:10" s="19" customFormat="1" ht="39" customHeight="1">
      <c r="A182" s="15"/>
      <c r="B182" s="59"/>
      <c r="C182" s="16" t="s">
        <v>84</v>
      </c>
      <c r="D182" s="16" t="s">
        <v>100</v>
      </c>
      <c r="E182" s="17">
        <v>36800</v>
      </c>
      <c r="F182" s="17">
        <v>23925.2</v>
      </c>
      <c r="G182" s="18">
        <f t="shared" si="4"/>
        <v>0.6501413043478261</v>
      </c>
      <c r="H182" s="17">
        <v>23925.2</v>
      </c>
      <c r="I182" s="18">
        <f t="shared" si="5"/>
        <v>0.6501413043478261</v>
      </c>
      <c r="J182" s="15"/>
    </row>
    <row r="183" spans="1:10" s="19" customFormat="1" ht="18.75" customHeight="1">
      <c r="A183" s="15"/>
      <c r="B183" s="59"/>
      <c r="C183" s="16" t="s">
        <v>13</v>
      </c>
      <c r="D183" s="20"/>
      <c r="E183" s="17">
        <f>SUM(E182)</f>
        <v>36800</v>
      </c>
      <c r="F183" s="17">
        <f>SUM(F182)</f>
        <v>23925.2</v>
      </c>
      <c r="G183" s="18">
        <f t="shared" si="4"/>
        <v>0.6501413043478261</v>
      </c>
      <c r="H183" s="17">
        <f>SUM(H182)</f>
        <v>23925.2</v>
      </c>
      <c r="I183" s="18">
        <f t="shared" si="5"/>
        <v>0.6501413043478261</v>
      </c>
      <c r="J183" s="21"/>
    </row>
    <row r="184" spans="1:10" s="19" customFormat="1" ht="37.5" customHeight="1">
      <c r="A184" s="15"/>
      <c r="B184" s="59"/>
      <c r="C184" s="16" t="s">
        <v>56</v>
      </c>
      <c r="D184" s="16" t="s">
        <v>100</v>
      </c>
      <c r="E184" s="17">
        <v>339077.4</v>
      </c>
      <c r="F184" s="17">
        <v>243096.96</v>
      </c>
      <c r="G184" s="18">
        <f t="shared" si="4"/>
        <v>0.7169364870675544</v>
      </c>
      <c r="H184" s="17">
        <v>243096.96</v>
      </c>
      <c r="I184" s="18">
        <f t="shared" si="5"/>
        <v>0.7169364870675544</v>
      </c>
      <c r="J184" s="15"/>
    </row>
    <row r="185" spans="1:10" s="19" customFormat="1" ht="18.75" customHeight="1">
      <c r="A185" s="15"/>
      <c r="B185" s="60"/>
      <c r="C185" s="16" t="s">
        <v>13</v>
      </c>
      <c r="D185" s="20"/>
      <c r="E185" s="17">
        <f>SUM(E184)</f>
        <v>339077.4</v>
      </c>
      <c r="F185" s="17">
        <f>SUM(F184)</f>
        <v>243096.96</v>
      </c>
      <c r="G185" s="18">
        <f t="shared" si="4"/>
        <v>0.7169364870675544</v>
      </c>
      <c r="H185" s="17">
        <f>SUM(H184)</f>
        <v>243096.96</v>
      </c>
      <c r="I185" s="18">
        <f t="shared" si="5"/>
        <v>0.7169364870675544</v>
      </c>
      <c r="J185" s="21"/>
    </row>
    <row r="186" spans="1:10" s="23" customFormat="1" ht="18.75" customHeight="1">
      <c r="A186" s="22"/>
      <c r="B186" s="58">
        <v>13</v>
      </c>
      <c r="C186" s="53" t="s">
        <v>34</v>
      </c>
      <c r="D186" s="32" t="s">
        <v>8</v>
      </c>
      <c r="E186" s="33">
        <f>E197</f>
        <v>12642</v>
      </c>
      <c r="F186" s="33">
        <f>F197</f>
        <v>7716.15</v>
      </c>
      <c r="G186" s="34">
        <f t="shared" si="4"/>
        <v>0.610358329378263</v>
      </c>
      <c r="H186" s="33">
        <f>H197</f>
        <v>7716.15</v>
      </c>
      <c r="I186" s="34">
        <f t="shared" si="5"/>
        <v>0.610358329378263</v>
      </c>
      <c r="J186" s="22"/>
    </row>
    <row r="187" spans="1:10" s="23" customFormat="1" ht="30" customHeight="1">
      <c r="A187" s="22"/>
      <c r="B187" s="59"/>
      <c r="C187" s="56"/>
      <c r="D187" s="42" t="s">
        <v>9</v>
      </c>
      <c r="E187" s="33">
        <f>E192</f>
        <v>5497</v>
      </c>
      <c r="F187" s="33">
        <f>F192</f>
        <v>138.57</v>
      </c>
      <c r="G187" s="34">
        <f t="shared" si="4"/>
        <v>0.02520829543387302</v>
      </c>
      <c r="H187" s="33">
        <f>H192</f>
        <v>138.57</v>
      </c>
      <c r="I187" s="34">
        <f t="shared" si="5"/>
        <v>0.02520829543387302</v>
      </c>
      <c r="J187" s="22"/>
    </row>
    <row r="188" spans="1:10" s="23" customFormat="1" ht="47.25" customHeight="1">
      <c r="A188" s="22"/>
      <c r="B188" s="59"/>
      <c r="C188" s="50"/>
      <c r="D188" s="42" t="s">
        <v>100</v>
      </c>
      <c r="E188" s="33">
        <f>E190+E193+E195+E199</f>
        <v>58249.99</v>
      </c>
      <c r="F188" s="33">
        <f>F190+F193+F195+F199</f>
        <v>36188.16</v>
      </c>
      <c r="G188" s="34">
        <f>F188/E188</f>
        <v>0.6212560723186391</v>
      </c>
      <c r="H188" s="33">
        <f>H190+H193+H195+H199</f>
        <v>36434.16</v>
      </c>
      <c r="I188" s="34">
        <f>H188/E188</f>
        <v>0.6254792490093132</v>
      </c>
      <c r="J188" s="22"/>
    </row>
    <row r="189" spans="1:10" s="23" customFormat="1" ht="18" customHeight="1">
      <c r="A189" s="22"/>
      <c r="B189" s="59"/>
      <c r="C189" s="32" t="s">
        <v>11</v>
      </c>
      <c r="D189" s="35"/>
      <c r="E189" s="33">
        <f>SUM(E186:E188)</f>
        <v>76388.98999999999</v>
      </c>
      <c r="F189" s="33">
        <f>SUM(F186:F188)</f>
        <v>44042.880000000005</v>
      </c>
      <c r="G189" s="34">
        <f t="shared" si="4"/>
        <v>0.5765605750252754</v>
      </c>
      <c r="H189" s="33">
        <f>SUM(H186:H188)</f>
        <v>44288.880000000005</v>
      </c>
      <c r="I189" s="34">
        <f t="shared" si="5"/>
        <v>0.5797809343990542</v>
      </c>
      <c r="J189" s="24"/>
    </row>
    <row r="190" spans="1:10" s="19" customFormat="1" ht="46.5" customHeight="1">
      <c r="A190" s="15"/>
      <c r="B190" s="59"/>
      <c r="C190" s="16" t="s">
        <v>85</v>
      </c>
      <c r="D190" s="16" t="s">
        <v>100</v>
      </c>
      <c r="E190" s="17">
        <v>33969.6</v>
      </c>
      <c r="F190" s="17">
        <v>20343.83</v>
      </c>
      <c r="G190" s="18">
        <f t="shared" si="4"/>
        <v>0.5988834134049268</v>
      </c>
      <c r="H190" s="17">
        <v>20343.83</v>
      </c>
      <c r="I190" s="18">
        <f t="shared" si="5"/>
        <v>0.5988834134049268</v>
      </c>
      <c r="J190" s="15"/>
    </row>
    <row r="191" spans="1:10" s="19" customFormat="1" ht="18.75" customHeight="1">
      <c r="A191" s="15"/>
      <c r="B191" s="59"/>
      <c r="C191" s="16" t="s">
        <v>13</v>
      </c>
      <c r="D191" s="20"/>
      <c r="E191" s="17">
        <f>SUM(E190)</f>
        <v>33969.6</v>
      </c>
      <c r="F191" s="17">
        <f>SUM(F190)</f>
        <v>20343.83</v>
      </c>
      <c r="G191" s="18">
        <f t="shared" si="4"/>
        <v>0.5988834134049268</v>
      </c>
      <c r="H191" s="17">
        <f>SUM(H190)</f>
        <v>20343.83</v>
      </c>
      <c r="I191" s="18">
        <f t="shared" si="5"/>
        <v>0.5988834134049268</v>
      </c>
      <c r="J191" s="21"/>
    </row>
    <row r="192" spans="1:10" s="19" customFormat="1" ht="23.25" customHeight="1">
      <c r="A192" s="15"/>
      <c r="B192" s="59"/>
      <c r="C192" s="55" t="s">
        <v>101</v>
      </c>
      <c r="D192" s="16" t="s">
        <v>9</v>
      </c>
      <c r="E192" s="17">
        <v>5497</v>
      </c>
      <c r="F192" s="17">
        <v>138.57</v>
      </c>
      <c r="G192" s="18">
        <f t="shared" si="4"/>
        <v>0.02520829543387302</v>
      </c>
      <c r="H192" s="17">
        <v>138.57</v>
      </c>
      <c r="I192" s="18">
        <f t="shared" si="5"/>
        <v>0.02520829543387302</v>
      </c>
      <c r="J192" s="15"/>
    </row>
    <row r="193" spans="1:10" s="19" customFormat="1" ht="36" customHeight="1">
      <c r="A193" s="15"/>
      <c r="B193" s="59"/>
      <c r="C193" s="55"/>
      <c r="D193" s="16" t="s">
        <v>100</v>
      </c>
      <c r="E193" s="17">
        <v>1861.79</v>
      </c>
      <c r="F193" s="17">
        <v>104.06</v>
      </c>
      <c r="G193" s="18">
        <f>F193/E193</f>
        <v>0.05589244759075943</v>
      </c>
      <c r="H193" s="17">
        <v>104.06</v>
      </c>
      <c r="I193" s="18">
        <f>H193/E193</f>
        <v>0.05589244759075943</v>
      </c>
      <c r="J193" s="15"/>
    </row>
    <row r="194" spans="1:10" s="19" customFormat="1" ht="18.75" customHeight="1">
      <c r="A194" s="15"/>
      <c r="B194" s="59"/>
      <c r="C194" s="16" t="s">
        <v>13</v>
      </c>
      <c r="D194" s="20"/>
      <c r="E194" s="17">
        <f>SUM(E192:E193)</f>
        <v>7358.79</v>
      </c>
      <c r="F194" s="17">
        <f>SUM(F192:F193)</f>
        <v>242.63</v>
      </c>
      <c r="G194" s="18">
        <f>F194/E194</f>
        <v>0.03297145318727671</v>
      </c>
      <c r="H194" s="17">
        <f>SUM(H192:H193)</f>
        <v>242.63</v>
      </c>
      <c r="I194" s="18">
        <f>H194/E194</f>
        <v>0.03297145318727671</v>
      </c>
      <c r="J194" s="21"/>
    </row>
    <row r="195" spans="1:10" s="19" customFormat="1" ht="33.75" customHeight="1">
      <c r="A195" s="15"/>
      <c r="B195" s="59"/>
      <c r="C195" s="16" t="s">
        <v>86</v>
      </c>
      <c r="D195" s="16" t="s">
        <v>100</v>
      </c>
      <c r="E195" s="17">
        <v>22418.6</v>
      </c>
      <c r="F195" s="17">
        <v>15740.27</v>
      </c>
      <c r="G195" s="18">
        <f t="shared" si="4"/>
        <v>0.7021076249185945</v>
      </c>
      <c r="H195" s="17">
        <v>15986.27</v>
      </c>
      <c r="I195" s="18">
        <f t="shared" si="5"/>
        <v>0.7130806562408001</v>
      </c>
      <c r="J195" s="15"/>
    </row>
    <row r="196" spans="1:10" s="19" customFormat="1" ht="18.75" customHeight="1">
      <c r="A196" s="15"/>
      <c r="B196" s="59"/>
      <c r="C196" s="16" t="s">
        <v>13</v>
      </c>
      <c r="D196" s="20"/>
      <c r="E196" s="17">
        <f>SUM(E195)</f>
        <v>22418.6</v>
      </c>
      <c r="F196" s="17">
        <f>SUM(F195)</f>
        <v>15740.27</v>
      </c>
      <c r="G196" s="18">
        <f t="shared" si="4"/>
        <v>0.7021076249185945</v>
      </c>
      <c r="H196" s="17">
        <f>SUM(H195)</f>
        <v>15986.27</v>
      </c>
      <c r="I196" s="18">
        <f t="shared" si="5"/>
        <v>0.7130806562408001</v>
      </c>
      <c r="J196" s="21"/>
    </row>
    <row r="197" spans="1:10" s="19" customFormat="1" ht="18.75" customHeight="1">
      <c r="A197" s="15"/>
      <c r="B197" s="59"/>
      <c r="C197" s="16" t="s">
        <v>56</v>
      </c>
      <c r="D197" s="16" t="s">
        <v>8</v>
      </c>
      <c r="E197" s="17">
        <v>12642</v>
      </c>
      <c r="F197" s="17">
        <v>7716.15</v>
      </c>
      <c r="G197" s="18">
        <f t="shared" si="4"/>
        <v>0.610358329378263</v>
      </c>
      <c r="H197" s="17">
        <v>7716.15</v>
      </c>
      <c r="I197" s="18">
        <f t="shared" si="5"/>
        <v>0.610358329378263</v>
      </c>
      <c r="J197" s="15"/>
    </row>
    <row r="198" spans="1:10" s="19" customFormat="1" ht="18.75" customHeight="1">
      <c r="A198" s="15"/>
      <c r="B198" s="59"/>
      <c r="C198" s="16" t="s">
        <v>13</v>
      </c>
      <c r="D198" s="20"/>
      <c r="E198" s="17">
        <f>SUM(E197)</f>
        <v>12642</v>
      </c>
      <c r="F198" s="17">
        <f>SUM(F197)</f>
        <v>7716.15</v>
      </c>
      <c r="G198" s="18">
        <f t="shared" si="4"/>
        <v>0.610358329378263</v>
      </c>
      <c r="H198" s="17">
        <f>SUM(H197)</f>
        <v>7716.15</v>
      </c>
      <c r="I198" s="18">
        <f t="shared" si="5"/>
        <v>0.610358329378263</v>
      </c>
      <c r="J198" s="21"/>
    </row>
    <row r="199" spans="1:10" s="19" customFormat="1" ht="38.25" customHeight="1">
      <c r="A199" s="15"/>
      <c r="B199" s="59"/>
      <c r="C199" s="16" t="s">
        <v>87</v>
      </c>
      <c r="D199" s="16" t="s">
        <v>100</v>
      </c>
      <c r="E199" s="17">
        <v>0</v>
      </c>
      <c r="F199" s="17">
        <v>0</v>
      </c>
      <c r="G199" s="18" t="s">
        <v>20</v>
      </c>
      <c r="H199" s="17">
        <v>0</v>
      </c>
      <c r="I199" s="18" t="s">
        <v>20</v>
      </c>
      <c r="J199" s="15"/>
    </row>
    <row r="200" spans="1:10" s="19" customFormat="1" ht="18.75" customHeight="1">
      <c r="A200" s="15"/>
      <c r="B200" s="60"/>
      <c r="C200" s="16" t="s">
        <v>13</v>
      </c>
      <c r="D200" s="20"/>
      <c r="E200" s="17">
        <f>SUM(E199)</f>
        <v>0</v>
      </c>
      <c r="F200" s="17">
        <f>SUM(F199)</f>
        <v>0</v>
      </c>
      <c r="G200" s="18" t="s">
        <v>20</v>
      </c>
      <c r="H200" s="17">
        <f>SUM(H199)</f>
        <v>0</v>
      </c>
      <c r="I200" s="18" t="s">
        <v>20</v>
      </c>
      <c r="J200" s="21"/>
    </row>
    <row r="201" spans="1:10" s="19" customFormat="1" ht="39" customHeight="1">
      <c r="A201" s="15"/>
      <c r="B201" s="46"/>
      <c r="C201" s="16" t="s">
        <v>106</v>
      </c>
      <c r="D201" s="16" t="s">
        <v>100</v>
      </c>
      <c r="E201" s="17">
        <v>0</v>
      </c>
      <c r="F201" s="17">
        <v>0</v>
      </c>
      <c r="G201" s="18" t="s">
        <v>20</v>
      </c>
      <c r="H201" s="17">
        <v>0</v>
      </c>
      <c r="I201" s="18" t="s">
        <v>20</v>
      </c>
      <c r="J201" s="15"/>
    </row>
    <row r="202" spans="1:10" s="19" customFormat="1" ht="18.75" customHeight="1">
      <c r="A202" s="15"/>
      <c r="B202" s="46"/>
      <c r="C202" s="16" t="s">
        <v>13</v>
      </c>
      <c r="D202" s="20"/>
      <c r="E202" s="17">
        <f>SUM(E201)</f>
        <v>0</v>
      </c>
      <c r="F202" s="17">
        <f>SUM(F201)</f>
        <v>0</v>
      </c>
      <c r="G202" s="18" t="s">
        <v>20</v>
      </c>
      <c r="H202" s="17">
        <f>SUM(H201)</f>
        <v>0</v>
      </c>
      <c r="I202" s="18" t="s">
        <v>20</v>
      </c>
      <c r="J202" s="15"/>
    </row>
    <row r="203" spans="1:10" s="23" customFormat="1" ht="26.25" customHeight="1">
      <c r="A203" s="22"/>
      <c r="B203" s="58">
        <v>14</v>
      </c>
      <c r="C203" s="57" t="s">
        <v>35</v>
      </c>
      <c r="D203" s="32" t="s">
        <v>9</v>
      </c>
      <c r="E203" s="33">
        <f>E208</f>
        <v>105604</v>
      </c>
      <c r="F203" s="33">
        <f>F208</f>
        <v>21655.04</v>
      </c>
      <c r="G203" s="34">
        <f t="shared" si="4"/>
        <v>0.20505889928411802</v>
      </c>
      <c r="H203" s="33">
        <f>H208</f>
        <v>21655.04</v>
      </c>
      <c r="I203" s="34">
        <f t="shared" si="5"/>
        <v>0.20505889928411802</v>
      </c>
      <c r="J203" s="22"/>
    </row>
    <row r="204" spans="1:10" s="23" customFormat="1" ht="63.75" customHeight="1">
      <c r="A204" s="22"/>
      <c r="B204" s="59"/>
      <c r="C204" s="57"/>
      <c r="D204" s="32" t="s">
        <v>100</v>
      </c>
      <c r="E204" s="33">
        <f>E206+E209</f>
        <v>137281.46</v>
      </c>
      <c r="F204" s="33">
        <f>F206+F209</f>
        <v>118026.27056</v>
      </c>
      <c r="G204" s="34">
        <f t="shared" si="4"/>
        <v>0.8597393308608461</v>
      </c>
      <c r="H204" s="33">
        <f>H206+H209</f>
        <v>118026.27056</v>
      </c>
      <c r="I204" s="34">
        <f t="shared" si="5"/>
        <v>0.8597393308608461</v>
      </c>
      <c r="J204" s="22"/>
    </row>
    <row r="205" spans="1:10" s="23" customFormat="1" ht="18.75" customHeight="1">
      <c r="A205" s="22"/>
      <c r="B205" s="59"/>
      <c r="C205" s="32" t="s">
        <v>11</v>
      </c>
      <c r="D205" s="35"/>
      <c r="E205" s="33">
        <f>SUM(E203:E204)</f>
        <v>242885.46</v>
      </c>
      <c r="F205" s="33">
        <f>SUM(F203:F204)</f>
        <v>139681.31056</v>
      </c>
      <c r="G205" s="34">
        <f t="shared" si="4"/>
        <v>0.5750912819565239</v>
      </c>
      <c r="H205" s="33">
        <f>SUM(H203:H204)</f>
        <v>139681.31056</v>
      </c>
      <c r="I205" s="34">
        <f t="shared" si="5"/>
        <v>0.5750912819565239</v>
      </c>
      <c r="J205" s="24"/>
    </row>
    <row r="206" spans="1:10" s="19" customFormat="1" ht="34.5" customHeight="1">
      <c r="A206" s="15"/>
      <c r="B206" s="59"/>
      <c r="C206" s="16" t="s">
        <v>88</v>
      </c>
      <c r="D206" s="16" t="s">
        <v>100</v>
      </c>
      <c r="E206" s="26">
        <v>0.02</v>
      </c>
      <c r="F206" s="27">
        <v>0.00056</v>
      </c>
      <c r="G206" s="18">
        <f t="shared" si="4"/>
        <v>0.027999999999999997</v>
      </c>
      <c r="H206" s="27">
        <v>0.00056</v>
      </c>
      <c r="I206" s="18">
        <f t="shared" si="5"/>
        <v>0.027999999999999997</v>
      </c>
      <c r="J206" s="15"/>
    </row>
    <row r="207" spans="1:10" s="19" customFormat="1" ht="18.75" customHeight="1">
      <c r="A207" s="15"/>
      <c r="B207" s="59"/>
      <c r="C207" s="16" t="s">
        <v>13</v>
      </c>
      <c r="D207" s="20"/>
      <c r="E207" s="26">
        <f>SUM(E206)</f>
        <v>0.02</v>
      </c>
      <c r="F207" s="27">
        <f>SUM(F206)</f>
        <v>0.00056</v>
      </c>
      <c r="G207" s="18">
        <f t="shared" si="4"/>
        <v>0.027999999999999997</v>
      </c>
      <c r="H207" s="27">
        <f>SUM(H206)</f>
        <v>0.00056</v>
      </c>
      <c r="I207" s="18">
        <f t="shared" si="5"/>
        <v>0.027999999999999997</v>
      </c>
      <c r="J207" s="21"/>
    </row>
    <row r="208" spans="1:10" s="19" customFormat="1" ht="24" customHeight="1">
      <c r="A208" s="15"/>
      <c r="B208" s="59"/>
      <c r="C208" s="55" t="s">
        <v>89</v>
      </c>
      <c r="D208" s="16" t="s">
        <v>9</v>
      </c>
      <c r="E208" s="17">
        <v>105604</v>
      </c>
      <c r="F208" s="17">
        <v>21655.04</v>
      </c>
      <c r="G208" s="18">
        <f t="shared" si="4"/>
        <v>0.20505889928411802</v>
      </c>
      <c r="H208" s="17">
        <v>21655.04</v>
      </c>
      <c r="I208" s="18">
        <f t="shared" si="5"/>
        <v>0.20505889928411802</v>
      </c>
      <c r="J208" s="15"/>
    </row>
    <row r="209" spans="1:10" s="19" customFormat="1" ht="33" customHeight="1">
      <c r="A209" s="15"/>
      <c r="B209" s="59"/>
      <c r="C209" s="55"/>
      <c r="D209" s="16" t="s">
        <v>100</v>
      </c>
      <c r="E209" s="17">
        <v>137281.44</v>
      </c>
      <c r="F209" s="17">
        <v>118026.27</v>
      </c>
      <c r="G209" s="18">
        <f aca="true" t="shared" si="6" ref="G209:G258">F209/E209</f>
        <v>0.8597394520337199</v>
      </c>
      <c r="H209" s="17">
        <v>118026.27</v>
      </c>
      <c r="I209" s="18">
        <f aca="true" t="shared" si="7" ref="I209:I258">H209/E209</f>
        <v>0.8597394520337199</v>
      </c>
      <c r="J209" s="15"/>
    </row>
    <row r="210" spans="1:10" s="19" customFormat="1" ht="18.75" customHeight="1">
      <c r="A210" s="15"/>
      <c r="B210" s="60"/>
      <c r="C210" s="16" t="s">
        <v>13</v>
      </c>
      <c r="D210" s="20"/>
      <c r="E210" s="17">
        <f>SUM(E208:E209)</f>
        <v>242885.44</v>
      </c>
      <c r="F210" s="17">
        <f>SUM(F208:F209)</f>
        <v>139681.31</v>
      </c>
      <c r="G210" s="18">
        <f t="shared" si="6"/>
        <v>0.575091327005851</v>
      </c>
      <c r="H210" s="17">
        <f>SUM(H208:H209)</f>
        <v>139681.31</v>
      </c>
      <c r="I210" s="18">
        <f t="shared" si="7"/>
        <v>0.575091327005851</v>
      </c>
      <c r="J210" s="21"/>
    </row>
    <row r="211" spans="1:10" s="23" customFormat="1" ht="18.75" customHeight="1">
      <c r="A211" s="22"/>
      <c r="B211" s="58">
        <v>15</v>
      </c>
      <c r="C211" s="57" t="s">
        <v>36</v>
      </c>
      <c r="D211" s="32" t="s">
        <v>8</v>
      </c>
      <c r="E211" s="33">
        <f>E218</f>
        <v>8510.46</v>
      </c>
      <c r="F211" s="33">
        <f>F218</f>
        <v>1043.36</v>
      </c>
      <c r="G211" s="34" t="s">
        <v>20</v>
      </c>
      <c r="H211" s="33">
        <f>H218</f>
        <v>1043.36</v>
      </c>
      <c r="I211" s="34" t="s">
        <v>20</v>
      </c>
      <c r="J211" s="22"/>
    </row>
    <row r="212" spans="1:10" s="23" customFormat="1" ht="28.5" customHeight="1">
      <c r="A212" s="22"/>
      <c r="B212" s="59"/>
      <c r="C212" s="57"/>
      <c r="D212" s="32" t="s">
        <v>9</v>
      </c>
      <c r="E212" s="33">
        <f>E215+E219</f>
        <v>3976.82</v>
      </c>
      <c r="F212" s="33">
        <f>F215+F219</f>
        <v>816.4599999999999</v>
      </c>
      <c r="G212" s="34">
        <f t="shared" si="6"/>
        <v>0.20530474097394397</v>
      </c>
      <c r="H212" s="33">
        <f>H215+H219</f>
        <v>816.4599999999999</v>
      </c>
      <c r="I212" s="34">
        <f t="shared" si="7"/>
        <v>0.20530474097394397</v>
      </c>
      <c r="J212" s="22"/>
    </row>
    <row r="213" spans="1:10" s="23" customFormat="1" ht="37.5" customHeight="1">
      <c r="A213" s="22"/>
      <c r="B213" s="59"/>
      <c r="C213" s="57"/>
      <c r="D213" s="32" t="s">
        <v>100</v>
      </c>
      <c r="E213" s="33">
        <f>E216+E220</f>
        <v>92883.68000000001</v>
      </c>
      <c r="F213" s="33">
        <f>F216+F220</f>
        <v>50932.14</v>
      </c>
      <c r="G213" s="34">
        <f t="shared" si="6"/>
        <v>0.548343261162779</v>
      </c>
      <c r="H213" s="33">
        <f>H216+H220</f>
        <v>50932.14</v>
      </c>
      <c r="I213" s="34">
        <f t="shared" si="7"/>
        <v>0.548343261162779</v>
      </c>
      <c r="J213" s="22"/>
    </row>
    <row r="214" spans="1:10" s="23" customFormat="1" ht="18.75" customHeight="1">
      <c r="A214" s="22"/>
      <c r="B214" s="59"/>
      <c r="C214" s="32" t="s">
        <v>11</v>
      </c>
      <c r="D214" s="35"/>
      <c r="E214" s="33">
        <f>SUM(E211:E213)</f>
        <v>105370.96</v>
      </c>
      <c r="F214" s="33">
        <f>SUM(F211:F213)</f>
        <v>52791.96</v>
      </c>
      <c r="G214" s="34">
        <f t="shared" si="6"/>
        <v>0.5010105251010335</v>
      </c>
      <c r="H214" s="33">
        <f>SUM(H211:H213)</f>
        <v>52791.96</v>
      </c>
      <c r="I214" s="34">
        <f t="shared" si="7"/>
        <v>0.5010105251010335</v>
      </c>
      <c r="J214" s="24"/>
    </row>
    <row r="215" spans="1:10" s="19" customFormat="1" ht="24" customHeight="1">
      <c r="A215" s="15"/>
      <c r="B215" s="59"/>
      <c r="C215" s="55" t="s">
        <v>90</v>
      </c>
      <c r="D215" s="16" t="s">
        <v>9</v>
      </c>
      <c r="E215" s="17">
        <v>165</v>
      </c>
      <c r="F215" s="17">
        <v>55.43</v>
      </c>
      <c r="G215" s="18">
        <f>F215/E215</f>
        <v>0.3359393939393939</v>
      </c>
      <c r="H215" s="17">
        <v>55.43</v>
      </c>
      <c r="I215" s="18">
        <f>H215/E215</f>
        <v>0.3359393939393939</v>
      </c>
      <c r="J215" s="15"/>
    </row>
    <row r="216" spans="1:10" s="19" customFormat="1" ht="48" customHeight="1">
      <c r="A216" s="15"/>
      <c r="B216" s="59"/>
      <c r="C216" s="55"/>
      <c r="D216" s="16" t="s">
        <v>100</v>
      </c>
      <c r="E216" s="17">
        <v>83936.6</v>
      </c>
      <c r="F216" s="17">
        <v>45462.09</v>
      </c>
      <c r="G216" s="18">
        <f>F216/E216</f>
        <v>0.5416241544213132</v>
      </c>
      <c r="H216" s="17">
        <v>45462.09</v>
      </c>
      <c r="I216" s="18">
        <f>H216/E216</f>
        <v>0.5416241544213132</v>
      </c>
      <c r="J216" s="15"/>
    </row>
    <row r="217" spans="1:10" s="19" customFormat="1" ht="18.75" customHeight="1">
      <c r="A217" s="15"/>
      <c r="B217" s="59"/>
      <c r="C217" s="16" t="s">
        <v>13</v>
      </c>
      <c r="D217" s="20"/>
      <c r="E217" s="17">
        <f>SUM(E215:E216)</f>
        <v>84101.6</v>
      </c>
      <c r="F217" s="17">
        <f>SUM(F215:F216)</f>
        <v>45517.52</v>
      </c>
      <c r="G217" s="18">
        <f>F217/E217</f>
        <v>0.5412206188705089</v>
      </c>
      <c r="H217" s="17">
        <f>SUM(H215:H216)</f>
        <v>45517.52</v>
      </c>
      <c r="I217" s="18">
        <f>H217/E217</f>
        <v>0.5412206188705089</v>
      </c>
      <c r="J217" s="21"/>
    </row>
    <row r="218" spans="1:10" s="19" customFormat="1" ht="18.75" customHeight="1">
      <c r="A218" s="15"/>
      <c r="B218" s="59"/>
      <c r="C218" s="55" t="s">
        <v>91</v>
      </c>
      <c r="D218" s="16" t="s">
        <v>8</v>
      </c>
      <c r="E218" s="17">
        <v>8510.46</v>
      </c>
      <c r="F218" s="17">
        <v>1043.36</v>
      </c>
      <c r="G218" s="18">
        <f t="shared" si="6"/>
        <v>0.12259736841486829</v>
      </c>
      <c r="H218" s="17">
        <v>1043.36</v>
      </c>
      <c r="I218" s="18">
        <f t="shared" si="7"/>
        <v>0.12259736841486829</v>
      </c>
      <c r="J218" s="15"/>
    </row>
    <row r="219" spans="1:10" s="19" customFormat="1" ht="28.5" customHeight="1">
      <c r="A219" s="15"/>
      <c r="B219" s="59"/>
      <c r="C219" s="55"/>
      <c r="D219" s="16" t="s">
        <v>9</v>
      </c>
      <c r="E219" s="17">
        <v>3811.82</v>
      </c>
      <c r="F219" s="17">
        <v>761.03</v>
      </c>
      <c r="G219" s="18">
        <f t="shared" si="6"/>
        <v>0.19965003594083663</v>
      </c>
      <c r="H219" s="17">
        <v>761.03</v>
      </c>
      <c r="I219" s="18">
        <f t="shared" si="7"/>
        <v>0.19965003594083663</v>
      </c>
      <c r="J219" s="15"/>
    </row>
    <row r="220" spans="1:10" s="19" customFormat="1" ht="37.5" customHeight="1">
      <c r="A220" s="15"/>
      <c r="B220" s="59"/>
      <c r="C220" s="55"/>
      <c r="D220" s="16" t="s">
        <v>100</v>
      </c>
      <c r="E220" s="17">
        <v>8947.08</v>
      </c>
      <c r="F220" s="17">
        <v>5470.05</v>
      </c>
      <c r="G220" s="18">
        <f t="shared" si="6"/>
        <v>0.6113782373690635</v>
      </c>
      <c r="H220" s="17">
        <v>5470.05</v>
      </c>
      <c r="I220" s="18">
        <f t="shared" si="7"/>
        <v>0.6113782373690635</v>
      </c>
      <c r="J220" s="15"/>
    </row>
    <row r="221" spans="1:10" s="19" customFormat="1" ht="18.75" customHeight="1">
      <c r="A221" s="15"/>
      <c r="B221" s="60"/>
      <c r="C221" s="16" t="s">
        <v>13</v>
      </c>
      <c r="D221" s="20"/>
      <c r="E221" s="17">
        <f>SUM(E218:E220)</f>
        <v>21269.36</v>
      </c>
      <c r="F221" s="17">
        <f>SUM(F218:F220)</f>
        <v>7274.4400000000005</v>
      </c>
      <c r="G221" s="18">
        <f t="shared" si="6"/>
        <v>0.34201499245863537</v>
      </c>
      <c r="H221" s="17">
        <f>SUM(H218:H220)</f>
        <v>7274.4400000000005</v>
      </c>
      <c r="I221" s="18">
        <f t="shared" si="7"/>
        <v>0.34201499245863537</v>
      </c>
      <c r="J221" s="21"/>
    </row>
    <row r="222" spans="1:10" s="19" customFormat="1" ht="24.75" customHeight="1">
      <c r="A222" s="15"/>
      <c r="B222" s="58">
        <v>16</v>
      </c>
      <c r="C222" s="53" t="s">
        <v>37</v>
      </c>
      <c r="D222" s="32" t="s">
        <v>9</v>
      </c>
      <c r="E222" s="33">
        <f>E227</f>
        <v>478</v>
      </c>
      <c r="F222" s="33">
        <f>F227</f>
        <v>360.32</v>
      </c>
      <c r="G222" s="34">
        <f>G227</f>
        <v>0.7538075313807531</v>
      </c>
      <c r="H222" s="33">
        <f>H227</f>
        <v>360.32</v>
      </c>
      <c r="I222" s="34">
        <f>I227</f>
        <v>0.7538075313807531</v>
      </c>
      <c r="J222" s="15"/>
    </row>
    <row r="223" spans="1:10" s="19" customFormat="1" ht="46.5" customHeight="1">
      <c r="A223" s="15"/>
      <c r="B223" s="59"/>
      <c r="C223" s="63"/>
      <c r="D223" s="32" t="s">
        <v>100</v>
      </c>
      <c r="E223" s="33">
        <f>E225</f>
        <v>0</v>
      </c>
      <c r="F223" s="33">
        <f>F225</f>
        <v>0</v>
      </c>
      <c r="G223" s="34" t="str">
        <f>G225</f>
        <v>-</v>
      </c>
      <c r="H223" s="33">
        <f>H225</f>
        <v>0</v>
      </c>
      <c r="I223" s="34" t="str">
        <f>I225</f>
        <v>-</v>
      </c>
      <c r="J223" s="15"/>
    </row>
    <row r="224" spans="1:10" s="19" customFormat="1" ht="18.75" customHeight="1">
      <c r="A224" s="15"/>
      <c r="B224" s="59"/>
      <c r="C224" s="32" t="s">
        <v>11</v>
      </c>
      <c r="D224" s="35"/>
      <c r="E224" s="33">
        <f>SUM(E222:E223)</f>
        <v>478</v>
      </c>
      <c r="F224" s="33">
        <f>SUM(F222:F223)</f>
        <v>360.32</v>
      </c>
      <c r="G224" s="34">
        <f>SUM(G222:G223)</f>
        <v>0.7538075313807531</v>
      </c>
      <c r="H224" s="33">
        <f>SUM(H222:H223)</f>
        <v>360.32</v>
      </c>
      <c r="I224" s="34">
        <f>SUM(I222:I223)</f>
        <v>0.7538075313807531</v>
      </c>
      <c r="J224" s="21"/>
    </row>
    <row r="225" spans="1:10" s="19" customFormat="1" ht="37.5" customHeight="1">
      <c r="A225" s="15"/>
      <c r="B225" s="59"/>
      <c r="C225" s="25" t="s">
        <v>92</v>
      </c>
      <c r="D225" s="16" t="s">
        <v>100</v>
      </c>
      <c r="E225" s="17">
        <v>0</v>
      </c>
      <c r="F225" s="17">
        <v>0</v>
      </c>
      <c r="G225" s="18" t="s">
        <v>20</v>
      </c>
      <c r="H225" s="17">
        <v>0</v>
      </c>
      <c r="I225" s="18" t="s">
        <v>20</v>
      </c>
      <c r="J225" s="15"/>
    </row>
    <row r="226" spans="1:10" s="19" customFormat="1" ht="18.75" customHeight="1">
      <c r="A226" s="15"/>
      <c r="B226" s="59"/>
      <c r="C226" s="16" t="s">
        <v>13</v>
      </c>
      <c r="D226" s="20"/>
      <c r="E226" s="17">
        <f>SUM(E225)</f>
        <v>0</v>
      </c>
      <c r="F226" s="17">
        <f>SUM(F225)</f>
        <v>0</v>
      </c>
      <c r="G226" s="18" t="s">
        <v>20</v>
      </c>
      <c r="H226" s="17">
        <f>SUM(H225)</f>
        <v>0</v>
      </c>
      <c r="I226" s="18" t="s">
        <v>20</v>
      </c>
      <c r="J226" s="21"/>
    </row>
    <row r="227" spans="1:10" s="19" customFormat="1" ht="26.25" customHeight="1">
      <c r="A227" s="15"/>
      <c r="B227" s="59"/>
      <c r="C227" s="25" t="s">
        <v>93</v>
      </c>
      <c r="D227" s="16" t="s">
        <v>9</v>
      </c>
      <c r="E227" s="17">
        <v>478</v>
      </c>
      <c r="F227" s="17">
        <v>360.32</v>
      </c>
      <c r="G227" s="18">
        <f t="shared" si="6"/>
        <v>0.7538075313807531</v>
      </c>
      <c r="H227" s="17">
        <v>360.32</v>
      </c>
      <c r="I227" s="18">
        <f t="shared" si="7"/>
        <v>0.7538075313807531</v>
      </c>
      <c r="J227" s="15"/>
    </row>
    <row r="228" spans="1:10" s="19" customFormat="1" ht="18.75" customHeight="1">
      <c r="A228" s="15"/>
      <c r="B228" s="60"/>
      <c r="C228" s="16" t="s">
        <v>13</v>
      </c>
      <c r="D228" s="20"/>
      <c r="E228" s="17">
        <f>SUM(E227)</f>
        <v>478</v>
      </c>
      <c r="F228" s="17">
        <f>SUM(F227)</f>
        <v>360.32</v>
      </c>
      <c r="G228" s="18">
        <f t="shared" si="6"/>
        <v>0.7538075313807531</v>
      </c>
      <c r="H228" s="17">
        <f>SUM(H227)</f>
        <v>360.32</v>
      </c>
      <c r="I228" s="18">
        <f t="shared" si="7"/>
        <v>0.7538075313807531</v>
      </c>
      <c r="J228" s="21"/>
    </row>
    <row r="229" spans="1:10" s="23" customFormat="1" ht="18.75" customHeight="1">
      <c r="A229" s="22"/>
      <c r="B229" s="58">
        <v>17</v>
      </c>
      <c r="C229" s="53" t="s">
        <v>38</v>
      </c>
      <c r="D229" s="32" t="s">
        <v>8</v>
      </c>
      <c r="E229" s="33">
        <f>E234</f>
        <v>50699.59</v>
      </c>
      <c r="F229" s="33">
        <f>F234</f>
        <v>50699.59</v>
      </c>
      <c r="G229" s="34">
        <f t="shared" si="6"/>
        <v>1</v>
      </c>
      <c r="H229" s="33">
        <f>H234</f>
        <v>50699.59</v>
      </c>
      <c r="I229" s="34">
        <f t="shared" si="7"/>
        <v>1</v>
      </c>
      <c r="J229" s="22"/>
    </row>
    <row r="230" spans="1:10" s="23" customFormat="1" ht="28.5" customHeight="1">
      <c r="A230" s="22"/>
      <c r="B230" s="59"/>
      <c r="C230" s="56"/>
      <c r="D230" s="32" t="s">
        <v>9</v>
      </c>
      <c r="E230" s="33">
        <f>E235+E240</f>
        <v>218340.33</v>
      </c>
      <c r="F230" s="33">
        <f>F235+F240</f>
        <v>89722.36</v>
      </c>
      <c r="G230" s="34">
        <f t="shared" si="6"/>
        <v>0.41092893832302996</v>
      </c>
      <c r="H230" s="33">
        <f>H235+H240</f>
        <v>89722.36</v>
      </c>
      <c r="I230" s="34">
        <f t="shared" si="7"/>
        <v>0.41092893832302996</v>
      </c>
      <c r="J230" s="22"/>
    </row>
    <row r="231" spans="1:10" s="23" customFormat="1" ht="45" customHeight="1">
      <c r="A231" s="22"/>
      <c r="B231" s="59"/>
      <c r="C231" s="56"/>
      <c r="D231" s="32" t="s">
        <v>100</v>
      </c>
      <c r="E231" s="33">
        <f>E236+E238+E241</f>
        <v>432184.31</v>
      </c>
      <c r="F231" s="33">
        <f>F236+F238+F241</f>
        <v>290447.63999999996</v>
      </c>
      <c r="G231" s="34">
        <f t="shared" si="6"/>
        <v>0.6720457760255109</v>
      </c>
      <c r="H231" s="33">
        <f>H236+H238+H241</f>
        <v>290447.63999999996</v>
      </c>
      <c r="I231" s="34">
        <f t="shared" si="7"/>
        <v>0.6720457760255109</v>
      </c>
      <c r="J231" s="22"/>
    </row>
    <row r="232" spans="1:10" s="23" customFormat="1" ht="20.25" customHeight="1">
      <c r="A232" s="22"/>
      <c r="B232" s="59"/>
      <c r="C232" s="51"/>
      <c r="D232" s="48" t="s">
        <v>10</v>
      </c>
      <c r="E232" s="33">
        <f>E242</f>
        <v>37800</v>
      </c>
      <c r="F232" s="33">
        <f>F242</f>
        <v>0</v>
      </c>
      <c r="G232" s="34">
        <f t="shared" si="6"/>
        <v>0</v>
      </c>
      <c r="H232" s="33">
        <f>H242</f>
        <v>0</v>
      </c>
      <c r="I232" s="34">
        <f t="shared" si="7"/>
        <v>0</v>
      </c>
      <c r="J232" s="22"/>
    </row>
    <row r="233" spans="1:10" s="23" customFormat="1" ht="18.75" customHeight="1">
      <c r="A233" s="22"/>
      <c r="B233" s="59"/>
      <c r="C233" s="32" t="s">
        <v>11</v>
      </c>
      <c r="D233" s="35"/>
      <c r="E233" s="33">
        <f>SUM(E229:E232)</f>
        <v>739024.23</v>
      </c>
      <c r="F233" s="33">
        <f>SUM(F229:F231)</f>
        <v>430869.58999999997</v>
      </c>
      <c r="G233" s="34">
        <f t="shared" si="6"/>
        <v>0.5830249841740642</v>
      </c>
      <c r="H233" s="33">
        <f>SUM(H229:H231)</f>
        <v>430869.58999999997</v>
      </c>
      <c r="I233" s="34">
        <f t="shared" si="7"/>
        <v>0.5830249841740642</v>
      </c>
      <c r="J233" s="24"/>
    </row>
    <row r="234" spans="1:10" s="19" customFormat="1" ht="18.75" customHeight="1">
      <c r="A234" s="15"/>
      <c r="B234" s="59"/>
      <c r="C234" s="55" t="s">
        <v>94</v>
      </c>
      <c r="D234" s="16" t="s">
        <v>8</v>
      </c>
      <c r="E234" s="17">
        <v>50699.59</v>
      </c>
      <c r="F234" s="17">
        <v>50699.59</v>
      </c>
      <c r="G234" s="18">
        <f t="shared" si="6"/>
        <v>1</v>
      </c>
      <c r="H234" s="17">
        <v>50699.59</v>
      </c>
      <c r="I234" s="18">
        <f t="shared" si="7"/>
        <v>1</v>
      </c>
      <c r="J234" s="15"/>
    </row>
    <row r="235" spans="1:10" s="19" customFormat="1" ht="28.5" customHeight="1">
      <c r="A235" s="15"/>
      <c r="B235" s="59"/>
      <c r="C235" s="55"/>
      <c r="D235" s="16" t="s">
        <v>9</v>
      </c>
      <c r="E235" s="17">
        <v>192792.93</v>
      </c>
      <c r="F235" s="17">
        <v>85328.47</v>
      </c>
      <c r="G235" s="18">
        <f t="shared" si="6"/>
        <v>0.44259128174461587</v>
      </c>
      <c r="H235" s="17">
        <v>85328.47</v>
      </c>
      <c r="I235" s="18">
        <f t="shared" si="7"/>
        <v>0.44259128174461587</v>
      </c>
      <c r="J235" s="15"/>
    </row>
    <row r="236" spans="1:10" s="19" customFormat="1" ht="37.5" customHeight="1">
      <c r="A236" s="15"/>
      <c r="B236" s="59"/>
      <c r="C236" s="55"/>
      <c r="D236" s="16" t="s">
        <v>100</v>
      </c>
      <c r="E236" s="17">
        <v>172355.01</v>
      </c>
      <c r="F236" s="17">
        <v>109922.95</v>
      </c>
      <c r="G236" s="18">
        <f t="shared" si="6"/>
        <v>0.6377705527678017</v>
      </c>
      <c r="H236" s="17">
        <v>109922.95</v>
      </c>
      <c r="I236" s="18">
        <f t="shared" si="7"/>
        <v>0.6377705527678017</v>
      </c>
      <c r="J236" s="15"/>
    </row>
    <row r="237" spans="1:10" s="19" customFormat="1" ht="18.75" customHeight="1">
      <c r="A237" s="15"/>
      <c r="B237" s="59"/>
      <c r="C237" s="16" t="s">
        <v>13</v>
      </c>
      <c r="D237" s="20"/>
      <c r="E237" s="17">
        <f>SUM(E234:E236)</f>
        <v>415847.53</v>
      </c>
      <c r="F237" s="17">
        <f>SUM(F234:F236)</f>
        <v>245951.01</v>
      </c>
      <c r="G237" s="18">
        <f t="shared" si="6"/>
        <v>0.591445162605631</v>
      </c>
      <c r="H237" s="17">
        <f>SUM(H234:H236)</f>
        <v>245951.01</v>
      </c>
      <c r="I237" s="18">
        <f t="shared" si="7"/>
        <v>0.591445162605631</v>
      </c>
      <c r="J237" s="21"/>
    </row>
    <row r="238" spans="1:10" s="19" customFormat="1" ht="34.5" customHeight="1">
      <c r="A238" s="15"/>
      <c r="B238" s="59"/>
      <c r="C238" s="16" t="s">
        <v>95</v>
      </c>
      <c r="D238" s="16" t="s">
        <v>100</v>
      </c>
      <c r="E238" s="17">
        <v>251176.7</v>
      </c>
      <c r="F238" s="17">
        <v>179036.53</v>
      </c>
      <c r="G238" s="18">
        <f t="shared" si="6"/>
        <v>0.712791154593559</v>
      </c>
      <c r="H238" s="17">
        <v>179036.53</v>
      </c>
      <c r="I238" s="18">
        <f t="shared" si="7"/>
        <v>0.712791154593559</v>
      </c>
      <c r="J238" s="15"/>
    </row>
    <row r="239" spans="1:10" s="19" customFormat="1" ht="18.75" customHeight="1">
      <c r="A239" s="15"/>
      <c r="B239" s="59"/>
      <c r="C239" s="16" t="s">
        <v>13</v>
      </c>
      <c r="D239" s="20"/>
      <c r="E239" s="17">
        <f>SUM(E238)</f>
        <v>251176.7</v>
      </c>
      <c r="F239" s="17">
        <f>SUM(F238)</f>
        <v>179036.53</v>
      </c>
      <c r="G239" s="18">
        <f t="shared" si="6"/>
        <v>0.712791154593559</v>
      </c>
      <c r="H239" s="17">
        <f>SUM(H238)</f>
        <v>179036.53</v>
      </c>
      <c r="I239" s="18">
        <f t="shared" si="7"/>
        <v>0.712791154593559</v>
      </c>
      <c r="J239" s="21"/>
    </row>
    <row r="240" spans="1:10" s="19" customFormat="1" ht="25.5" customHeight="1">
      <c r="A240" s="15"/>
      <c r="B240" s="59"/>
      <c r="C240" s="49" t="s">
        <v>96</v>
      </c>
      <c r="D240" s="16" t="s">
        <v>9</v>
      </c>
      <c r="E240" s="17">
        <v>25547.4</v>
      </c>
      <c r="F240" s="17">
        <v>4393.89</v>
      </c>
      <c r="G240" s="18">
        <f t="shared" si="6"/>
        <v>0.1719897132389206</v>
      </c>
      <c r="H240" s="17">
        <v>4393.89</v>
      </c>
      <c r="I240" s="18">
        <f t="shared" si="7"/>
        <v>0.1719897132389206</v>
      </c>
      <c r="J240" s="15"/>
    </row>
    <row r="241" spans="1:10" s="19" customFormat="1" ht="34.5" customHeight="1">
      <c r="A241" s="15"/>
      <c r="B241" s="59"/>
      <c r="C241" s="54"/>
      <c r="D241" s="16" t="s">
        <v>100</v>
      </c>
      <c r="E241" s="17">
        <v>8652.6</v>
      </c>
      <c r="F241" s="17">
        <v>1488.16</v>
      </c>
      <c r="G241" s="18">
        <f t="shared" si="6"/>
        <v>0.17198992210433858</v>
      </c>
      <c r="H241" s="17">
        <v>1488.16</v>
      </c>
      <c r="I241" s="18">
        <f t="shared" si="7"/>
        <v>0.17198992210433858</v>
      </c>
      <c r="J241" s="15"/>
    </row>
    <row r="242" spans="1:10" s="19" customFormat="1" ht="21" customHeight="1">
      <c r="A242" s="15"/>
      <c r="B242" s="59"/>
      <c r="C242" s="51"/>
      <c r="D242" s="16" t="s">
        <v>10</v>
      </c>
      <c r="E242" s="17">
        <v>37800</v>
      </c>
      <c r="F242" s="17">
        <v>0</v>
      </c>
      <c r="G242" s="18">
        <f t="shared" si="6"/>
        <v>0</v>
      </c>
      <c r="H242" s="17">
        <v>0</v>
      </c>
      <c r="I242" s="18">
        <f t="shared" si="7"/>
        <v>0</v>
      </c>
      <c r="J242" s="15"/>
    </row>
    <row r="243" spans="1:10" s="19" customFormat="1" ht="18.75" customHeight="1">
      <c r="A243" s="15"/>
      <c r="B243" s="60"/>
      <c r="C243" s="16" t="s">
        <v>13</v>
      </c>
      <c r="D243" s="20"/>
      <c r="E243" s="17">
        <f>SUM(E240:E242)</f>
        <v>72000</v>
      </c>
      <c r="F243" s="17">
        <f>SUM(F240:F242)</f>
        <v>5882.05</v>
      </c>
      <c r="G243" s="18">
        <f t="shared" si="6"/>
        <v>0.0816951388888889</v>
      </c>
      <c r="H243" s="17">
        <f>SUM(H240:H242)</f>
        <v>5882.05</v>
      </c>
      <c r="I243" s="18">
        <f t="shared" si="7"/>
        <v>0.0816951388888889</v>
      </c>
      <c r="J243" s="21"/>
    </row>
    <row r="244" spans="1:10" s="19" customFormat="1" ht="58.5" customHeight="1">
      <c r="A244" s="15"/>
      <c r="B244" s="59">
        <v>18</v>
      </c>
      <c r="C244" s="53" t="s">
        <v>39</v>
      </c>
      <c r="D244" s="32" t="s">
        <v>100</v>
      </c>
      <c r="E244" s="33">
        <f>E247</f>
        <v>126.51</v>
      </c>
      <c r="F244" s="33">
        <f>F247</f>
        <v>126.51</v>
      </c>
      <c r="G244" s="34">
        <f t="shared" si="6"/>
        <v>1</v>
      </c>
      <c r="H244" s="33">
        <f>H247</f>
        <v>126.51</v>
      </c>
      <c r="I244" s="34">
        <f t="shared" si="7"/>
        <v>1</v>
      </c>
      <c r="J244" s="15"/>
    </row>
    <row r="245" spans="1:10" s="19" customFormat="1" ht="18.75" customHeight="1">
      <c r="A245" s="15"/>
      <c r="B245" s="59"/>
      <c r="C245" s="63"/>
      <c r="D245" s="32" t="s">
        <v>10</v>
      </c>
      <c r="E245" s="33">
        <f>E248</f>
        <v>70000</v>
      </c>
      <c r="F245" s="33">
        <f>F248</f>
        <v>0</v>
      </c>
      <c r="G245" s="34">
        <f t="shared" si="6"/>
        <v>0</v>
      </c>
      <c r="H245" s="33">
        <f>H248</f>
        <v>0</v>
      </c>
      <c r="I245" s="34">
        <f t="shared" si="7"/>
        <v>0</v>
      </c>
      <c r="J245" s="15"/>
    </row>
    <row r="246" spans="1:10" s="19" customFormat="1" ht="18.75" customHeight="1">
      <c r="A246" s="15"/>
      <c r="B246" s="59"/>
      <c r="C246" s="32" t="s">
        <v>11</v>
      </c>
      <c r="D246" s="35"/>
      <c r="E246" s="33">
        <f>SUM(E244:E245)</f>
        <v>70126.51</v>
      </c>
      <c r="F246" s="33">
        <f>SUM(F244:F245)</f>
        <v>126.51</v>
      </c>
      <c r="G246" s="34">
        <f t="shared" si="6"/>
        <v>0.0018040253250874742</v>
      </c>
      <c r="H246" s="33">
        <f>SUM(H244:H245)</f>
        <v>126.51</v>
      </c>
      <c r="I246" s="34">
        <f t="shared" si="7"/>
        <v>0.0018040253250874742</v>
      </c>
      <c r="J246" s="21"/>
    </row>
    <row r="247" spans="1:10" s="19" customFormat="1" ht="37.5" customHeight="1">
      <c r="A247" s="15"/>
      <c r="B247" s="59"/>
      <c r="C247" s="49" t="s">
        <v>97</v>
      </c>
      <c r="D247" s="16" t="s">
        <v>100</v>
      </c>
      <c r="E247" s="17">
        <v>126.51</v>
      </c>
      <c r="F247" s="17">
        <v>126.51</v>
      </c>
      <c r="G247" s="18">
        <f t="shared" si="6"/>
        <v>1</v>
      </c>
      <c r="H247" s="17">
        <v>126.51</v>
      </c>
      <c r="I247" s="18">
        <f t="shared" si="7"/>
        <v>1</v>
      </c>
      <c r="J247" s="15"/>
    </row>
    <row r="248" spans="1:10" s="19" customFormat="1" ht="18.75" customHeight="1">
      <c r="A248" s="15"/>
      <c r="B248" s="59"/>
      <c r="C248" s="52"/>
      <c r="D248" s="16" t="s">
        <v>10</v>
      </c>
      <c r="E248" s="17">
        <v>70000</v>
      </c>
      <c r="F248" s="17">
        <v>0</v>
      </c>
      <c r="G248" s="18">
        <f t="shared" si="6"/>
        <v>0</v>
      </c>
      <c r="H248" s="17">
        <v>0</v>
      </c>
      <c r="I248" s="18">
        <f t="shared" si="7"/>
        <v>0</v>
      </c>
      <c r="J248" s="15"/>
    </row>
    <row r="249" spans="1:10" s="19" customFormat="1" ht="18.75" customHeight="1">
      <c r="A249" s="15"/>
      <c r="B249" s="60"/>
      <c r="C249" s="16" t="s">
        <v>13</v>
      </c>
      <c r="D249" s="20"/>
      <c r="E249" s="17">
        <f>SUM(E247:E248)</f>
        <v>70126.51</v>
      </c>
      <c r="F249" s="17">
        <f>SUM(F247:F248)</f>
        <v>126.51</v>
      </c>
      <c r="G249" s="18">
        <f t="shared" si="6"/>
        <v>0.0018040253250874742</v>
      </c>
      <c r="H249" s="17">
        <f>SUM(H247:H248)</f>
        <v>126.51</v>
      </c>
      <c r="I249" s="18">
        <f t="shared" si="7"/>
        <v>0.0018040253250874742</v>
      </c>
      <c r="J249" s="21"/>
    </row>
    <row r="250" spans="1:10" s="23" customFormat="1" ht="21.75" customHeight="1">
      <c r="A250" s="22"/>
      <c r="B250" s="58">
        <v>19</v>
      </c>
      <c r="C250" s="53" t="s">
        <v>40</v>
      </c>
      <c r="D250" s="42" t="s">
        <v>8</v>
      </c>
      <c r="E250" s="33">
        <f>E255</f>
        <v>12746.94</v>
      </c>
      <c r="F250" s="33">
        <f>F255</f>
        <v>912.81</v>
      </c>
      <c r="G250" s="34">
        <f t="shared" si="6"/>
        <v>0.07161012760709629</v>
      </c>
      <c r="H250" s="33">
        <f>H255</f>
        <v>912.81</v>
      </c>
      <c r="I250" s="34">
        <f t="shared" si="7"/>
        <v>0.07161012760709629</v>
      </c>
      <c r="J250" s="22"/>
    </row>
    <row r="251" spans="1:10" s="23" customFormat="1" ht="21.75" customHeight="1">
      <c r="A251" s="22"/>
      <c r="B251" s="59"/>
      <c r="C251" s="56"/>
      <c r="D251" s="42" t="s">
        <v>9</v>
      </c>
      <c r="E251" s="33">
        <f>E256+E260</f>
        <v>3219.75</v>
      </c>
      <c r="F251" s="33">
        <f>F256+F260</f>
        <v>273.05</v>
      </c>
      <c r="G251" s="34">
        <f>F251/E251</f>
        <v>0.08480472086342107</v>
      </c>
      <c r="H251" s="33">
        <f>H256+H260</f>
        <v>273.05</v>
      </c>
      <c r="I251" s="34">
        <f>H251/E251</f>
        <v>0.08480472086342107</v>
      </c>
      <c r="J251" s="22"/>
    </row>
    <row r="252" spans="1:10" s="23" customFormat="1" ht="34.5" customHeight="1">
      <c r="A252" s="22"/>
      <c r="B252" s="59"/>
      <c r="C252" s="56"/>
      <c r="D252" s="32" t="s">
        <v>100</v>
      </c>
      <c r="E252" s="33">
        <f>E257+E260</f>
        <v>4179.45</v>
      </c>
      <c r="F252" s="33">
        <f>F257+F260</f>
        <v>181.44</v>
      </c>
      <c r="G252" s="34">
        <f t="shared" si="6"/>
        <v>0.04341241072389908</v>
      </c>
      <c r="H252" s="33">
        <f>H257</f>
        <v>181.44</v>
      </c>
      <c r="I252" s="34">
        <f t="shared" si="7"/>
        <v>0.04341241072389908</v>
      </c>
      <c r="J252" s="22"/>
    </row>
    <row r="253" spans="1:10" s="23" customFormat="1" ht="26.25" customHeight="1">
      <c r="A253" s="22"/>
      <c r="B253" s="59"/>
      <c r="C253" s="63"/>
      <c r="D253" s="32" t="s">
        <v>10</v>
      </c>
      <c r="E253" s="33">
        <f>E261</f>
        <v>0</v>
      </c>
      <c r="F253" s="33">
        <f>F261</f>
        <v>0</v>
      </c>
      <c r="G253" s="34" t="s">
        <v>20</v>
      </c>
      <c r="H253" s="33">
        <f>H261</f>
        <v>0</v>
      </c>
      <c r="I253" s="34" t="s">
        <v>20</v>
      </c>
      <c r="J253" s="22"/>
    </row>
    <row r="254" spans="1:10" s="23" customFormat="1" ht="18.75" customHeight="1">
      <c r="A254" s="22"/>
      <c r="B254" s="59"/>
      <c r="C254" s="32" t="s">
        <v>11</v>
      </c>
      <c r="D254" s="35"/>
      <c r="E254" s="33">
        <f>SUM(E250:E253)</f>
        <v>20146.14</v>
      </c>
      <c r="F254" s="33">
        <f>SUM(F250:F253)</f>
        <v>1367.3</v>
      </c>
      <c r="G254" s="34">
        <f t="shared" si="6"/>
        <v>0.06786908062785228</v>
      </c>
      <c r="H254" s="33">
        <f>SUM(H250:H253)</f>
        <v>1367.3</v>
      </c>
      <c r="I254" s="34">
        <f t="shared" si="7"/>
        <v>0.06786908062785228</v>
      </c>
      <c r="J254" s="24"/>
    </row>
    <row r="255" spans="1:10" s="19" customFormat="1" ht="24" customHeight="1">
      <c r="A255" s="15"/>
      <c r="B255" s="59"/>
      <c r="C255" s="49" t="s">
        <v>98</v>
      </c>
      <c r="D255" s="16" t="s">
        <v>8</v>
      </c>
      <c r="E255" s="17">
        <v>12746.94</v>
      </c>
      <c r="F255" s="17">
        <v>912.81</v>
      </c>
      <c r="G255" s="18">
        <f t="shared" si="6"/>
        <v>0.07161012760709629</v>
      </c>
      <c r="H255" s="17">
        <v>912.81</v>
      </c>
      <c r="I255" s="18">
        <f t="shared" si="7"/>
        <v>0.07161012760709629</v>
      </c>
      <c r="J255" s="15"/>
    </row>
    <row r="256" spans="1:10" s="19" customFormat="1" ht="24" customHeight="1">
      <c r="A256" s="15"/>
      <c r="B256" s="59"/>
      <c r="C256" s="50"/>
      <c r="D256" s="16" t="s">
        <v>9</v>
      </c>
      <c r="E256" s="17">
        <v>3219.75</v>
      </c>
      <c r="F256" s="17">
        <v>273.05</v>
      </c>
      <c r="G256" s="18">
        <f>F256/E256</f>
        <v>0.08480472086342107</v>
      </c>
      <c r="H256" s="17">
        <v>273.05</v>
      </c>
      <c r="I256" s="18">
        <f>H256/E256</f>
        <v>0.08480472086342107</v>
      </c>
      <c r="J256" s="15"/>
    </row>
    <row r="257" spans="1:10" s="19" customFormat="1" ht="38.25" customHeight="1">
      <c r="A257" s="15"/>
      <c r="B257" s="59"/>
      <c r="C257" s="51"/>
      <c r="D257" s="16" t="s">
        <v>100</v>
      </c>
      <c r="E257" s="17">
        <v>4179.45</v>
      </c>
      <c r="F257" s="17">
        <v>181.44</v>
      </c>
      <c r="G257" s="18">
        <f t="shared" si="6"/>
        <v>0.04341241072389908</v>
      </c>
      <c r="H257" s="17">
        <v>181.44</v>
      </c>
      <c r="I257" s="18">
        <f t="shared" si="7"/>
        <v>0.04341241072389908</v>
      </c>
      <c r="J257" s="15"/>
    </row>
    <row r="258" spans="1:10" s="19" customFormat="1" ht="18.75" customHeight="1">
      <c r="A258" s="15"/>
      <c r="B258" s="59"/>
      <c r="C258" s="16" t="s">
        <v>13</v>
      </c>
      <c r="D258" s="20"/>
      <c r="E258" s="17">
        <f>SUM(E255:E257)</f>
        <v>20146.14</v>
      </c>
      <c r="F258" s="17">
        <f>SUM(F255:F257)</f>
        <v>1367.3</v>
      </c>
      <c r="G258" s="18">
        <f t="shared" si="6"/>
        <v>0.06786908062785228</v>
      </c>
      <c r="H258" s="17">
        <f>SUM(H255:H257)</f>
        <v>1367.3</v>
      </c>
      <c r="I258" s="18">
        <f t="shared" si="7"/>
        <v>0.06786908062785228</v>
      </c>
      <c r="J258" s="21"/>
    </row>
    <row r="259" spans="1:10" s="19" customFormat="1" ht="26.25" customHeight="1">
      <c r="A259" s="15"/>
      <c r="B259" s="59"/>
      <c r="C259" s="55" t="s">
        <v>99</v>
      </c>
      <c r="D259" s="16" t="s">
        <v>9</v>
      </c>
      <c r="E259" s="17">
        <v>0</v>
      </c>
      <c r="F259" s="17">
        <v>0</v>
      </c>
      <c r="G259" s="18" t="s">
        <v>20</v>
      </c>
      <c r="H259" s="17">
        <v>0</v>
      </c>
      <c r="I259" s="18" t="s">
        <v>20</v>
      </c>
      <c r="J259" s="15"/>
    </row>
    <row r="260" spans="1:10" s="19" customFormat="1" ht="33.75" customHeight="1">
      <c r="A260" s="15"/>
      <c r="B260" s="59"/>
      <c r="C260" s="55"/>
      <c r="D260" s="16" t="s">
        <v>100</v>
      </c>
      <c r="E260" s="17">
        <v>0</v>
      </c>
      <c r="F260" s="17">
        <v>0</v>
      </c>
      <c r="G260" s="18" t="s">
        <v>20</v>
      </c>
      <c r="H260" s="17">
        <v>0</v>
      </c>
      <c r="I260" s="18" t="s">
        <v>20</v>
      </c>
      <c r="J260" s="15"/>
    </row>
    <row r="261" spans="1:10" s="19" customFormat="1" ht="18.75" customHeight="1">
      <c r="A261" s="15"/>
      <c r="B261" s="59"/>
      <c r="C261" s="55"/>
      <c r="D261" s="16" t="s">
        <v>10</v>
      </c>
      <c r="E261" s="17">
        <v>0</v>
      </c>
      <c r="F261" s="17">
        <v>0</v>
      </c>
      <c r="G261" s="18" t="s">
        <v>20</v>
      </c>
      <c r="H261" s="17">
        <v>0</v>
      </c>
      <c r="I261" s="18" t="s">
        <v>20</v>
      </c>
      <c r="J261" s="15"/>
    </row>
    <row r="262" spans="1:10" s="19" customFormat="1" ht="18.75" customHeight="1">
      <c r="A262" s="15"/>
      <c r="B262" s="60"/>
      <c r="C262" s="16" t="s">
        <v>13</v>
      </c>
      <c r="D262" s="20"/>
      <c r="E262" s="17">
        <f>SUM(E259:E261)</f>
        <v>0</v>
      </c>
      <c r="F262" s="17">
        <f>SUM(F259:F261)</f>
        <v>0</v>
      </c>
      <c r="G262" s="18" t="s">
        <v>20</v>
      </c>
      <c r="H262" s="17">
        <f>SUM(H259:H261)</f>
        <v>0</v>
      </c>
      <c r="I262" s="18" t="s">
        <v>20</v>
      </c>
      <c r="J262" s="21"/>
    </row>
    <row r="263" spans="1:10" s="19" customFormat="1" ht="18" customHeight="1">
      <c r="A263" s="15"/>
      <c r="B263" s="61"/>
      <c r="C263" s="62" t="s">
        <v>41</v>
      </c>
      <c r="D263" s="36" t="s">
        <v>8</v>
      </c>
      <c r="E263" s="38">
        <f>E229+E211+E186+E118+E30+E250</f>
        <v>101805.68999999999</v>
      </c>
      <c r="F263" s="38">
        <f>F229+F211+F186+F118+F30+F250+F63</f>
        <v>118036.87999999999</v>
      </c>
      <c r="G263" s="39">
        <f>F263/E263</f>
        <v>1.1594330336546022</v>
      </c>
      <c r="H263" s="38">
        <f>H229+H211+H186+H118+H30+H250+H63</f>
        <v>118036.87999999999</v>
      </c>
      <c r="I263" s="39">
        <f>H263/E263</f>
        <v>1.1594330336546022</v>
      </c>
      <c r="J263" s="21"/>
    </row>
    <row r="264" spans="1:10" s="19" customFormat="1" ht="27.75" customHeight="1">
      <c r="A264" s="15"/>
      <c r="B264" s="61"/>
      <c r="C264" s="62"/>
      <c r="D264" s="36" t="s">
        <v>9</v>
      </c>
      <c r="E264" s="38">
        <f>E230+E212+E187+E119+E31+E251</f>
        <v>2485874.7100000004</v>
      </c>
      <c r="F264" s="38">
        <f>F9+F31+F47+F75+F88+F119+F139+F174+F222+F230+F251+F64+F187+F203+F212</f>
        <v>1753573.5100000002</v>
      </c>
      <c r="G264" s="39">
        <f>F264/E264</f>
        <v>0.7054150810360028</v>
      </c>
      <c r="H264" s="38">
        <f>H9+H31+H47+H75+H88+H119+H139+H174+H222+H230+H251+H64+H187+H203+H212</f>
        <v>1753682.4300000002</v>
      </c>
      <c r="I264" s="39">
        <f>H264/E264</f>
        <v>0.7054588965990164</v>
      </c>
      <c r="J264" s="21"/>
    </row>
    <row r="265" spans="1:10" s="19" customFormat="1" ht="36.75" customHeight="1">
      <c r="A265" s="15"/>
      <c r="B265" s="61"/>
      <c r="C265" s="62"/>
      <c r="D265" s="36" t="s">
        <v>100</v>
      </c>
      <c r="E265" s="38">
        <f>E252+E244+E231+E223+E213+E204+E188+E175+E161+E140+E120+E99+E89+E76+E65+E48+E32+E10+E3</f>
        <v>2735037.39</v>
      </c>
      <c r="F265" s="38">
        <f>F252+F244+F231+F223+F213+F204+F188+F175+F161+F140+F120+F99+F89+F76+F65+F48+F32+F10+F3</f>
        <v>1913184.4605600003</v>
      </c>
      <c r="G265" s="39">
        <f>F265/E265</f>
        <v>0.6995094354304239</v>
      </c>
      <c r="H265" s="38">
        <f>H252+H244+H231+H223+H213+H204+H188+H175+H161+H140+H120+H99+H89+H76+H65+H48+H32+H10+H3</f>
        <v>1918436.5805600001</v>
      </c>
      <c r="I265" s="39">
        <f>H265/E265</f>
        <v>0.70142974555825</v>
      </c>
      <c r="J265" s="21"/>
    </row>
    <row r="266" spans="1:10" s="19" customFormat="1" ht="18" customHeight="1">
      <c r="A266" s="15"/>
      <c r="B266" s="61"/>
      <c r="C266" s="62"/>
      <c r="D266" s="36" t="s">
        <v>10</v>
      </c>
      <c r="E266" s="38">
        <f>E253+E245+E162+E141+E121+E100+E77+E232</f>
        <v>2485615.57</v>
      </c>
      <c r="F266" s="38">
        <f>F253+F245+F162+F141+F121+F100+F77</f>
        <v>266212.19</v>
      </c>
      <c r="G266" s="39">
        <f>F266/E266</f>
        <v>0.10710111137580298</v>
      </c>
      <c r="H266" s="38">
        <f>H253+H245+H162+H141+H121+H100+H77</f>
        <v>266212.19</v>
      </c>
      <c r="I266" s="39">
        <f>H266/E266</f>
        <v>0.10710111137580298</v>
      </c>
      <c r="J266" s="21"/>
    </row>
    <row r="267" spans="1:10" s="19" customFormat="1" ht="18" customHeight="1">
      <c r="A267" s="15"/>
      <c r="B267" s="40"/>
      <c r="C267" s="40"/>
      <c r="D267" s="36" t="s">
        <v>42</v>
      </c>
      <c r="E267" s="38">
        <f>SUM(E263:E266)</f>
        <v>7808333.360000001</v>
      </c>
      <c r="F267" s="38">
        <f>SUM(F263:F266)</f>
        <v>4051007.04056</v>
      </c>
      <c r="G267" s="39">
        <f>F267/E267</f>
        <v>0.5188055957385507</v>
      </c>
      <c r="H267" s="38">
        <f>SUM(H263:H266)</f>
        <v>4056368.08056</v>
      </c>
      <c r="I267" s="39">
        <f>H267/E267</f>
        <v>0.5194921750318303</v>
      </c>
      <c r="J267" s="21"/>
    </row>
    <row r="269" ht="14.25" customHeight="1">
      <c r="F269" s="43"/>
    </row>
    <row r="270" ht="14.25" customHeight="1">
      <c r="H270" s="43"/>
    </row>
    <row r="271" spans="6:8" ht="14.25" customHeight="1">
      <c r="F271" s="43"/>
      <c r="H271" s="43"/>
    </row>
    <row r="273" ht="14.25" customHeight="1">
      <c r="F273" s="43"/>
    </row>
    <row r="275" ht="14.25" customHeight="1">
      <c r="F275" s="43"/>
    </row>
    <row r="277" ht="14.25" customHeight="1">
      <c r="F277" s="43"/>
    </row>
  </sheetData>
  <sheetProtection/>
  <mergeCells count="75">
    <mergeCell ref="C244:C245"/>
    <mergeCell ref="C47:C48"/>
    <mergeCell ref="B9:B29"/>
    <mergeCell ref="C9:C10"/>
    <mergeCell ref="C50:C51"/>
    <mergeCell ref="C53:C54"/>
    <mergeCell ref="C69:C71"/>
    <mergeCell ref="C56:C57"/>
    <mergeCell ref="C158:C159"/>
    <mergeCell ref="C139:C141"/>
    <mergeCell ref="B1:I1"/>
    <mergeCell ref="B3:B8"/>
    <mergeCell ref="C34:C35"/>
    <mergeCell ref="C37:C39"/>
    <mergeCell ref="C75:C77"/>
    <mergeCell ref="C81:C82"/>
    <mergeCell ref="C30:C32"/>
    <mergeCell ref="C18:C19"/>
    <mergeCell ref="C23:C24"/>
    <mergeCell ref="C63:C65"/>
    <mergeCell ref="B118:B135"/>
    <mergeCell ref="C118:C121"/>
    <mergeCell ref="C151:C153"/>
    <mergeCell ref="C110:C111"/>
    <mergeCell ref="C113:C114"/>
    <mergeCell ref="C98:C100"/>
    <mergeCell ref="C102:C103"/>
    <mergeCell ref="C105:C106"/>
    <mergeCell ref="C125:C128"/>
    <mergeCell ref="B161:B173"/>
    <mergeCell ref="B139:B160"/>
    <mergeCell ref="B186:B200"/>
    <mergeCell ref="C130:C131"/>
    <mergeCell ref="C136:C137"/>
    <mergeCell ref="B174:B185"/>
    <mergeCell ref="C168:C169"/>
    <mergeCell ref="C171:C172"/>
    <mergeCell ref="C174:C175"/>
    <mergeCell ref="C133:C134"/>
    <mergeCell ref="B222:B228"/>
    <mergeCell ref="B229:B243"/>
    <mergeCell ref="B203:B210"/>
    <mergeCell ref="C211:C213"/>
    <mergeCell ref="C215:C216"/>
    <mergeCell ref="C240:C242"/>
    <mergeCell ref="C218:C220"/>
    <mergeCell ref="B211:B221"/>
    <mergeCell ref="C203:C204"/>
    <mergeCell ref="C208:C209"/>
    <mergeCell ref="B263:B266"/>
    <mergeCell ref="C263:C266"/>
    <mergeCell ref="C222:C223"/>
    <mergeCell ref="C250:C253"/>
    <mergeCell ref="C259:C261"/>
    <mergeCell ref="B250:B262"/>
    <mergeCell ref="B244:B249"/>
    <mergeCell ref="C234:C236"/>
    <mergeCell ref="C229:C232"/>
    <mergeCell ref="C247:C248"/>
    <mergeCell ref="B30:B46"/>
    <mergeCell ref="B47:B62"/>
    <mergeCell ref="B63:B74"/>
    <mergeCell ref="B75:B87"/>
    <mergeCell ref="B88:B97"/>
    <mergeCell ref="B98:B117"/>
    <mergeCell ref="C255:C257"/>
    <mergeCell ref="C95:C96"/>
    <mergeCell ref="C88:C89"/>
    <mergeCell ref="C147:C149"/>
    <mergeCell ref="C192:C193"/>
    <mergeCell ref="C186:C188"/>
    <mergeCell ref="C161:C162"/>
    <mergeCell ref="C177:C178"/>
    <mergeCell ref="C143:C145"/>
    <mergeCell ref="C155:C156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2021-01-27T12:33:55Z</cp:lastPrinted>
  <dcterms:created xsi:type="dcterms:W3CDTF">2020-07-27T09:57:55Z</dcterms:created>
  <dcterms:modified xsi:type="dcterms:W3CDTF">2021-11-02T11:19:32Z</dcterms:modified>
  <cp:category/>
  <cp:version/>
  <cp:contentType/>
  <cp:contentStatus/>
</cp:coreProperties>
</file>