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<sst xmlns="http://schemas.openxmlformats.org/spreadsheetml/2006/main" count="296" uniqueCount="105">
  <si>
    <t>№ п/п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</si>
  <si>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</si>
  <si>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</si>
  <si>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</si>
  <si>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</si>
  <si>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</si>
  <si>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</si>
  <si>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</si>
  <si>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</si>
  <si>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</si>
  <si>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</si>
  <si>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</si>
  <si>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</si>
  <si>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</si>
  <si>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</si>
  <si>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</si>
  <si>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</si>
  <si>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</si>
  <si>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 «Дошкольное образование»</t>
  </si>
  <si>
    <t xml:space="preserve">Подпрограмма II «Общее образование» </t>
  </si>
  <si>
    <t>Подпрограмма IV «Обеспечивающая подпрограмма»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</si>
  <si>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</si>
  <si>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</si>
  <si>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</si>
  <si>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</si>
  <si>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</si>
  <si>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</si>
  <si>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области"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</si>
  <si>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</si>
  <si>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</si>
  <si>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</si>
  <si>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</si>
  <si>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</si>
  <si>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</si>
  <si>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7 "Обеспечивающая подпрограмма"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</si>
  <si>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</si>
  <si>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</si>
  <si>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</si>
  <si>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Подпрограмма 1 "Обеспечение жильем молодых семей"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</si>
  <si>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</si>
  <si>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</si>
  <si>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</si>
  <si>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</si>
  <si>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</si>
  <si>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</si>
  <si>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</si>
  <si>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</si>
  <si>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Наименование программы/ подпрограммы 
(муниципальный заказчик)</t>
  </si>
  <si>
    <t>Средства бюджета городского округа Электросталь Московской области</t>
  </si>
  <si>
    <t>Итого по подпрограмме I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</si>
  <si>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</si>
  <si>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</si>
  <si>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</si>
  <si>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</si>
  <si>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</t>
  </si>
  <si>
    <t>Итого по подпрограмме VII</t>
  </si>
  <si>
    <t>Подпрограмма VIII «Обеспечивающая подпрограмма»</t>
  </si>
  <si>
    <t>Итого по подпрограмме VIII</t>
  </si>
  <si>
    <t>Итого по муниципальной программе</t>
  </si>
  <si>
    <t>Развитие физической культуры и спорта  в городском округе Электросталь Московской области
(Управление по физической культуре и спорту Администрации городского округа Электросталь Московской области)</t>
  </si>
  <si>
    <t>Подпрограмма III «Дополнительное образование, воспитание и психолого-социальное сопровождение детей»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</si>
  <si>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делами Администрации городского округа Электросталь Московской области)</t>
  </si>
  <si>
    <t>Безопасность  городского округа Электросталь 
(Управление по территориальной безопасности Администрации городского округа Электросталь Московской области)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</si>
  <si>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</si>
  <si>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</si>
  <si>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</si>
  <si>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</si>
  <si>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</si>
  <si>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Подпрограмма 3 "Развитие системы информирования населения о деятельности органов местного самоуправления городского округа Электросталь Московской области"</t>
  </si>
  <si>
    <t>Подпрограмма 6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</si>
  <si>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Итого по подпрограмме 6</t>
  </si>
  <si>
    <t>Итого по подпрограмме 7</t>
  </si>
  <si>
    <t>Подпрограмма 8 "Развитие сельского хозяйства и расширение рынка сельскохозяйственной продукции городского округа Электросталь Московской области"</t>
  </si>
  <si>
    <t>Итого по подпрограмме 8</t>
  </si>
  <si>
    <t>Подпрограмма 9 "Развитие и поддержка социально ориентированных некоммерческих организаций в городском округе Электросталь Московской области"</t>
  </si>
  <si>
    <t>Итого по подпрограмме 9</t>
  </si>
  <si>
    <t>Подпрограмма 1 "Развитие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</si>
  <si>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</si>
  <si>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Подпрограмма 3 "Обеспечение жильем детей-сирот и детей, оставшихся без попечения родителей, а также лиц из их числа детей-сирот и детей, оставшихся без попечения родителей"</t>
  </si>
  <si>
    <t>Подпрограмма 9 "Обеспечивающая подпрограмма"</t>
  </si>
  <si>
    <t>Развитие инженерной инфраструктуры и энергоэффективности в городском округе Электросталь Московской области  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</si>
  <si>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1 "Чистая вода"</t>
  </si>
  <si>
    <t>Подпрограмма 2 "Очистка сточных вод"</t>
  </si>
  <si>
    <t xml:space="preserve">Подпрограмма 3 "Создание условий для обеспечения качественными жилищно-коммунальными услугами" </t>
  </si>
  <si>
    <t>Подпрограмма 4 "Энергосбережение и повышение энергетической эффективности на территории городского округа Электросталь Московской области"</t>
  </si>
  <si>
    <t xml:space="preserve">Подпрограмма 5 "Обеспечивающая подпрограмма" </t>
  </si>
  <si>
    <t>Подпрограмма 1 "Комфортная городская среда"</t>
  </si>
  <si>
    <t>Подпрограмма 2 "Благоустройство территории городского округа"</t>
  </si>
  <si>
    <t>Подпрограмма 3 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</si>
  <si>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Итого по муниципальным программам Московской области</t>
  </si>
  <si>
    <t>Всего</t>
  </si>
  <si>
    <t>Управление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</si>
  <si>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Приложение №1
к Сводному годовому отчету 
о ходе реализации муниципальных программ городского округа Электросталь Московской области в 2019 году</t>
  </si>
  <si>
    <t>-</t>
  </si>
  <si>
    <t xml:space="preserve">Средства федерального бюджета </t>
  </si>
  <si>
    <t>Средства федерального бюджета</t>
  </si>
  <si>
    <t xml:space="preserve">Подпрограмма 4 "Обеспечивающая подпрограмма" </t>
  </si>
  <si>
    <t>Объем финансирования
(тыс.руб)</t>
  </si>
  <si>
    <t>Муниципальная программа "Развитие и поддержка предпринимательства городского округа  Электросталь Московской области"
(Экономическое управление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</si>
  <si>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</si>
  <si>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Пассажирский  транспорт общего  пользования
(Комитет по строительству, дорожной деятельности и благоустройства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</si>
  <si>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</si>
  <si>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Формирование современной комфортной городской среды городского округа Электросталь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</si>
  <si>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Жилище
(Управление городского жилищного и коммунального хозяйства Администрации городского округа Электросталь Московской области)</t>
  </si>
  <si>
    <t>Отчет об использовании средств бюджета городского округа Электросталь 
и средств иных привлекаемых для реализации муниципальных программ за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</si>
</sst>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0.000"/>
    <numFmt numFmtId="185" formatCode="0.000%"/>
    <numFmt numFmtId="186" formatCode="0.0000%"/>
    <numFmt numFmtId="187" formatCode="_-* #,##0.000\ _₽_-;\-* #,##0.000\ _₽_-;_-* &quot;-&quot;??\ _₽_-;_-@_-"/>
    <numFmt numFmtId="188" formatCode="_-* #,##0.0000\ _₽_-;\-* #,##0.0000\ _₽_-;_-* &quot;-&quot;??\ _₽_-;_-@_-"/>
    <numFmt numFmtId="189" formatCode="#,##0.0"/>
  </numFmts>
  <fonts count="58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NumberFormat="1" applyFont="1" applyFill="1" applyBorder="1" applyAlignment="1" applyProtection="1">
      <alignment vertical="top"/>
      <protection locked="0"/>
    </xf>
    <xf numFmtId="0" fontId="53" fillId="0" borderId="0" xfId="0" applyNumberFormat="1" applyFont="1" applyFill="1" applyBorder="1" applyAlignment="1" applyProtection="1">
      <alignment vertical="top"/>
      <protection locked="0"/>
    </xf>
    <xf numFmtId="0" fontId="5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6" fillId="13" borderId="10" xfId="0" applyNumberFormat="1" applyFont="1" applyFill="1" applyBorder="1" applyAlignment="1" applyProtection="1">
      <alignment horizontal="right" vertical="top" wrapText="1"/>
      <protection locked="0"/>
    </xf>
    <xf numFmtId="10" fontId="56" fillId="13" borderId="10" xfId="57" applyNumberFormat="1" applyFont="1" applyFill="1" applyBorder="1" applyAlignment="1" applyProtection="1">
      <alignment horizontal="right" vertical="top" wrapText="1"/>
      <protection locked="0"/>
    </xf>
    <xf numFmtId="0" fontId="55" fillId="0" borderId="10" xfId="0" applyNumberFormat="1" applyFont="1" applyFill="1" applyBorder="1" applyAlignment="1" applyProtection="1">
      <alignment horizontal="left" vertical="top" wrapText="1"/>
      <protection locked="0"/>
    </xf>
    <xf numFmtId="4" fontId="55" fillId="0" borderId="10" xfId="0" applyNumberFormat="1" applyFont="1" applyFill="1" applyBorder="1" applyAlignment="1" applyProtection="1">
      <alignment horizontal="right" vertical="top" wrapText="1"/>
      <protection locked="0"/>
    </xf>
    <xf numFmtId="10" fontId="55" fillId="0" borderId="10" xfId="57" applyNumberFormat="1" applyFont="1" applyFill="1" applyBorder="1" applyAlignment="1" applyProtection="1">
      <alignment horizontal="right" vertical="top" wrapText="1"/>
      <protection locked="0"/>
    </xf>
    <xf numFmtId="0" fontId="5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5" fillId="33" borderId="10" xfId="0" applyNumberFormat="1" applyFont="1" applyFill="1" applyBorder="1" applyAlignment="1" applyProtection="1">
      <alignment horizontal="righ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13" borderId="10" xfId="57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10" fontId="2" fillId="0" borderId="10" xfId="57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4" fillId="19" borderId="10" xfId="0" applyNumberFormat="1" applyFont="1" applyFill="1" applyBorder="1" applyAlignment="1" applyProtection="1">
      <alignment horizontal="left" vertical="top" wrapText="1"/>
      <protection locked="0"/>
    </xf>
    <xf numFmtId="4" fontId="4" fillId="19" borderId="10" xfId="0" applyNumberFormat="1" applyFont="1" applyFill="1" applyBorder="1" applyAlignment="1" applyProtection="1">
      <alignment vertical="top"/>
      <protection locked="0"/>
    </xf>
    <xf numFmtId="10" fontId="4" fillId="19" borderId="10" xfId="57" applyNumberFormat="1" applyFont="1" applyFill="1" applyBorder="1" applyAlignment="1" applyProtection="1">
      <alignment horizontal="right" vertical="top" wrapText="1"/>
      <protection locked="0"/>
    </xf>
    <xf numFmtId="0" fontId="56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 indent="2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19" borderId="10" xfId="0" applyNumberFormat="1" applyFont="1" applyFill="1" applyBorder="1" applyAlignment="1" applyProtection="1">
      <alignment horizontal="center" vertical="top"/>
      <protection locked="0"/>
    </xf>
    <xf numFmtId="0" fontId="4" fillId="19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0" xfId="0" applyNumberFormat="1" applyFont="1" applyFill="1" applyBorder="1" applyAlignment="1" applyProtection="1">
      <alignment vertical="top" wrapText="1"/>
      <protection locked="0"/>
    </xf>
    <xf numFmtId="0" fontId="56" fillId="13" borderId="10" xfId="0" applyNumberFormat="1" applyFont="1" applyFill="1" applyBorder="1" applyAlignment="1" applyProtection="1">
      <alignment horizontal="left" vertical="top" wrapText="1"/>
      <protection locked="0"/>
    </xf>
    <xf numFmtId="0" fontId="5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6" fillId="13" borderId="1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3"/>
  <sheetViews>
    <sheetView tabSelected="1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10.140625" defaultRowHeight="14.25" customHeight="1"/>
  <cols>
    <col min="1" max="1" width="1.57421875" style="3" customWidth="1"/>
    <col min="2" max="2" width="4.8515625" style="3" customWidth="1"/>
    <col min="3" max="3" width="49.57421875" style="3" customWidth="1"/>
    <col min="4" max="4" width="36.28125" style="3" customWidth="1"/>
    <col min="5" max="5" width="17.57421875" style="1" customWidth="1"/>
    <col min="6" max="6" width="15.00390625" style="1" customWidth="1"/>
    <col min="7" max="7" width="16.00390625" style="1" customWidth="1"/>
    <col min="8" max="9" width="9.140625" style="1" customWidth="1"/>
    <col min="10" max="16384" width="10.140625" style="1" customWidth="1"/>
  </cols>
  <sheetData>
    <row r="1" spans="1:7" ht="66.75" customHeight="1">
      <c r="A1" s="1"/>
      <c r="B1" s="4"/>
      <c r="C1" s="1"/>
      <c r="D1" s="1"/>
      <c r="E1" s="37" t="s">
        <v>92</v>
      </c>
      <c r="F1" s="37"/>
      <c r="G1" s="37"/>
    </row>
    <row r="2" spans="1:7" s="5" customFormat="1" ht="33.75" customHeight="1">
      <c r="A2" s="2"/>
      <c r="B2" s="38" t="s">
        <v>104</v>
      </c>
      <c r="C2" s="38"/>
      <c r="D2" s="38"/>
      <c r="E2" s="38"/>
      <c r="F2" s="38"/>
      <c r="G2" s="38"/>
    </row>
    <row r="3" spans="1:7" ht="34.5" customHeight="1">
      <c r="A3" s="6"/>
      <c r="B3" s="11" t="s">
        <v>0</v>
      </c>
      <c r="C3" s="11" t="s">
        <v>47</v>
      </c>
      <c r="D3" s="11" t="s">
        <v>1</v>
      </c>
      <c r="E3" s="11" t="s">
        <v>97</v>
      </c>
      <c r="F3" s="11" t="s">
        <v>2</v>
      </c>
      <c r="G3" s="11" t="s">
        <v>3</v>
      </c>
    </row>
    <row r="4" spans="1:7" ht="15" customHeight="1">
      <c r="A4" s="6"/>
      <c r="B4" s="43">
        <v>1</v>
      </c>
      <c r="C4" s="42" t="s">
        <v>21</v>
      </c>
      <c r="D4" s="30" t="s">
        <v>94</v>
      </c>
      <c r="E4" s="12">
        <f>E10</f>
        <v>150</v>
      </c>
      <c r="F4" s="12">
        <f>F10</f>
        <v>148.4</v>
      </c>
      <c r="G4" s="13">
        <f aca="true" t="shared" si="0" ref="G4:G9">F4/E4</f>
        <v>0.9893333333333334</v>
      </c>
    </row>
    <row r="5" spans="1:7" ht="15" customHeight="1">
      <c r="A5" s="6"/>
      <c r="B5" s="43"/>
      <c r="C5" s="42"/>
      <c r="D5" s="29" t="s">
        <v>5</v>
      </c>
      <c r="E5" s="12">
        <f>E13+E16+E23</f>
        <v>69436.40000000001</v>
      </c>
      <c r="F5" s="12">
        <f>F13+F16+F23</f>
        <v>67722.08</v>
      </c>
      <c r="G5" s="13">
        <f t="shared" si="0"/>
        <v>0.9753109320183649</v>
      </c>
    </row>
    <row r="6" spans="1:7" ht="25.5" customHeight="1">
      <c r="A6" s="6"/>
      <c r="B6" s="43"/>
      <c r="C6" s="42"/>
      <c r="D6" s="29" t="s">
        <v>48</v>
      </c>
      <c r="E6" s="12">
        <f>E8+E11+E14+E17+E19+E21+E24+E26</f>
        <v>310886.64</v>
      </c>
      <c r="F6" s="12">
        <f>F8+F11+F14+F17+F19+F21+F24+F26</f>
        <v>301407.84</v>
      </c>
      <c r="G6" s="13">
        <f t="shared" si="0"/>
        <v>0.9695104299110442</v>
      </c>
    </row>
    <row r="7" spans="1:7" ht="15" customHeight="1">
      <c r="A7" s="6"/>
      <c r="B7" s="43"/>
      <c r="C7" s="44" t="s">
        <v>7</v>
      </c>
      <c r="D7" s="44"/>
      <c r="E7" s="12">
        <f>SUM(E4:E6)</f>
        <v>380473.04000000004</v>
      </c>
      <c r="F7" s="12">
        <f>SUM(F4:F6)</f>
        <v>369278.32</v>
      </c>
      <c r="G7" s="13">
        <f t="shared" si="0"/>
        <v>0.9705768377175948</v>
      </c>
    </row>
    <row r="8" spans="1:7" ht="23.25" customHeight="1">
      <c r="A8" s="6"/>
      <c r="B8" s="43"/>
      <c r="C8" s="39" t="s">
        <v>8</v>
      </c>
      <c r="D8" s="14" t="s">
        <v>48</v>
      </c>
      <c r="E8" s="15">
        <v>20074.9</v>
      </c>
      <c r="F8" s="15">
        <v>19913.9</v>
      </c>
      <c r="G8" s="16">
        <f t="shared" si="0"/>
        <v>0.9919800347697871</v>
      </c>
    </row>
    <row r="9" spans="1:7" ht="15" customHeight="1">
      <c r="A9" s="6"/>
      <c r="B9" s="43"/>
      <c r="C9" s="39"/>
      <c r="D9" s="14" t="s">
        <v>49</v>
      </c>
      <c r="E9" s="15">
        <f>SUM(E8:E8)</f>
        <v>20074.9</v>
      </c>
      <c r="F9" s="15">
        <f>SUM(F8:F8)</f>
        <v>19913.9</v>
      </c>
      <c r="G9" s="16">
        <f t="shared" si="0"/>
        <v>0.9919800347697871</v>
      </c>
    </row>
    <row r="10" spans="1:7" ht="15" customHeight="1">
      <c r="A10" s="6"/>
      <c r="B10" s="43"/>
      <c r="C10" s="39" t="s">
        <v>9</v>
      </c>
      <c r="D10" s="17" t="s">
        <v>4</v>
      </c>
      <c r="E10" s="18">
        <v>150</v>
      </c>
      <c r="F10" s="18">
        <v>148.4</v>
      </c>
      <c r="G10" s="16"/>
    </row>
    <row r="11" spans="1:7" ht="23.25" customHeight="1">
      <c r="A11" s="6"/>
      <c r="B11" s="43"/>
      <c r="C11" s="39"/>
      <c r="D11" s="17" t="s">
        <v>48</v>
      </c>
      <c r="E11" s="18">
        <v>59215.32</v>
      </c>
      <c r="F11" s="18">
        <v>57366.3</v>
      </c>
      <c r="G11" s="16">
        <f>F11/E11</f>
        <v>0.9687746346722437</v>
      </c>
    </row>
    <row r="12" spans="1:7" ht="15" customHeight="1">
      <c r="A12" s="6"/>
      <c r="B12" s="43"/>
      <c r="C12" s="39"/>
      <c r="D12" s="17" t="s">
        <v>50</v>
      </c>
      <c r="E12" s="18">
        <f>SUM(E10:E11)</f>
        <v>59365.32</v>
      </c>
      <c r="F12" s="18">
        <f>SUM(F10:F11)</f>
        <v>57514.700000000004</v>
      </c>
      <c r="G12" s="16">
        <f>F12/E12</f>
        <v>0.9688265809061588</v>
      </c>
    </row>
    <row r="13" spans="1:7" ht="15" customHeight="1">
      <c r="A13" s="6"/>
      <c r="B13" s="43"/>
      <c r="C13" s="39" t="s">
        <v>10</v>
      </c>
      <c r="D13" s="17" t="s">
        <v>5</v>
      </c>
      <c r="E13" s="18">
        <v>1610.1</v>
      </c>
      <c r="F13" s="18">
        <v>1610.1</v>
      </c>
      <c r="G13" s="16">
        <f>F13/E13</f>
        <v>1</v>
      </c>
    </row>
    <row r="14" spans="1:7" ht="23.25" customHeight="1">
      <c r="A14" s="6"/>
      <c r="B14" s="43"/>
      <c r="C14" s="39"/>
      <c r="D14" s="14" t="s">
        <v>48</v>
      </c>
      <c r="E14" s="15">
        <v>91414</v>
      </c>
      <c r="F14" s="15">
        <v>88958.8</v>
      </c>
      <c r="G14" s="16">
        <f>F14/E14</f>
        <v>0.9731419695013893</v>
      </c>
    </row>
    <row r="15" spans="1:7" ht="15" customHeight="1">
      <c r="A15" s="6"/>
      <c r="B15" s="43"/>
      <c r="C15" s="39"/>
      <c r="D15" s="14" t="s">
        <v>51</v>
      </c>
      <c r="E15" s="15">
        <f>SUM(E13:E14)</f>
        <v>93024.1</v>
      </c>
      <c r="F15" s="15">
        <f>SUM(F13:F14)</f>
        <v>90568.90000000001</v>
      </c>
      <c r="G15" s="16">
        <f>F15/E15</f>
        <v>0.9736068395179314</v>
      </c>
    </row>
    <row r="16" spans="1:7" ht="15" customHeight="1">
      <c r="A16" s="6"/>
      <c r="B16" s="43"/>
      <c r="C16" s="39" t="s">
        <v>11</v>
      </c>
      <c r="D16" s="14" t="s">
        <v>5</v>
      </c>
      <c r="E16" s="15">
        <v>0</v>
      </c>
      <c r="F16" s="15">
        <v>0</v>
      </c>
      <c r="G16" s="16" t="s">
        <v>93</v>
      </c>
    </row>
    <row r="17" spans="1:7" ht="23.25" customHeight="1">
      <c r="A17" s="6"/>
      <c r="B17" s="43"/>
      <c r="C17" s="39"/>
      <c r="D17" s="14" t="s">
        <v>48</v>
      </c>
      <c r="E17" s="15">
        <v>89768.9</v>
      </c>
      <c r="F17" s="15">
        <v>86981.4</v>
      </c>
      <c r="G17" s="16">
        <f aca="true" t="shared" si="1" ref="G17:G48">F17/E17</f>
        <v>0.9689480432532871</v>
      </c>
    </row>
    <row r="18" spans="1:7" ht="15" customHeight="1">
      <c r="A18" s="6"/>
      <c r="B18" s="43"/>
      <c r="C18" s="39"/>
      <c r="D18" s="14" t="s">
        <v>52</v>
      </c>
      <c r="E18" s="15">
        <f>SUM(E16:E17)</f>
        <v>89768.9</v>
      </c>
      <c r="F18" s="15">
        <f>SUM(F16:F17)</f>
        <v>86981.4</v>
      </c>
      <c r="G18" s="16">
        <f t="shared" si="1"/>
        <v>0.9689480432532871</v>
      </c>
    </row>
    <row r="19" spans="1:7" ht="23.25" customHeight="1">
      <c r="A19" s="6"/>
      <c r="B19" s="43"/>
      <c r="C19" s="39" t="s">
        <v>12</v>
      </c>
      <c r="D19" s="14" t="s">
        <v>48</v>
      </c>
      <c r="E19" s="15">
        <v>139.02</v>
      </c>
      <c r="F19" s="15">
        <v>138.87</v>
      </c>
      <c r="G19" s="16">
        <f t="shared" si="1"/>
        <v>0.9989210185584807</v>
      </c>
    </row>
    <row r="20" spans="1:7" ht="15" customHeight="1">
      <c r="A20" s="6"/>
      <c r="B20" s="43"/>
      <c r="C20" s="39"/>
      <c r="D20" s="14" t="s">
        <v>53</v>
      </c>
      <c r="E20" s="15">
        <f>SUM(E19)</f>
        <v>139.02</v>
      </c>
      <c r="F20" s="15">
        <f>SUM(F19)</f>
        <v>138.87</v>
      </c>
      <c r="G20" s="16">
        <f t="shared" si="1"/>
        <v>0.9989210185584807</v>
      </c>
    </row>
    <row r="21" spans="1:7" ht="23.25" customHeight="1">
      <c r="A21" s="6"/>
      <c r="B21" s="43"/>
      <c r="C21" s="39" t="s">
        <v>13</v>
      </c>
      <c r="D21" s="14" t="s">
        <v>48</v>
      </c>
      <c r="E21" s="15">
        <v>9650</v>
      </c>
      <c r="F21" s="15">
        <v>9550</v>
      </c>
      <c r="G21" s="16">
        <f t="shared" si="1"/>
        <v>0.9896373056994818</v>
      </c>
    </row>
    <row r="22" spans="1:7" ht="15" customHeight="1">
      <c r="A22" s="6"/>
      <c r="B22" s="43"/>
      <c r="C22" s="39"/>
      <c r="D22" s="14" t="s">
        <v>54</v>
      </c>
      <c r="E22" s="15">
        <f>SUM(E21)</f>
        <v>9650</v>
      </c>
      <c r="F22" s="15">
        <f>SUM(F21)</f>
        <v>9550</v>
      </c>
      <c r="G22" s="16">
        <f t="shared" si="1"/>
        <v>0.9896373056994818</v>
      </c>
    </row>
    <row r="23" spans="1:7" ht="15" customHeight="1">
      <c r="A23" s="6"/>
      <c r="B23" s="43"/>
      <c r="C23" s="39" t="s">
        <v>14</v>
      </c>
      <c r="D23" s="14" t="s">
        <v>5</v>
      </c>
      <c r="E23" s="15">
        <v>67826.3</v>
      </c>
      <c r="F23" s="18">
        <v>66111.98</v>
      </c>
      <c r="G23" s="16">
        <f t="shared" si="1"/>
        <v>0.9747248486206677</v>
      </c>
    </row>
    <row r="24" spans="1:7" ht="23.25" customHeight="1">
      <c r="A24" s="6"/>
      <c r="B24" s="43"/>
      <c r="C24" s="39"/>
      <c r="D24" s="14" t="s">
        <v>48</v>
      </c>
      <c r="E24" s="15">
        <v>25123.48</v>
      </c>
      <c r="F24" s="18">
        <v>23552.27</v>
      </c>
      <c r="G24" s="16">
        <f t="shared" si="1"/>
        <v>0.9374604951224911</v>
      </c>
    </row>
    <row r="25" spans="1:7" ht="15" customHeight="1">
      <c r="A25" s="6"/>
      <c r="B25" s="43"/>
      <c r="C25" s="39"/>
      <c r="D25" s="14" t="s">
        <v>55</v>
      </c>
      <c r="E25" s="15">
        <f>SUM(E23:E24)</f>
        <v>92949.78</v>
      </c>
      <c r="F25" s="18">
        <f>SUM(F23:F24)</f>
        <v>89664.25</v>
      </c>
      <c r="G25" s="16">
        <f t="shared" si="1"/>
        <v>0.9646526328518475</v>
      </c>
    </row>
    <row r="26" spans="1:7" ht="23.25" customHeight="1">
      <c r="A26" s="6"/>
      <c r="B26" s="43"/>
      <c r="C26" s="39" t="s">
        <v>56</v>
      </c>
      <c r="D26" s="14" t="s">
        <v>48</v>
      </c>
      <c r="E26" s="15">
        <v>15501.02</v>
      </c>
      <c r="F26" s="15">
        <v>14946.3</v>
      </c>
      <c r="G26" s="16">
        <f t="shared" si="1"/>
        <v>0.9642139678550185</v>
      </c>
    </row>
    <row r="27" spans="1:7" ht="15" customHeight="1">
      <c r="A27" s="6"/>
      <c r="B27" s="43"/>
      <c r="C27" s="39"/>
      <c r="D27" s="14" t="s">
        <v>57</v>
      </c>
      <c r="E27" s="15">
        <f>SUM(E26)</f>
        <v>15501.02</v>
      </c>
      <c r="F27" s="15">
        <f>SUM(F26)</f>
        <v>14946.3</v>
      </c>
      <c r="G27" s="16">
        <f t="shared" si="1"/>
        <v>0.9642139678550185</v>
      </c>
    </row>
    <row r="28" spans="1:7" ht="47.25" customHeight="1">
      <c r="A28" s="6"/>
      <c r="B28" s="32">
        <v>2</v>
      </c>
      <c r="C28" s="30" t="s">
        <v>22</v>
      </c>
      <c r="D28" s="30" t="s">
        <v>48</v>
      </c>
      <c r="E28" s="19">
        <v>34323.4</v>
      </c>
      <c r="F28" s="19">
        <v>33336.03</v>
      </c>
      <c r="G28" s="20">
        <f t="shared" si="1"/>
        <v>0.9712333277006356</v>
      </c>
    </row>
    <row r="29" spans="1:7" ht="15" customHeight="1">
      <c r="A29" s="6"/>
      <c r="B29" s="32"/>
      <c r="C29" s="35" t="s">
        <v>7</v>
      </c>
      <c r="D29" s="35"/>
      <c r="E29" s="19">
        <f>SUM(E28)</f>
        <v>34323.4</v>
      </c>
      <c r="F29" s="19">
        <f>SUM(F28)</f>
        <v>33336.03</v>
      </c>
      <c r="G29" s="20">
        <f t="shared" si="1"/>
        <v>0.9712333277006356</v>
      </c>
    </row>
    <row r="30" spans="1:7" ht="23.25" customHeight="1">
      <c r="A30" s="6"/>
      <c r="B30" s="32">
        <v>3</v>
      </c>
      <c r="C30" s="36" t="s">
        <v>98</v>
      </c>
      <c r="D30" s="30" t="s">
        <v>48</v>
      </c>
      <c r="E30" s="19">
        <v>1000</v>
      </c>
      <c r="F30" s="19">
        <v>1000</v>
      </c>
      <c r="G30" s="20">
        <f t="shared" si="1"/>
        <v>1</v>
      </c>
    </row>
    <row r="31" spans="1:7" ht="47.25" customHeight="1">
      <c r="A31" s="6"/>
      <c r="B31" s="32"/>
      <c r="C31" s="36"/>
      <c r="D31" s="30" t="s">
        <v>6</v>
      </c>
      <c r="E31" s="19">
        <v>480</v>
      </c>
      <c r="F31" s="19">
        <v>480</v>
      </c>
      <c r="G31" s="20">
        <f t="shared" si="1"/>
        <v>1</v>
      </c>
    </row>
    <row r="32" spans="1:7" ht="15" customHeight="1">
      <c r="A32" s="6"/>
      <c r="B32" s="32"/>
      <c r="C32" s="35" t="s">
        <v>58</v>
      </c>
      <c r="D32" s="35"/>
      <c r="E32" s="19">
        <f>SUM(E30:E31)</f>
        <v>1480</v>
      </c>
      <c r="F32" s="19">
        <f>SUM(F30:F31)</f>
        <v>1480</v>
      </c>
      <c r="G32" s="20">
        <f t="shared" si="1"/>
        <v>1</v>
      </c>
    </row>
    <row r="33" spans="1:7" ht="15" customHeight="1">
      <c r="A33" s="6"/>
      <c r="B33" s="32">
        <v>4</v>
      </c>
      <c r="C33" s="36" t="s">
        <v>59</v>
      </c>
      <c r="D33" s="30" t="s">
        <v>95</v>
      </c>
      <c r="E33" s="19">
        <f>E41</f>
        <v>5736.5</v>
      </c>
      <c r="F33" s="12">
        <f>F41</f>
        <v>5736.461429999999</v>
      </c>
      <c r="G33" s="20">
        <f t="shared" si="1"/>
        <v>0.9999932763880414</v>
      </c>
    </row>
    <row r="34" spans="1:7" ht="15" customHeight="1">
      <c r="A34" s="6"/>
      <c r="B34" s="32"/>
      <c r="C34" s="36"/>
      <c r="D34" s="30" t="s">
        <v>5</v>
      </c>
      <c r="E34" s="19">
        <f>E42</f>
        <v>17613.8</v>
      </c>
      <c r="F34" s="12">
        <f>F42</f>
        <v>17613.7333</v>
      </c>
      <c r="G34" s="20">
        <f t="shared" si="1"/>
        <v>0.999996213196471</v>
      </c>
    </row>
    <row r="35" spans="1:7" ht="29.25" customHeight="1">
      <c r="A35" s="6"/>
      <c r="B35" s="32"/>
      <c r="C35" s="36"/>
      <c r="D35" s="30" t="s">
        <v>48</v>
      </c>
      <c r="E35" s="19">
        <f>E37+E39+E43+E45</f>
        <v>265245.10000000003</v>
      </c>
      <c r="F35" s="12">
        <f>F37+F39+F43+F45</f>
        <v>258402.21516</v>
      </c>
      <c r="G35" s="20">
        <f t="shared" si="1"/>
        <v>0.9742016540927616</v>
      </c>
    </row>
    <row r="36" spans="1:7" ht="15" customHeight="1">
      <c r="A36" s="6"/>
      <c r="B36" s="32"/>
      <c r="C36" s="35" t="s">
        <v>7</v>
      </c>
      <c r="D36" s="35"/>
      <c r="E36" s="19">
        <f>SUM(E33:E35)</f>
        <v>288595.4</v>
      </c>
      <c r="F36" s="12">
        <f>SUM(F33:F35)</f>
        <v>281752.40989</v>
      </c>
      <c r="G36" s="20">
        <f t="shared" si="1"/>
        <v>0.9762886376220826</v>
      </c>
    </row>
    <row r="37" spans="1:7" ht="23.25" customHeight="1">
      <c r="A37" s="6"/>
      <c r="B37" s="32"/>
      <c r="C37" s="31" t="s">
        <v>15</v>
      </c>
      <c r="D37" s="21" t="s">
        <v>48</v>
      </c>
      <c r="E37" s="22">
        <v>98857.5</v>
      </c>
      <c r="F37" s="22">
        <v>98658.9</v>
      </c>
      <c r="G37" s="23">
        <f t="shared" si="1"/>
        <v>0.9979910477202033</v>
      </c>
    </row>
    <row r="38" spans="1:7" ht="15" customHeight="1">
      <c r="A38" s="6"/>
      <c r="B38" s="32"/>
      <c r="C38" s="31"/>
      <c r="D38" s="24" t="s">
        <v>49</v>
      </c>
      <c r="E38" s="22">
        <f>SUM(E37)</f>
        <v>98857.5</v>
      </c>
      <c r="F38" s="22">
        <f>SUM(F37)</f>
        <v>98658.9</v>
      </c>
      <c r="G38" s="23">
        <f t="shared" si="1"/>
        <v>0.9979910477202033</v>
      </c>
    </row>
    <row r="39" spans="1:7" ht="23.25" customHeight="1">
      <c r="A39" s="6"/>
      <c r="B39" s="32"/>
      <c r="C39" s="31" t="s">
        <v>16</v>
      </c>
      <c r="D39" s="21" t="s">
        <v>48</v>
      </c>
      <c r="E39" s="22">
        <v>144317.6</v>
      </c>
      <c r="F39" s="22">
        <v>139554.7</v>
      </c>
      <c r="G39" s="23">
        <f t="shared" si="1"/>
        <v>0.9669970952953764</v>
      </c>
    </row>
    <row r="40" spans="1:7" ht="12.75" customHeight="1">
      <c r="A40" s="6"/>
      <c r="B40" s="32"/>
      <c r="C40" s="31"/>
      <c r="D40" s="21" t="s">
        <v>50</v>
      </c>
      <c r="E40" s="22">
        <f>SUM(E39)</f>
        <v>144317.6</v>
      </c>
      <c r="F40" s="22">
        <f>SUM(F39)</f>
        <v>139554.7</v>
      </c>
      <c r="G40" s="23">
        <f t="shared" si="1"/>
        <v>0.9669970952953764</v>
      </c>
    </row>
    <row r="41" spans="1:7" ht="15" customHeight="1">
      <c r="A41" s="6"/>
      <c r="B41" s="32"/>
      <c r="C41" s="40" t="s">
        <v>17</v>
      </c>
      <c r="D41" s="21" t="s">
        <v>95</v>
      </c>
      <c r="E41" s="22">
        <v>5736.5</v>
      </c>
      <c r="F41" s="15">
        <v>5736.461429999999</v>
      </c>
      <c r="G41" s="23">
        <f t="shared" si="1"/>
        <v>0.9999932763880414</v>
      </c>
    </row>
    <row r="42" spans="1:7" ht="15" customHeight="1">
      <c r="A42" s="6"/>
      <c r="B42" s="32"/>
      <c r="C42" s="40"/>
      <c r="D42" s="21" t="s">
        <v>5</v>
      </c>
      <c r="E42" s="22">
        <v>17613.8</v>
      </c>
      <c r="F42" s="15">
        <v>17613.7333</v>
      </c>
      <c r="G42" s="23">
        <f t="shared" si="1"/>
        <v>0.999996213196471</v>
      </c>
    </row>
    <row r="43" spans="1:7" ht="23.25" customHeight="1">
      <c r="A43" s="6"/>
      <c r="B43" s="32"/>
      <c r="C43" s="40"/>
      <c r="D43" s="21" t="s">
        <v>48</v>
      </c>
      <c r="E43" s="22">
        <v>12837.7</v>
      </c>
      <c r="F43" s="15">
        <v>11001.815160000002</v>
      </c>
      <c r="G43" s="23">
        <f t="shared" si="1"/>
        <v>0.8569926980689688</v>
      </c>
    </row>
    <row r="44" spans="1:7" ht="12.75" customHeight="1">
      <c r="A44" s="6"/>
      <c r="B44" s="32"/>
      <c r="C44" s="40"/>
      <c r="D44" s="21" t="s">
        <v>51</v>
      </c>
      <c r="E44" s="22">
        <f>SUM(E41:E43)</f>
        <v>36188</v>
      </c>
      <c r="F44" s="22">
        <f>SUM(F41:F43)</f>
        <v>34352.00989</v>
      </c>
      <c r="G44" s="23">
        <f t="shared" si="1"/>
        <v>0.9492652230021001</v>
      </c>
    </row>
    <row r="45" spans="1:7" ht="23.25" customHeight="1">
      <c r="A45" s="6"/>
      <c r="B45" s="32"/>
      <c r="C45" s="31" t="s">
        <v>20</v>
      </c>
      <c r="D45" s="21" t="s">
        <v>48</v>
      </c>
      <c r="E45" s="22">
        <v>9232.3</v>
      </c>
      <c r="F45" s="22">
        <v>9186.8</v>
      </c>
      <c r="G45" s="23">
        <f t="shared" si="1"/>
        <v>0.9950716506179392</v>
      </c>
    </row>
    <row r="46" spans="1:7" ht="15" customHeight="1">
      <c r="A46" s="6"/>
      <c r="B46" s="32"/>
      <c r="C46" s="31"/>
      <c r="D46" s="21" t="s">
        <v>52</v>
      </c>
      <c r="E46" s="22">
        <f>SUM(E45)</f>
        <v>9232.3</v>
      </c>
      <c r="F46" s="22">
        <f>SUM(F45)</f>
        <v>9186.8</v>
      </c>
      <c r="G46" s="23">
        <f t="shared" si="1"/>
        <v>0.9950716506179392</v>
      </c>
    </row>
    <row r="47" spans="1:7" ht="15" customHeight="1">
      <c r="A47" s="6"/>
      <c r="B47" s="32">
        <v>5</v>
      </c>
      <c r="C47" s="41" t="s">
        <v>23</v>
      </c>
      <c r="D47" s="30" t="s">
        <v>94</v>
      </c>
      <c r="E47" s="19">
        <f>E54+E58</f>
        <v>114972.6</v>
      </c>
      <c r="F47" s="12">
        <f>F54+F58</f>
        <v>114972.6</v>
      </c>
      <c r="G47" s="13">
        <f t="shared" si="1"/>
        <v>1</v>
      </c>
    </row>
    <row r="48" spans="1:7" ht="15" customHeight="1">
      <c r="A48" s="6"/>
      <c r="B48" s="32"/>
      <c r="C48" s="41"/>
      <c r="D48" s="30" t="s">
        <v>5</v>
      </c>
      <c r="E48" s="19">
        <f>E51+E55+E59</f>
        <v>2162131.68</v>
      </c>
      <c r="F48" s="12">
        <f>F51+F55+F59</f>
        <v>2138381.2635799996</v>
      </c>
      <c r="G48" s="13">
        <f t="shared" si="1"/>
        <v>0.9890152775431326</v>
      </c>
    </row>
    <row r="49" spans="1:7" ht="23.25" customHeight="1">
      <c r="A49" s="6"/>
      <c r="B49" s="32"/>
      <c r="C49" s="41"/>
      <c r="D49" s="30" t="s">
        <v>48</v>
      </c>
      <c r="E49" s="19">
        <f>E52+E56+E60+E62</f>
        <v>902448.69</v>
      </c>
      <c r="F49" s="12">
        <f>F52+F56+F60+F62</f>
        <v>837905.7186799999</v>
      </c>
      <c r="G49" s="13">
        <f aca="true" t="shared" si="2" ref="G49:G80">F49/E49</f>
        <v>0.9284801761748914</v>
      </c>
    </row>
    <row r="50" spans="1:7" ht="11.25" customHeight="1">
      <c r="A50" s="6"/>
      <c r="B50" s="32"/>
      <c r="C50" s="35" t="s">
        <v>7</v>
      </c>
      <c r="D50" s="35"/>
      <c r="E50" s="19">
        <f>SUM(E47:E49)</f>
        <v>3179552.97</v>
      </c>
      <c r="F50" s="12">
        <f>SUM(F47:F49)</f>
        <v>3091259.5822599996</v>
      </c>
      <c r="G50" s="13">
        <f t="shared" si="2"/>
        <v>0.9722308800724271</v>
      </c>
    </row>
    <row r="51" spans="1:7" ht="15" customHeight="1">
      <c r="A51" s="6"/>
      <c r="B51" s="32"/>
      <c r="C51" s="31" t="s">
        <v>18</v>
      </c>
      <c r="D51" s="21" t="s">
        <v>5</v>
      </c>
      <c r="E51" s="22">
        <v>732516</v>
      </c>
      <c r="F51" s="15">
        <v>730436.59172</v>
      </c>
      <c r="G51" s="16">
        <f t="shared" si="2"/>
        <v>0.9971612793713721</v>
      </c>
    </row>
    <row r="52" spans="1:7" ht="23.25" customHeight="1">
      <c r="A52" s="6"/>
      <c r="B52" s="32"/>
      <c r="C52" s="31"/>
      <c r="D52" s="21" t="s">
        <v>48</v>
      </c>
      <c r="E52" s="22">
        <v>378771.8</v>
      </c>
      <c r="F52" s="15">
        <v>355313.22638999997</v>
      </c>
      <c r="G52" s="16">
        <f t="shared" si="2"/>
        <v>0.9380667367264405</v>
      </c>
    </row>
    <row r="53" spans="1:7" ht="12.75" customHeight="1">
      <c r="A53" s="6"/>
      <c r="B53" s="32"/>
      <c r="C53" s="31"/>
      <c r="D53" s="21" t="s">
        <v>49</v>
      </c>
      <c r="E53" s="22">
        <f>SUM(E51:E52)</f>
        <v>1111287.8</v>
      </c>
      <c r="F53" s="15">
        <f>SUM(F51:F52)</f>
        <v>1085749.8181099999</v>
      </c>
      <c r="G53" s="16">
        <f t="shared" si="2"/>
        <v>0.9770194706627751</v>
      </c>
    </row>
    <row r="54" spans="1:7" ht="15" customHeight="1">
      <c r="A54" s="6"/>
      <c r="B54" s="32"/>
      <c r="C54" s="31" t="s">
        <v>19</v>
      </c>
      <c r="D54" s="21" t="s">
        <v>95</v>
      </c>
      <c r="E54" s="22">
        <v>105646.6</v>
      </c>
      <c r="F54" s="15">
        <v>105646.6</v>
      </c>
      <c r="G54" s="16">
        <f t="shared" si="2"/>
        <v>1</v>
      </c>
    </row>
    <row r="55" spans="1:7" s="8" customFormat="1" ht="15" customHeight="1">
      <c r="A55" s="7"/>
      <c r="B55" s="32"/>
      <c r="C55" s="31"/>
      <c r="D55" s="21" t="s">
        <v>5</v>
      </c>
      <c r="E55" s="22">
        <v>1423730.11</v>
      </c>
      <c r="F55" s="15">
        <v>1402059.1018599998</v>
      </c>
      <c r="G55" s="16">
        <f t="shared" si="2"/>
        <v>0.9847787105240049</v>
      </c>
    </row>
    <row r="56" spans="1:7" s="8" customFormat="1" ht="23.25" customHeight="1">
      <c r="A56" s="7"/>
      <c r="B56" s="32"/>
      <c r="C56" s="31"/>
      <c r="D56" s="21" t="s">
        <v>48</v>
      </c>
      <c r="E56" s="22">
        <v>308927.15</v>
      </c>
      <c r="F56" s="15">
        <v>276451.24755</v>
      </c>
      <c r="G56" s="16">
        <f t="shared" si="2"/>
        <v>0.8948752077957536</v>
      </c>
    </row>
    <row r="57" spans="1:7" s="8" customFormat="1" ht="15" customHeight="1">
      <c r="A57" s="7"/>
      <c r="B57" s="32"/>
      <c r="C57" s="31"/>
      <c r="D57" s="21" t="s">
        <v>50</v>
      </c>
      <c r="E57" s="22">
        <f>SUM(E54:E56)</f>
        <v>1838303.8600000003</v>
      </c>
      <c r="F57" s="15">
        <f>SUM(F54:F56)</f>
        <v>1784156.94941</v>
      </c>
      <c r="G57" s="16">
        <f t="shared" si="2"/>
        <v>0.9705451792991391</v>
      </c>
    </row>
    <row r="58" spans="1:7" s="8" customFormat="1" ht="15" customHeight="1">
      <c r="A58" s="7"/>
      <c r="B58" s="32"/>
      <c r="C58" s="31" t="s">
        <v>60</v>
      </c>
      <c r="D58" s="21" t="s">
        <v>95</v>
      </c>
      <c r="E58" s="22">
        <v>9326</v>
      </c>
      <c r="F58" s="15">
        <v>9326</v>
      </c>
      <c r="G58" s="16">
        <f t="shared" si="2"/>
        <v>1</v>
      </c>
    </row>
    <row r="59" spans="1:7" s="8" customFormat="1" ht="15" customHeight="1">
      <c r="A59" s="7"/>
      <c r="B59" s="32"/>
      <c r="C59" s="31"/>
      <c r="D59" s="21" t="s">
        <v>5</v>
      </c>
      <c r="E59" s="22">
        <v>5885.57</v>
      </c>
      <c r="F59" s="15">
        <v>5885.57</v>
      </c>
      <c r="G59" s="16">
        <f t="shared" si="2"/>
        <v>1</v>
      </c>
    </row>
    <row r="60" spans="1:7" ht="23.25" customHeight="1">
      <c r="A60" s="6"/>
      <c r="B60" s="32"/>
      <c r="C60" s="31"/>
      <c r="D60" s="21" t="s">
        <v>48</v>
      </c>
      <c r="E60" s="22">
        <v>147222.84</v>
      </c>
      <c r="F60" s="15">
        <v>139300.24474000002</v>
      </c>
      <c r="G60" s="16">
        <f t="shared" si="2"/>
        <v>0.9461863712179444</v>
      </c>
    </row>
    <row r="61" spans="1:7" ht="15" customHeight="1">
      <c r="A61" s="6"/>
      <c r="B61" s="32"/>
      <c r="C61" s="31"/>
      <c r="D61" s="21" t="s">
        <v>51</v>
      </c>
      <c r="E61" s="22">
        <f>SUM(E58:E60)</f>
        <v>162434.41</v>
      </c>
      <c r="F61" s="15">
        <f>SUM(F58:F60)</f>
        <v>154511.81474000003</v>
      </c>
      <c r="G61" s="16">
        <f t="shared" si="2"/>
        <v>0.9512258808955567</v>
      </c>
    </row>
    <row r="62" spans="1:7" ht="23.25" customHeight="1">
      <c r="A62" s="6"/>
      <c r="B62" s="32"/>
      <c r="C62" s="31" t="s">
        <v>20</v>
      </c>
      <c r="D62" s="21" t="s">
        <v>48</v>
      </c>
      <c r="E62" s="22">
        <v>67526.9</v>
      </c>
      <c r="F62" s="22">
        <v>66841</v>
      </c>
      <c r="G62" s="23">
        <f t="shared" si="2"/>
        <v>0.9898425664438913</v>
      </c>
    </row>
    <row r="63" spans="1:7" ht="15" customHeight="1">
      <c r="A63" s="6"/>
      <c r="B63" s="32"/>
      <c r="C63" s="31"/>
      <c r="D63" s="21" t="s">
        <v>52</v>
      </c>
      <c r="E63" s="22">
        <f>SUM(E62)</f>
        <v>67526.9</v>
      </c>
      <c r="F63" s="22">
        <f>SUM(F62)</f>
        <v>66841</v>
      </c>
      <c r="G63" s="23">
        <f t="shared" si="2"/>
        <v>0.9898425664438913</v>
      </c>
    </row>
    <row r="64" spans="1:7" ht="15" customHeight="1">
      <c r="A64" s="6"/>
      <c r="B64" s="32">
        <v>6</v>
      </c>
      <c r="C64" s="36" t="s">
        <v>61</v>
      </c>
      <c r="D64" s="30" t="s">
        <v>5</v>
      </c>
      <c r="E64" s="19">
        <v>3434</v>
      </c>
      <c r="F64" s="19">
        <v>3297.1151999999997</v>
      </c>
      <c r="G64" s="20">
        <f t="shared" si="2"/>
        <v>0.9601383808969132</v>
      </c>
    </row>
    <row r="65" spans="1:7" ht="66" customHeight="1">
      <c r="A65" s="6"/>
      <c r="B65" s="32"/>
      <c r="C65" s="36"/>
      <c r="D65" s="30" t="s">
        <v>48</v>
      </c>
      <c r="E65" s="19">
        <v>85793.8</v>
      </c>
      <c r="F65" s="19">
        <v>84506.89086999999</v>
      </c>
      <c r="G65" s="20">
        <f t="shared" si="2"/>
        <v>0.984999975173031</v>
      </c>
    </row>
    <row r="66" spans="1:7" ht="15" customHeight="1">
      <c r="A66" s="6"/>
      <c r="B66" s="32"/>
      <c r="C66" s="35" t="s">
        <v>7</v>
      </c>
      <c r="D66" s="35"/>
      <c r="E66" s="19">
        <f>SUM(E64:E65)</f>
        <v>89227.8</v>
      </c>
      <c r="F66" s="19">
        <f>SUM(F64:F65)</f>
        <v>87804.00606999999</v>
      </c>
      <c r="G66" s="20">
        <f t="shared" si="2"/>
        <v>0.9840431577378349</v>
      </c>
    </row>
    <row r="67" spans="1:7" s="5" customFormat="1" ht="58.5" customHeight="1">
      <c r="A67" s="2"/>
      <c r="B67" s="32">
        <v>7</v>
      </c>
      <c r="C67" s="30" t="s">
        <v>99</v>
      </c>
      <c r="D67" s="30" t="s">
        <v>48</v>
      </c>
      <c r="E67" s="19">
        <v>18847.8</v>
      </c>
      <c r="F67" s="19">
        <v>18600</v>
      </c>
      <c r="G67" s="20">
        <f t="shared" si="2"/>
        <v>0.9868525769585841</v>
      </c>
    </row>
    <row r="68" spans="1:7" s="5" customFormat="1" ht="15" customHeight="1">
      <c r="A68" s="2"/>
      <c r="B68" s="32"/>
      <c r="C68" s="35" t="s">
        <v>7</v>
      </c>
      <c r="D68" s="35"/>
      <c r="E68" s="19">
        <f>SUM(E67)</f>
        <v>18847.8</v>
      </c>
      <c r="F68" s="19">
        <f>SUM(F67)</f>
        <v>18600</v>
      </c>
      <c r="G68" s="20">
        <f t="shared" si="2"/>
        <v>0.9868525769585841</v>
      </c>
    </row>
    <row r="69" spans="1:7" s="5" customFormat="1" ht="46.5" customHeight="1">
      <c r="A69" s="2"/>
      <c r="B69" s="32">
        <v>8</v>
      </c>
      <c r="C69" s="30" t="s">
        <v>100</v>
      </c>
      <c r="D69" s="30" t="s">
        <v>48</v>
      </c>
      <c r="E69" s="19">
        <v>48.2</v>
      </c>
      <c r="F69" s="19">
        <v>48.2</v>
      </c>
      <c r="G69" s="20">
        <f t="shared" si="2"/>
        <v>1</v>
      </c>
    </row>
    <row r="70" spans="1:7" s="5" customFormat="1" ht="15" customHeight="1">
      <c r="A70" s="2"/>
      <c r="B70" s="32"/>
      <c r="C70" s="35" t="s">
        <v>7</v>
      </c>
      <c r="D70" s="35"/>
      <c r="E70" s="19">
        <f>SUM(E69)</f>
        <v>48.2</v>
      </c>
      <c r="F70" s="19">
        <f>SUM(F69)</f>
        <v>48.2</v>
      </c>
      <c r="G70" s="20">
        <f t="shared" si="2"/>
        <v>1</v>
      </c>
    </row>
    <row r="71" spans="1:7" s="8" customFormat="1" ht="23.25" customHeight="1">
      <c r="A71" s="7"/>
      <c r="B71" s="32">
        <v>9</v>
      </c>
      <c r="C71" s="36" t="s">
        <v>62</v>
      </c>
      <c r="D71" s="30" t="s">
        <v>48</v>
      </c>
      <c r="E71" s="19">
        <f>E74+E77+E80+E83+E86</f>
        <v>24701.499999999996</v>
      </c>
      <c r="F71" s="19">
        <f>F74+F77+F80+F83+F86</f>
        <v>21869</v>
      </c>
      <c r="G71" s="20">
        <f t="shared" si="2"/>
        <v>0.8853308503532176</v>
      </c>
    </row>
    <row r="72" spans="1:7" s="8" customFormat="1" ht="24.75" customHeight="1">
      <c r="A72" s="7"/>
      <c r="B72" s="32"/>
      <c r="C72" s="36"/>
      <c r="D72" s="30" t="s">
        <v>6</v>
      </c>
      <c r="E72" s="19">
        <f>E75+E81+E84+E78</f>
        <v>21556.8</v>
      </c>
      <c r="F72" s="19">
        <f>F75+F81+F84+F78</f>
        <v>20826.8</v>
      </c>
      <c r="G72" s="20">
        <f t="shared" si="2"/>
        <v>0.9661359756550137</v>
      </c>
    </row>
    <row r="73" spans="1:7" s="8" customFormat="1" ht="15" customHeight="1">
      <c r="A73" s="7"/>
      <c r="B73" s="32"/>
      <c r="C73" s="35" t="s">
        <v>7</v>
      </c>
      <c r="D73" s="35"/>
      <c r="E73" s="19">
        <f>SUM(E71:E72)</f>
        <v>46258.299999999996</v>
      </c>
      <c r="F73" s="19">
        <f>SUM(F71:F72)</f>
        <v>42695.8</v>
      </c>
      <c r="G73" s="20">
        <f t="shared" si="2"/>
        <v>0.9229867937213432</v>
      </c>
    </row>
    <row r="74" spans="1:7" s="8" customFormat="1" ht="23.25" customHeight="1">
      <c r="A74" s="7"/>
      <c r="B74" s="32"/>
      <c r="C74" s="31" t="s">
        <v>24</v>
      </c>
      <c r="D74" s="21" t="s">
        <v>48</v>
      </c>
      <c r="E74" s="22">
        <v>16800.1</v>
      </c>
      <c r="F74" s="22">
        <v>16472.1</v>
      </c>
      <c r="G74" s="23">
        <f t="shared" si="2"/>
        <v>0.9804763066886507</v>
      </c>
    </row>
    <row r="75" spans="1:7" s="8" customFormat="1" ht="15" customHeight="1">
      <c r="A75" s="7"/>
      <c r="B75" s="32"/>
      <c r="C75" s="31"/>
      <c r="D75" s="21" t="s">
        <v>6</v>
      </c>
      <c r="E75" s="22">
        <v>1036.8</v>
      </c>
      <c r="F75" s="22">
        <v>1036.8</v>
      </c>
      <c r="G75" s="23">
        <f t="shared" si="2"/>
        <v>1</v>
      </c>
    </row>
    <row r="76" spans="1:7" s="8" customFormat="1" ht="15" customHeight="1">
      <c r="A76" s="7"/>
      <c r="B76" s="32"/>
      <c r="C76" s="31"/>
      <c r="D76" s="21" t="s">
        <v>63</v>
      </c>
      <c r="E76" s="22">
        <f>SUM(E74:E75)</f>
        <v>17836.899999999998</v>
      </c>
      <c r="F76" s="22">
        <f>SUM(F74:F75)</f>
        <v>17508.899999999998</v>
      </c>
      <c r="G76" s="23">
        <f t="shared" si="2"/>
        <v>0.9816111544046331</v>
      </c>
    </row>
    <row r="77" spans="1:7" s="8" customFormat="1" ht="23.25" customHeight="1">
      <c r="A77" s="7"/>
      <c r="B77" s="32"/>
      <c r="C77" s="31" t="s">
        <v>25</v>
      </c>
      <c r="D77" s="21" t="s">
        <v>48</v>
      </c>
      <c r="E77" s="22">
        <v>652.8</v>
      </c>
      <c r="F77" s="22">
        <v>652.7</v>
      </c>
      <c r="G77" s="23">
        <f t="shared" si="2"/>
        <v>0.9998468137254903</v>
      </c>
    </row>
    <row r="78" spans="1:7" s="8" customFormat="1" ht="15" customHeight="1">
      <c r="A78" s="7"/>
      <c r="B78" s="32"/>
      <c r="C78" s="31"/>
      <c r="D78" s="21" t="s">
        <v>6</v>
      </c>
      <c r="E78" s="22">
        <v>200</v>
      </c>
      <c r="F78" s="25">
        <v>200</v>
      </c>
      <c r="G78" s="23">
        <f t="shared" si="2"/>
        <v>1</v>
      </c>
    </row>
    <row r="79" spans="1:7" ht="15" customHeight="1">
      <c r="A79" s="6"/>
      <c r="B79" s="32"/>
      <c r="C79" s="31"/>
      <c r="D79" s="21" t="s">
        <v>64</v>
      </c>
      <c r="E79" s="22">
        <f>SUM(E77:E78)</f>
        <v>852.8</v>
      </c>
      <c r="F79" s="22">
        <f>SUM(F77:F78)</f>
        <v>852.7</v>
      </c>
      <c r="G79" s="23">
        <f t="shared" si="2"/>
        <v>0.9998827392120077</v>
      </c>
    </row>
    <row r="80" spans="1:7" ht="23.25" customHeight="1">
      <c r="A80" s="6"/>
      <c r="B80" s="32"/>
      <c r="C80" s="31" t="s">
        <v>26</v>
      </c>
      <c r="D80" s="21" t="s">
        <v>48</v>
      </c>
      <c r="E80" s="22">
        <v>3225.2</v>
      </c>
      <c r="F80" s="22">
        <v>1071.3</v>
      </c>
      <c r="G80" s="23">
        <f t="shared" si="2"/>
        <v>0.33216544710405554</v>
      </c>
    </row>
    <row r="81" spans="1:7" ht="15" customHeight="1">
      <c r="A81" s="6"/>
      <c r="B81" s="32"/>
      <c r="C81" s="31"/>
      <c r="D81" s="21" t="s">
        <v>6</v>
      </c>
      <c r="E81" s="22">
        <v>20020</v>
      </c>
      <c r="F81" s="25">
        <v>19301</v>
      </c>
      <c r="G81" s="23">
        <f aca="true" t="shared" si="3" ref="G81:G112">F81/E81</f>
        <v>0.964085914085914</v>
      </c>
    </row>
    <row r="82" spans="1:7" ht="15" customHeight="1">
      <c r="A82" s="6"/>
      <c r="B82" s="32"/>
      <c r="C82" s="31"/>
      <c r="D82" s="21" t="s">
        <v>65</v>
      </c>
      <c r="E82" s="22">
        <f>SUM(E80:E81)</f>
        <v>23245.2</v>
      </c>
      <c r="F82" s="25">
        <f>SUM(F80:F81)</f>
        <v>20372.3</v>
      </c>
      <c r="G82" s="23">
        <f t="shared" si="3"/>
        <v>0.8764088930187737</v>
      </c>
    </row>
    <row r="83" spans="1:7" ht="23.25" customHeight="1">
      <c r="A83" s="6"/>
      <c r="B83" s="32"/>
      <c r="C83" s="31" t="s">
        <v>27</v>
      </c>
      <c r="D83" s="21" t="s">
        <v>48</v>
      </c>
      <c r="E83" s="22">
        <v>725.3</v>
      </c>
      <c r="F83" s="25">
        <v>583</v>
      </c>
      <c r="G83" s="23">
        <f t="shared" si="3"/>
        <v>0.8038053219357508</v>
      </c>
    </row>
    <row r="84" spans="1:7" ht="15" customHeight="1">
      <c r="A84" s="6"/>
      <c r="B84" s="32"/>
      <c r="C84" s="31"/>
      <c r="D84" s="21" t="s">
        <v>6</v>
      </c>
      <c r="E84" s="22">
        <v>300</v>
      </c>
      <c r="F84" s="25">
        <v>289</v>
      </c>
      <c r="G84" s="23">
        <f t="shared" si="3"/>
        <v>0.9633333333333334</v>
      </c>
    </row>
    <row r="85" spans="1:7" ht="15" customHeight="1">
      <c r="A85" s="6"/>
      <c r="B85" s="32"/>
      <c r="C85" s="31"/>
      <c r="D85" s="21" t="s">
        <v>66</v>
      </c>
      <c r="E85" s="22">
        <f>SUM(E83:E84)</f>
        <v>1025.3</v>
      </c>
      <c r="F85" s="25">
        <f>SUM(F83:F84)</f>
        <v>872</v>
      </c>
      <c r="G85" s="23">
        <f t="shared" si="3"/>
        <v>0.8504827855261875</v>
      </c>
    </row>
    <row r="86" spans="1:7" ht="23.25" customHeight="1">
      <c r="A86" s="6"/>
      <c r="B86" s="32"/>
      <c r="C86" s="31" t="s">
        <v>28</v>
      </c>
      <c r="D86" s="21" t="s">
        <v>48</v>
      </c>
      <c r="E86" s="22">
        <v>3298.1</v>
      </c>
      <c r="F86" s="22">
        <v>3089.9</v>
      </c>
      <c r="G86" s="23">
        <f t="shared" si="3"/>
        <v>0.9368727449137383</v>
      </c>
    </row>
    <row r="87" spans="1:7" ht="15" customHeight="1">
      <c r="A87" s="6"/>
      <c r="B87" s="32"/>
      <c r="C87" s="31"/>
      <c r="D87" s="21" t="s">
        <v>67</v>
      </c>
      <c r="E87" s="22">
        <f>SUM(E86)</f>
        <v>3298.1</v>
      </c>
      <c r="F87" s="22">
        <f>SUM(F86)</f>
        <v>3089.9</v>
      </c>
      <c r="G87" s="23">
        <f t="shared" si="3"/>
        <v>0.9368727449137383</v>
      </c>
    </row>
    <row r="88" spans="1:7" ht="48.75" customHeight="1">
      <c r="A88" s="6"/>
      <c r="B88" s="32">
        <v>10</v>
      </c>
      <c r="C88" s="30" t="s">
        <v>91</v>
      </c>
      <c r="D88" s="30" t="s">
        <v>48</v>
      </c>
      <c r="E88" s="19">
        <v>39846.6</v>
      </c>
      <c r="F88" s="19">
        <v>38082.6</v>
      </c>
      <c r="G88" s="20">
        <f t="shared" si="3"/>
        <v>0.9557302254144645</v>
      </c>
    </row>
    <row r="89" spans="1:7" ht="15" customHeight="1">
      <c r="A89" s="6"/>
      <c r="B89" s="32"/>
      <c r="C89" s="35" t="s">
        <v>7</v>
      </c>
      <c r="D89" s="35"/>
      <c r="E89" s="19">
        <f>SUM(E88)</f>
        <v>39846.6</v>
      </c>
      <c r="F89" s="19">
        <f>SUM(F88)</f>
        <v>38082.6</v>
      </c>
      <c r="G89" s="20">
        <f t="shared" si="3"/>
        <v>0.9557302254144645</v>
      </c>
    </row>
    <row r="90" spans="1:7" ht="15" customHeight="1">
      <c r="A90" s="6"/>
      <c r="B90" s="32">
        <v>11</v>
      </c>
      <c r="C90" s="36" t="s">
        <v>29</v>
      </c>
      <c r="D90" s="30" t="s">
        <v>4</v>
      </c>
      <c r="E90" s="19">
        <f>E110+E114+E106</f>
        <v>16427.4</v>
      </c>
      <c r="F90" s="12">
        <f>F110+F114+F106</f>
        <v>16292.6065</v>
      </c>
      <c r="G90" s="13">
        <f t="shared" si="3"/>
        <v>0.9917945931796875</v>
      </c>
    </row>
    <row r="91" spans="1:7" ht="15" customHeight="1">
      <c r="A91" s="6"/>
      <c r="B91" s="32"/>
      <c r="C91" s="36"/>
      <c r="D91" s="30" t="s">
        <v>5</v>
      </c>
      <c r="E91" s="19">
        <f>E103+E107+E111+E115</f>
        <v>18336.2</v>
      </c>
      <c r="F91" s="12">
        <f>F103+F107+F111+F115</f>
        <v>13703.77472</v>
      </c>
      <c r="G91" s="13">
        <f t="shared" si="3"/>
        <v>0.7473617608882974</v>
      </c>
    </row>
    <row r="92" spans="1:7" ht="23.25" customHeight="1">
      <c r="A92" s="6"/>
      <c r="B92" s="32"/>
      <c r="C92" s="36"/>
      <c r="D92" s="30" t="s">
        <v>48</v>
      </c>
      <c r="E92" s="19">
        <f>E95+E98+E100+E104+E108+E112+E116</f>
        <v>460397</v>
      </c>
      <c r="F92" s="12">
        <f>F95+F98+F100+F104+F108+F112+F116</f>
        <v>443715.78198</v>
      </c>
      <c r="G92" s="13">
        <f t="shared" si="3"/>
        <v>0.9637677525700646</v>
      </c>
    </row>
    <row r="93" spans="1:7" ht="15" customHeight="1">
      <c r="A93" s="6"/>
      <c r="B93" s="32"/>
      <c r="C93" s="36"/>
      <c r="D93" s="30" t="s">
        <v>6</v>
      </c>
      <c r="E93" s="19">
        <f>E96+E101+E118</f>
        <v>3830610</v>
      </c>
      <c r="F93" s="12">
        <f>F96+F101+F118</f>
        <v>2195609</v>
      </c>
      <c r="G93" s="13">
        <f t="shared" si="3"/>
        <v>0.5731747685094541</v>
      </c>
    </row>
    <row r="94" spans="1:7" ht="15" customHeight="1">
      <c r="A94" s="6"/>
      <c r="B94" s="32"/>
      <c r="C94" s="35" t="s">
        <v>7</v>
      </c>
      <c r="D94" s="35"/>
      <c r="E94" s="19">
        <f>SUM(E90:E93)</f>
        <v>4325770.6</v>
      </c>
      <c r="F94" s="12">
        <f>SUM(F90:F93)</f>
        <v>2669321.1632</v>
      </c>
      <c r="G94" s="13">
        <f t="shared" si="3"/>
        <v>0.617074137773279</v>
      </c>
    </row>
    <row r="95" spans="1:7" ht="23.25" customHeight="1">
      <c r="A95" s="6"/>
      <c r="B95" s="32"/>
      <c r="C95" s="31" t="s">
        <v>30</v>
      </c>
      <c r="D95" s="21" t="s">
        <v>48</v>
      </c>
      <c r="E95" s="22">
        <v>23718.2</v>
      </c>
      <c r="F95" s="22">
        <v>22717.4</v>
      </c>
      <c r="G95" s="23">
        <f t="shared" si="3"/>
        <v>0.95780455515174</v>
      </c>
    </row>
    <row r="96" spans="1:7" s="8" customFormat="1" ht="15" customHeight="1">
      <c r="A96" s="7"/>
      <c r="B96" s="32"/>
      <c r="C96" s="31"/>
      <c r="D96" s="21" t="s">
        <v>6</v>
      </c>
      <c r="E96" s="22">
        <v>117000</v>
      </c>
      <c r="F96" s="22">
        <v>117000</v>
      </c>
      <c r="G96" s="23">
        <f t="shared" si="3"/>
        <v>1</v>
      </c>
    </row>
    <row r="97" spans="1:7" s="8" customFormat="1" ht="15" customHeight="1">
      <c r="A97" s="7"/>
      <c r="B97" s="32"/>
      <c r="C97" s="31"/>
      <c r="D97" s="21" t="s">
        <v>63</v>
      </c>
      <c r="E97" s="22">
        <f>SUM(E95:E96)</f>
        <v>140718.2</v>
      </c>
      <c r="F97" s="22">
        <f>SUM(F95:F96)</f>
        <v>139717.4</v>
      </c>
      <c r="G97" s="23">
        <f t="shared" si="3"/>
        <v>0.9928879135747898</v>
      </c>
    </row>
    <row r="98" spans="1:7" s="10" customFormat="1" ht="23.25" customHeight="1">
      <c r="A98" s="9"/>
      <c r="B98" s="32"/>
      <c r="C98" s="31" t="s">
        <v>31</v>
      </c>
      <c r="D98" s="21" t="s">
        <v>48</v>
      </c>
      <c r="E98" s="22">
        <v>682.7</v>
      </c>
      <c r="F98" s="22">
        <v>678.96</v>
      </c>
      <c r="G98" s="23">
        <f t="shared" si="3"/>
        <v>0.9945217518675846</v>
      </c>
    </row>
    <row r="99" spans="1:7" s="10" customFormat="1" ht="15" customHeight="1">
      <c r="A99" s="9"/>
      <c r="B99" s="32"/>
      <c r="C99" s="31"/>
      <c r="D99" s="21" t="s">
        <v>64</v>
      </c>
      <c r="E99" s="22">
        <f>SUM(E98:E98)</f>
        <v>682.7</v>
      </c>
      <c r="F99" s="22">
        <f>SUM(F98:F98)</f>
        <v>678.96</v>
      </c>
      <c r="G99" s="23">
        <f t="shared" si="3"/>
        <v>0.9945217518675846</v>
      </c>
    </row>
    <row r="100" spans="1:7" s="8" customFormat="1" ht="23.25" customHeight="1">
      <c r="A100" s="7"/>
      <c r="B100" s="32"/>
      <c r="C100" s="31" t="s">
        <v>68</v>
      </c>
      <c r="D100" s="21" t="s">
        <v>48</v>
      </c>
      <c r="E100" s="22">
        <v>35948.1</v>
      </c>
      <c r="F100" s="22">
        <v>33639.4</v>
      </c>
      <c r="G100" s="23">
        <f t="shared" si="3"/>
        <v>0.9357768560786245</v>
      </c>
    </row>
    <row r="101" spans="1:7" ht="15" customHeight="1">
      <c r="A101" s="6"/>
      <c r="B101" s="32"/>
      <c r="C101" s="31"/>
      <c r="D101" s="21" t="s">
        <v>6</v>
      </c>
      <c r="E101" s="22">
        <v>1030</v>
      </c>
      <c r="F101" s="22">
        <v>1029</v>
      </c>
      <c r="G101" s="23">
        <f t="shared" si="3"/>
        <v>0.9990291262135922</v>
      </c>
    </row>
    <row r="102" spans="1:7" ht="15" customHeight="1">
      <c r="A102" s="6"/>
      <c r="B102" s="32"/>
      <c r="C102" s="31"/>
      <c r="D102" s="21" t="s">
        <v>65</v>
      </c>
      <c r="E102" s="22">
        <f>SUM(E100:E101)</f>
        <v>36978.1</v>
      </c>
      <c r="F102" s="22">
        <f>SUM(F100:F101)</f>
        <v>34668.4</v>
      </c>
      <c r="G102" s="23">
        <f t="shared" si="3"/>
        <v>0.9375387053418105</v>
      </c>
    </row>
    <row r="103" spans="1:7" ht="15" customHeight="1">
      <c r="A103" s="6"/>
      <c r="B103" s="32"/>
      <c r="C103" s="31" t="s">
        <v>32</v>
      </c>
      <c r="D103" s="21" t="s">
        <v>5</v>
      </c>
      <c r="E103" s="22">
        <v>317</v>
      </c>
      <c r="F103" s="22">
        <v>302.65</v>
      </c>
      <c r="G103" s="23">
        <f t="shared" si="3"/>
        <v>0.9547318611987381</v>
      </c>
    </row>
    <row r="104" spans="1:7" ht="23.25" customHeight="1">
      <c r="A104" s="6"/>
      <c r="B104" s="32"/>
      <c r="C104" s="31"/>
      <c r="D104" s="21" t="s">
        <v>48</v>
      </c>
      <c r="E104" s="22">
        <v>189.9</v>
      </c>
      <c r="F104" s="22">
        <v>185.61</v>
      </c>
      <c r="G104" s="23">
        <f t="shared" si="3"/>
        <v>0.9774091627172197</v>
      </c>
    </row>
    <row r="105" spans="1:7" ht="15" customHeight="1">
      <c r="A105" s="6"/>
      <c r="B105" s="32"/>
      <c r="C105" s="31"/>
      <c r="D105" s="21" t="s">
        <v>66</v>
      </c>
      <c r="E105" s="22">
        <f>SUM(E103:E104)</f>
        <v>506.9</v>
      </c>
      <c r="F105" s="22">
        <f>SUM(F103:F104)</f>
        <v>488.26</v>
      </c>
      <c r="G105" s="23">
        <f t="shared" si="3"/>
        <v>0.9632274610376801</v>
      </c>
    </row>
    <row r="106" spans="1:7" ht="15" customHeight="1">
      <c r="A106" s="6"/>
      <c r="B106" s="32"/>
      <c r="C106" s="31" t="s">
        <v>33</v>
      </c>
      <c r="D106" s="21" t="s">
        <v>4</v>
      </c>
      <c r="E106" s="22">
        <v>4851</v>
      </c>
      <c r="F106" s="22">
        <v>4851</v>
      </c>
      <c r="G106" s="23">
        <f t="shared" si="3"/>
        <v>1</v>
      </c>
    </row>
    <row r="107" spans="1:7" ht="15" customHeight="1">
      <c r="A107" s="6"/>
      <c r="B107" s="32"/>
      <c r="C107" s="31"/>
      <c r="D107" s="21" t="s">
        <v>5</v>
      </c>
      <c r="E107" s="22">
        <v>8598.1</v>
      </c>
      <c r="F107" s="22">
        <v>4179.32</v>
      </c>
      <c r="G107" s="23">
        <f t="shared" si="3"/>
        <v>0.48607483048580497</v>
      </c>
    </row>
    <row r="108" spans="1:7" ht="23.25" customHeight="1">
      <c r="A108" s="6"/>
      <c r="B108" s="32"/>
      <c r="C108" s="31"/>
      <c r="D108" s="21" t="s">
        <v>48</v>
      </c>
      <c r="E108" s="22">
        <v>13316.5</v>
      </c>
      <c r="F108" s="22">
        <v>12889.95</v>
      </c>
      <c r="G108" s="23">
        <f t="shared" si="3"/>
        <v>0.9679683099913642</v>
      </c>
    </row>
    <row r="109" spans="1:7" ht="15" customHeight="1">
      <c r="A109" s="6"/>
      <c r="B109" s="32"/>
      <c r="C109" s="31"/>
      <c r="D109" s="21" t="s">
        <v>67</v>
      </c>
      <c r="E109" s="22">
        <f>SUM(E106:E108)</f>
        <v>26765.6</v>
      </c>
      <c r="F109" s="22">
        <f>SUM(F106:F108)</f>
        <v>21920.27</v>
      </c>
      <c r="G109" s="23">
        <f t="shared" si="3"/>
        <v>0.8189717398451745</v>
      </c>
    </row>
    <row r="110" spans="1:7" ht="15" customHeight="1">
      <c r="A110" s="6"/>
      <c r="B110" s="32"/>
      <c r="C110" s="31" t="s">
        <v>69</v>
      </c>
      <c r="D110" s="21" t="s">
        <v>4</v>
      </c>
      <c r="E110" s="22">
        <v>1392.4</v>
      </c>
      <c r="F110" s="22">
        <v>1392.4</v>
      </c>
      <c r="G110" s="23">
        <f t="shared" si="3"/>
        <v>1</v>
      </c>
    </row>
    <row r="111" spans="1:7" ht="15" customHeight="1">
      <c r="A111" s="6"/>
      <c r="B111" s="32"/>
      <c r="C111" s="31"/>
      <c r="D111" s="21" t="s">
        <v>5</v>
      </c>
      <c r="E111" s="22">
        <v>8291.1</v>
      </c>
      <c r="F111" s="22">
        <v>8291.1</v>
      </c>
      <c r="G111" s="23">
        <f t="shared" si="3"/>
        <v>1</v>
      </c>
    </row>
    <row r="112" spans="1:7" ht="23.25" customHeight="1">
      <c r="A112" s="6"/>
      <c r="B112" s="32"/>
      <c r="C112" s="31"/>
      <c r="D112" s="21" t="s">
        <v>48</v>
      </c>
      <c r="E112" s="22">
        <v>5313.3</v>
      </c>
      <c r="F112" s="22">
        <v>5307.3</v>
      </c>
      <c r="G112" s="23">
        <f t="shared" si="3"/>
        <v>0.9988707582858111</v>
      </c>
    </row>
    <row r="113" spans="1:7" ht="15" customHeight="1">
      <c r="A113" s="6"/>
      <c r="B113" s="32"/>
      <c r="C113" s="31"/>
      <c r="D113" s="21" t="s">
        <v>70</v>
      </c>
      <c r="E113" s="22">
        <f>SUM(E110:E112)</f>
        <v>14996.8</v>
      </c>
      <c r="F113" s="15">
        <f>SUM(F110:F112)</f>
        <v>14990.8</v>
      </c>
      <c r="G113" s="16">
        <f aca="true" t="shared" si="4" ref="G113:G119">F113/E113</f>
        <v>0.9995999146484583</v>
      </c>
    </row>
    <row r="114" spans="1:7" ht="15" customHeight="1">
      <c r="A114" s="6"/>
      <c r="B114" s="32"/>
      <c r="C114" s="31" t="s">
        <v>34</v>
      </c>
      <c r="D114" s="21" t="s">
        <v>4</v>
      </c>
      <c r="E114" s="22">
        <v>10184</v>
      </c>
      <c r="F114" s="15">
        <v>10049.2065</v>
      </c>
      <c r="G114" s="16">
        <f t="shared" si="4"/>
        <v>0.986764188923802</v>
      </c>
    </row>
    <row r="115" spans="1:7" ht="15" customHeight="1">
      <c r="A115" s="6"/>
      <c r="B115" s="32"/>
      <c r="C115" s="31"/>
      <c r="D115" s="21" t="s">
        <v>5</v>
      </c>
      <c r="E115" s="22">
        <v>1130</v>
      </c>
      <c r="F115" s="15">
        <v>930.70472</v>
      </c>
      <c r="G115" s="16">
        <f t="shared" si="4"/>
        <v>0.8236324955752212</v>
      </c>
    </row>
    <row r="116" spans="1:7" ht="23.25" customHeight="1">
      <c r="A116" s="6"/>
      <c r="B116" s="32"/>
      <c r="C116" s="31"/>
      <c r="D116" s="21" t="s">
        <v>48</v>
      </c>
      <c r="E116" s="22">
        <v>381228.3</v>
      </c>
      <c r="F116" s="15">
        <v>368297.16198000003</v>
      </c>
      <c r="G116" s="16">
        <f t="shared" si="4"/>
        <v>0.966080330290275</v>
      </c>
    </row>
    <row r="117" spans="1:7" ht="15" customHeight="1">
      <c r="A117" s="6"/>
      <c r="B117" s="32"/>
      <c r="C117" s="31"/>
      <c r="D117" s="21" t="s">
        <v>71</v>
      </c>
      <c r="E117" s="22">
        <f>SUM(E114:E116)</f>
        <v>392542.3</v>
      </c>
      <c r="F117" s="15">
        <f>SUM(F114:F116)</f>
        <v>379277.07320000004</v>
      </c>
      <c r="G117" s="16">
        <f t="shared" si="4"/>
        <v>0.9662068857292578</v>
      </c>
    </row>
    <row r="118" spans="1:7" ht="15" customHeight="1">
      <c r="A118" s="6"/>
      <c r="B118" s="32"/>
      <c r="C118" s="31" t="s">
        <v>72</v>
      </c>
      <c r="D118" s="21" t="s">
        <v>6</v>
      </c>
      <c r="E118" s="22">
        <v>3712580</v>
      </c>
      <c r="F118" s="22">
        <v>2077580</v>
      </c>
      <c r="G118" s="23">
        <f t="shared" si="4"/>
        <v>0.5596054495795377</v>
      </c>
    </row>
    <row r="119" spans="1:7" ht="21.75" customHeight="1">
      <c r="A119" s="6"/>
      <c r="B119" s="32"/>
      <c r="C119" s="31"/>
      <c r="D119" s="21" t="s">
        <v>73</v>
      </c>
      <c r="E119" s="22">
        <f>SUM(E118)</f>
        <v>3712580</v>
      </c>
      <c r="F119" s="22">
        <f>SUM(F118)</f>
        <v>2077580</v>
      </c>
      <c r="G119" s="23">
        <f t="shared" si="4"/>
        <v>0.5596054495795377</v>
      </c>
    </row>
    <row r="120" spans="1:7" ht="23.25" customHeight="1">
      <c r="A120" s="6"/>
      <c r="B120" s="32"/>
      <c r="C120" s="31" t="s">
        <v>74</v>
      </c>
      <c r="D120" s="21" t="s">
        <v>48</v>
      </c>
      <c r="E120" s="22">
        <v>0</v>
      </c>
      <c r="F120" s="22">
        <v>0</v>
      </c>
      <c r="G120" s="23">
        <v>1</v>
      </c>
    </row>
    <row r="121" spans="1:7" ht="15" customHeight="1">
      <c r="A121" s="6"/>
      <c r="B121" s="32"/>
      <c r="C121" s="31"/>
      <c r="D121" s="21" t="s">
        <v>75</v>
      </c>
      <c r="E121" s="22">
        <f>SUM(E120)</f>
        <v>0</v>
      </c>
      <c r="F121" s="22">
        <f>SUM(F120)</f>
        <v>0</v>
      </c>
      <c r="G121" s="23">
        <v>1</v>
      </c>
    </row>
    <row r="122" spans="1:7" ht="15" customHeight="1">
      <c r="A122" s="6"/>
      <c r="B122" s="32">
        <v>12</v>
      </c>
      <c r="C122" s="36" t="s">
        <v>35</v>
      </c>
      <c r="D122" s="30" t="s">
        <v>5</v>
      </c>
      <c r="E122" s="19">
        <f>E129</f>
        <v>3032</v>
      </c>
      <c r="F122" s="12">
        <f>F129</f>
        <v>2936.74459</v>
      </c>
      <c r="G122" s="13">
        <f aca="true" t="shared" si="5" ref="G122:G146">F122/E122</f>
        <v>0.9685833080474934</v>
      </c>
    </row>
    <row r="123" spans="1:7" ht="43.5" customHeight="1">
      <c r="A123" s="6"/>
      <c r="B123" s="32"/>
      <c r="C123" s="36"/>
      <c r="D123" s="30" t="s">
        <v>48</v>
      </c>
      <c r="E123" s="19">
        <f>E125+E127+E130</f>
        <v>101600.8</v>
      </c>
      <c r="F123" s="12">
        <f>F125+F127+F130</f>
        <v>91620.83672000002</v>
      </c>
      <c r="G123" s="13">
        <f t="shared" si="5"/>
        <v>0.9017727884032412</v>
      </c>
    </row>
    <row r="124" spans="1:7" ht="15" customHeight="1">
      <c r="A124" s="6"/>
      <c r="B124" s="32"/>
      <c r="C124" s="35" t="s">
        <v>7</v>
      </c>
      <c r="D124" s="35"/>
      <c r="E124" s="19">
        <f>SUM(E122:E123)</f>
        <v>104632.8</v>
      </c>
      <c r="F124" s="12">
        <f>SUM(F122:F123)</f>
        <v>94557.58131000002</v>
      </c>
      <c r="G124" s="13">
        <f t="shared" si="5"/>
        <v>0.9037087921760674</v>
      </c>
    </row>
    <row r="125" spans="1:7" ht="23.25" customHeight="1">
      <c r="A125" s="6"/>
      <c r="B125" s="32"/>
      <c r="C125" s="31" t="s">
        <v>76</v>
      </c>
      <c r="D125" s="21" t="s">
        <v>48</v>
      </c>
      <c r="E125" s="22">
        <v>1686.3</v>
      </c>
      <c r="F125" s="15">
        <v>1685.85</v>
      </c>
      <c r="G125" s="16">
        <f t="shared" si="5"/>
        <v>0.99973314356876</v>
      </c>
    </row>
    <row r="126" spans="1:7" ht="15" customHeight="1">
      <c r="A126" s="6"/>
      <c r="B126" s="32"/>
      <c r="C126" s="31"/>
      <c r="D126" s="21" t="s">
        <v>63</v>
      </c>
      <c r="E126" s="22">
        <f>SUM(E125)</f>
        <v>1686.3</v>
      </c>
      <c r="F126" s="15">
        <f>SUM(F125)</f>
        <v>1685.85</v>
      </c>
      <c r="G126" s="16">
        <f t="shared" si="5"/>
        <v>0.99973314356876</v>
      </c>
    </row>
    <row r="127" spans="1:7" ht="23.25" customHeight="1">
      <c r="A127" s="6"/>
      <c r="B127" s="32"/>
      <c r="C127" s="31" t="s">
        <v>36</v>
      </c>
      <c r="D127" s="21" t="s">
        <v>48</v>
      </c>
      <c r="E127" s="22">
        <v>4176.2</v>
      </c>
      <c r="F127" s="15">
        <v>4176.2</v>
      </c>
      <c r="G127" s="16">
        <f t="shared" si="5"/>
        <v>1</v>
      </c>
    </row>
    <row r="128" spans="1:7" ht="11.25" customHeight="1">
      <c r="A128" s="6"/>
      <c r="B128" s="32"/>
      <c r="C128" s="31"/>
      <c r="D128" s="21" t="s">
        <v>64</v>
      </c>
      <c r="E128" s="22">
        <f>SUM(E127)</f>
        <v>4176.2</v>
      </c>
      <c r="F128" s="15">
        <f>SUM(F127)</f>
        <v>4176.2</v>
      </c>
      <c r="G128" s="16">
        <f t="shared" si="5"/>
        <v>1</v>
      </c>
    </row>
    <row r="129" spans="1:7" ht="12" customHeight="1">
      <c r="A129" s="6"/>
      <c r="B129" s="32"/>
      <c r="C129" s="31" t="s">
        <v>37</v>
      </c>
      <c r="D129" s="21" t="s">
        <v>5</v>
      </c>
      <c r="E129" s="22">
        <v>3032</v>
      </c>
      <c r="F129" s="15">
        <v>2936.74459</v>
      </c>
      <c r="G129" s="16">
        <f t="shared" si="5"/>
        <v>0.9685833080474934</v>
      </c>
    </row>
    <row r="130" spans="1:7" ht="23.25" customHeight="1">
      <c r="A130" s="6"/>
      <c r="B130" s="32"/>
      <c r="C130" s="31"/>
      <c r="D130" s="21" t="s">
        <v>48</v>
      </c>
      <c r="E130" s="22">
        <v>95738.3</v>
      </c>
      <c r="F130" s="15">
        <v>85758.78672000002</v>
      </c>
      <c r="G130" s="16">
        <f t="shared" si="5"/>
        <v>0.895762581119573</v>
      </c>
    </row>
    <row r="131" spans="1:7" ht="12.75" customHeight="1">
      <c r="A131" s="6"/>
      <c r="B131" s="32"/>
      <c r="C131" s="31"/>
      <c r="D131" s="21" t="s">
        <v>65</v>
      </c>
      <c r="E131" s="22">
        <f>SUM(E129:E130)</f>
        <v>98770.3</v>
      </c>
      <c r="F131" s="15">
        <f>SUM(F129:F130)</f>
        <v>88695.53131000002</v>
      </c>
      <c r="G131" s="16">
        <f t="shared" si="5"/>
        <v>0.8979979944375993</v>
      </c>
    </row>
    <row r="132" spans="1:7" ht="15" customHeight="1">
      <c r="A132" s="6"/>
      <c r="B132" s="32">
        <v>13</v>
      </c>
      <c r="C132" s="36" t="s">
        <v>103</v>
      </c>
      <c r="D132" s="30" t="s">
        <v>4</v>
      </c>
      <c r="E132" s="19">
        <f>E137+E154</f>
        <v>315.6</v>
      </c>
      <c r="F132" s="12">
        <f>F137+F154</f>
        <v>315.4</v>
      </c>
      <c r="G132" s="13">
        <f t="shared" si="5"/>
        <v>0.9993662864385296</v>
      </c>
    </row>
    <row r="133" spans="1:7" ht="15" customHeight="1">
      <c r="A133" s="6"/>
      <c r="B133" s="32"/>
      <c r="C133" s="36"/>
      <c r="D133" s="30" t="s">
        <v>5</v>
      </c>
      <c r="E133" s="19">
        <f>E138+E144+E151+E156</f>
        <v>13204.8</v>
      </c>
      <c r="F133" s="12">
        <f>F138+F144+F151+F156</f>
        <v>13204</v>
      </c>
      <c r="G133" s="13">
        <f t="shared" si="5"/>
        <v>0.9999394159699504</v>
      </c>
    </row>
    <row r="134" spans="1:7" ht="23.25" customHeight="1">
      <c r="A134" s="6"/>
      <c r="B134" s="32"/>
      <c r="C134" s="36"/>
      <c r="D134" s="30" t="s">
        <v>48</v>
      </c>
      <c r="E134" s="19">
        <f>E139+E142+E145+E152+E157+E159</f>
        <v>6245.3</v>
      </c>
      <c r="F134" s="12">
        <f>F139+F142+F145+F152+F157+F159</f>
        <v>5354.2</v>
      </c>
      <c r="G134" s="13">
        <f t="shared" si="5"/>
        <v>0.8573167021600243</v>
      </c>
    </row>
    <row r="135" spans="1:7" ht="15" customHeight="1">
      <c r="A135" s="6"/>
      <c r="B135" s="32"/>
      <c r="C135" s="36"/>
      <c r="D135" s="30" t="s">
        <v>6</v>
      </c>
      <c r="E135" s="19">
        <f>E140+E147+E149</f>
        <v>7408.8</v>
      </c>
      <c r="F135" s="12">
        <f>F140+F147+F149</f>
        <v>4325.04</v>
      </c>
      <c r="G135" s="13">
        <f t="shared" si="5"/>
        <v>0.5837706511175899</v>
      </c>
    </row>
    <row r="136" spans="1:7" ht="12.75" customHeight="1">
      <c r="A136" s="6"/>
      <c r="B136" s="32"/>
      <c r="C136" s="35" t="s">
        <v>7</v>
      </c>
      <c r="D136" s="35"/>
      <c r="E136" s="19">
        <f>SUM(E132:E135)</f>
        <v>27174.5</v>
      </c>
      <c r="F136" s="12">
        <f>SUM(F132:F135)</f>
        <v>23198.64</v>
      </c>
      <c r="G136" s="13">
        <f t="shared" si="5"/>
        <v>0.8536915122633351</v>
      </c>
    </row>
    <row r="137" spans="1:7" ht="15" customHeight="1">
      <c r="A137" s="6"/>
      <c r="B137" s="32"/>
      <c r="C137" s="31" t="s">
        <v>38</v>
      </c>
      <c r="D137" s="21" t="s">
        <v>4</v>
      </c>
      <c r="E137" s="22">
        <v>315.6</v>
      </c>
      <c r="F137" s="22">
        <v>315.4</v>
      </c>
      <c r="G137" s="23">
        <f t="shared" si="5"/>
        <v>0.9993662864385296</v>
      </c>
    </row>
    <row r="138" spans="1:7" ht="15" customHeight="1">
      <c r="A138" s="6"/>
      <c r="B138" s="32"/>
      <c r="C138" s="31"/>
      <c r="D138" s="21" t="s">
        <v>5</v>
      </c>
      <c r="E138" s="22">
        <v>1176.8</v>
      </c>
      <c r="F138" s="22">
        <v>1176.3</v>
      </c>
      <c r="G138" s="23">
        <f t="shared" si="5"/>
        <v>0.9995751189666894</v>
      </c>
    </row>
    <row r="139" spans="1:7" ht="23.25" customHeight="1">
      <c r="A139" s="6"/>
      <c r="B139" s="32"/>
      <c r="C139" s="31"/>
      <c r="D139" s="21" t="s">
        <v>48</v>
      </c>
      <c r="E139" s="22">
        <v>1176.3</v>
      </c>
      <c r="F139" s="22">
        <v>1176.3</v>
      </c>
      <c r="G139" s="23">
        <f t="shared" si="5"/>
        <v>1</v>
      </c>
    </row>
    <row r="140" spans="1:7" ht="15" customHeight="1">
      <c r="A140" s="6"/>
      <c r="B140" s="32"/>
      <c r="C140" s="31"/>
      <c r="D140" s="21" t="s">
        <v>6</v>
      </c>
      <c r="E140" s="22">
        <v>4954.8</v>
      </c>
      <c r="F140" s="22">
        <v>4325.04</v>
      </c>
      <c r="G140" s="23">
        <f t="shared" si="5"/>
        <v>0.8728990070234923</v>
      </c>
    </row>
    <row r="141" spans="1:7" ht="15" customHeight="1">
      <c r="A141" s="6"/>
      <c r="B141" s="32"/>
      <c r="C141" s="31"/>
      <c r="D141" s="21" t="s">
        <v>63</v>
      </c>
      <c r="E141" s="22">
        <f>SUM(E137:E140)</f>
        <v>7623.5</v>
      </c>
      <c r="F141" s="22">
        <f>SUM(F137:F140)</f>
        <v>6993.04</v>
      </c>
      <c r="G141" s="23">
        <f t="shared" si="5"/>
        <v>0.9173004525480423</v>
      </c>
    </row>
    <row r="142" spans="1:7" ht="23.25" customHeight="1">
      <c r="A142" s="6"/>
      <c r="B142" s="32"/>
      <c r="C142" s="31" t="s">
        <v>77</v>
      </c>
      <c r="D142" s="21" t="s">
        <v>48</v>
      </c>
      <c r="E142" s="22">
        <v>3577</v>
      </c>
      <c r="F142" s="22">
        <v>2686</v>
      </c>
      <c r="G142" s="23">
        <f t="shared" si="5"/>
        <v>0.7509085826111267</v>
      </c>
    </row>
    <row r="143" spans="1:7" ht="24" customHeight="1">
      <c r="A143" s="6"/>
      <c r="B143" s="32"/>
      <c r="C143" s="31"/>
      <c r="D143" s="21" t="s">
        <v>64</v>
      </c>
      <c r="E143" s="22">
        <f>SUM(E142)</f>
        <v>3577</v>
      </c>
      <c r="F143" s="22">
        <f>SUM(F142)</f>
        <v>2686</v>
      </c>
      <c r="G143" s="23">
        <f t="shared" si="5"/>
        <v>0.7509085826111267</v>
      </c>
    </row>
    <row r="144" spans="1:7" ht="15" customHeight="1">
      <c r="A144" s="6"/>
      <c r="B144" s="32"/>
      <c r="C144" s="31" t="s">
        <v>78</v>
      </c>
      <c r="D144" s="21" t="s">
        <v>5</v>
      </c>
      <c r="E144" s="22">
        <v>11810</v>
      </c>
      <c r="F144" s="22">
        <v>11809.7</v>
      </c>
      <c r="G144" s="23">
        <f t="shared" si="5"/>
        <v>0.999974597798476</v>
      </c>
    </row>
    <row r="145" spans="1:7" ht="23.25" customHeight="1">
      <c r="A145" s="6"/>
      <c r="B145" s="32"/>
      <c r="C145" s="31"/>
      <c r="D145" s="21" t="s">
        <v>48</v>
      </c>
      <c r="E145" s="22">
        <v>1489.7</v>
      </c>
      <c r="F145" s="22">
        <v>1489.7</v>
      </c>
      <c r="G145" s="23">
        <f t="shared" si="5"/>
        <v>1</v>
      </c>
    </row>
    <row r="146" spans="1:7" ht="15" customHeight="1">
      <c r="A146" s="6"/>
      <c r="B146" s="32"/>
      <c r="C146" s="31"/>
      <c r="D146" s="21" t="s">
        <v>65</v>
      </c>
      <c r="E146" s="22">
        <f>SUM(E144:E145)</f>
        <v>13299.7</v>
      </c>
      <c r="F146" s="22">
        <f>SUM(F144:F145)</f>
        <v>13299.400000000001</v>
      </c>
      <c r="G146" s="23">
        <f t="shared" si="5"/>
        <v>0.9999774431002204</v>
      </c>
    </row>
    <row r="147" spans="1:7" ht="15" customHeight="1">
      <c r="A147" s="6"/>
      <c r="B147" s="32"/>
      <c r="C147" s="31" t="s">
        <v>39</v>
      </c>
      <c r="D147" s="21" t="s">
        <v>6</v>
      </c>
      <c r="E147" s="22">
        <v>0</v>
      </c>
      <c r="F147" s="22">
        <v>0</v>
      </c>
      <c r="G147" s="23" t="s">
        <v>93</v>
      </c>
    </row>
    <row r="148" spans="1:7" ht="21" customHeight="1">
      <c r="A148" s="6"/>
      <c r="B148" s="32"/>
      <c r="C148" s="31"/>
      <c r="D148" s="21" t="s">
        <v>66</v>
      </c>
      <c r="E148" s="22">
        <f>SUM(E147)</f>
        <v>0</v>
      </c>
      <c r="F148" s="22">
        <f>SUM(F147)</f>
        <v>0</v>
      </c>
      <c r="G148" s="23" t="s">
        <v>93</v>
      </c>
    </row>
    <row r="149" spans="1:7" ht="15" customHeight="1">
      <c r="A149" s="6"/>
      <c r="B149" s="32"/>
      <c r="C149" s="31" t="s">
        <v>40</v>
      </c>
      <c r="D149" s="21" t="s">
        <v>6</v>
      </c>
      <c r="E149" s="22">
        <v>2454</v>
      </c>
      <c r="F149" s="22">
        <v>0</v>
      </c>
      <c r="G149" s="23">
        <f>F149/E149</f>
        <v>0</v>
      </c>
    </row>
    <row r="150" spans="1:7" ht="21" customHeight="1">
      <c r="A150" s="6"/>
      <c r="B150" s="32"/>
      <c r="C150" s="31"/>
      <c r="D150" s="21" t="s">
        <v>67</v>
      </c>
      <c r="E150" s="22">
        <f>SUM(E149)</f>
        <v>2454</v>
      </c>
      <c r="F150" s="22">
        <f>SUM(F149)</f>
        <v>0</v>
      </c>
      <c r="G150" s="23">
        <f>F150/E150</f>
        <v>0</v>
      </c>
    </row>
    <row r="151" spans="1:7" ht="15" customHeight="1">
      <c r="A151" s="6"/>
      <c r="B151" s="32"/>
      <c r="C151" s="31" t="s">
        <v>41</v>
      </c>
      <c r="D151" s="21" t="s">
        <v>5</v>
      </c>
      <c r="E151" s="22">
        <v>218</v>
      </c>
      <c r="F151" s="22">
        <v>218</v>
      </c>
      <c r="G151" s="23">
        <f>F151/E151</f>
        <v>1</v>
      </c>
    </row>
    <row r="152" spans="1:7" ht="23.25" customHeight="1">
      <c r="A152" s="6"/>
      <c r="B152" s="32"/>
      <c r="C152" s="31"/>
      <c r="D152" s="21" t="s">
        <v>48</v>
      </c>
      <c r="E152" s="22">
        <v>2.3</v>
      </c>
      <c r="F152" s="22">
        <v>2.2</v>
      </c>
      <c r="G152" s="23">
        <f>F152/E152</f>
        <v>0.9565217391304349</v>
      </c>
    </row>
    <row r="153" spans="1:7" ht="15" customHeight="1">
      <c r="A153" s="6"/>
      <c r="B153" s="32"/>
      <c r="C153" s="31"/>
      <c r="D153" s="21" t="s">
        <v>70</v>
      </c>
      <c r="E153" s="22">
        <f>SUM(E151:E152)</f>
        <v>220.3</v>
      </c>
      <c r="F153" s="22">
        <f>SUM(F151:F152)</f>
        <v>220.2</v>
      </c>
      <c r="G153" s="23">
        <f>F153/E153</f>
        <v>0.999546073536087</v>
      </c>
    </row>
    <row r="154" spans="1:7" ht="15" customHeight="1">
      <c r="A154" s="6"/>
      <c r="B154" s="32"/>
      <c r="C154" s="31" t="s">
        <v>42</v>
      </c>
      <c r="D154" s="21" t="s">
        <v>4</v>
      </c>
      <c r="E154" s="22">
        <v>0</v>
      </c>
      <c r="F154" s="22">
        <v>0</v>
      </c>
      <c r="G154" s="23">
        <v>1</v>
      </c>
    </row>
    <row r="155" spans="1:7" ht="15" customHeight="1">
      <c r="A155" s="6"/>
      <c r="B155" s="32"/>
      <c r="C155" s="31"/>
      <c r="D155" s="21" t="s">
        <v>71</v>
      </c>
      <c r="E155" s="22">
        <f>SUM(E154)</f>
        <v>0</v>
      </c>
      <c r="F155" s="22">
        <f>SUM(F154)</f>
        <v>0</v>
      </c>
      <c r="G155" s="23">
        <v>1</v>
      </c>
    </row>
    <row r="156" spans="1:7" ht="15" customHeight="1">
      <c r="A156" s="6"/>
      <c r="B156" s="32"/>
      <c r="C156" s="31" t="s">
        <v>43</v>
      </c>
      <c r="D156" s="21" t="s">
        <v>5</v>
      </c>
      <c r="E156" s="22">
        <v>0</v>
      </c>
      <c r="F156" s="22">
        <v>0</v>
      </c>
      <c r="G156" s="23">
        <v>1</v>
      </c>
    </row>
    <row r="157" spans="1:7" ht="23.25" customHeight="1">
      <c r="A157" s="6"/>
      <c r="B157" s="32"/>
      <c r="C157" s="31"/>
      <c r="D157" s="21" t="s">
        <v>48</v>
      </c>
      <c r="E157" s="22">
        <v>0</v>
      </c>
      <c r="F157" s="22">
        <v>0</v>
      </c>
      <c r="G157" s="23">
        <v>1</v>
      </c>
    </row>
    <row r="158" spans="1:7" ht="15" customHeight="1">
      <c r="A158" s="6"/>
      <c r="B158" s="32"/>
      <c r="C158" s="31"/>
      <c r="D158" s="21" t="s">
        <v>73</v>
      </c>
      <c r="E158" s="22">
        <f>SUM(E156:E157)</f>
        <v>0</v>
      </c>
      <c r="F158" s="22">
        <f>SUM(F156:F157)</f>
        <v>0</v>
      </c>
      <c r="G158" s="23">
        <v>1</v>
      </c>
    </row>
    <row r="159" spans="1:7" ht="23.25" customHeight="1">
      <c r="A159" s="6"/>
      <c r="B159" s="32"/>
      <c r="C159" s="31" t="s">
        <v>79</v>
      </c>
      <c r="D159" s="21" t="s">
        <v>48</v>
      </c>
      <c r="E159" s="22">
        <v>0</v>
      </c>
      <c r="F159" s="22">
        <v>0</v>
      </c>
      <c r="G159" s="23" t="s">
        <v>93</v>
      </c>
    </row>
    <row r="160" spans="1:7" ht="15" customHeight="1">
      <c r="A160" s="6"/>
      <c r="B160" s="32"/>
      <c r="C160" s="31"/>
      <c r="D160" s="21" t="s">
        <v>75</v>
      </c>
      <c r="E160" s="22">
        <f>SUM(E159)</f>
        <v>0</v>
      </c>
      <c r="F160" s="22">
        <f>SUM(F159)</f>
        <v>0</v>
      </c>
      <c r="G160" s="23" t="s">
        <v>93</v>
      </c>
    </row>
    <row r="161" spans="1:7" ht="15" customHeight="1">
      <c r="A161" s="6"/>
      <c r="B161" s="32">
        <v>14</v>
      </c>
      <c r="C161" s="36" t="s">
        <v>80</v>
      </c>
      <c r="D161" s="30" t="s">
        <v>5</v>
      </c>
      <c r="E161" s="19">
        <f>E168+E171+E177</f>
        <v>318374.43</v>
      </c>
      <c r="F161" s="12">
        <f>F168+F171+F177</f>
        <v>253476.25689000002</v>
      </c>
      <c r="G161" s="13">
        <f aca="true" t="shared" si="6" ref="G161:G188">F161/E161</f>
        <v>0.7961577093047328</v>
      </c>
    </row>
    <row r="162" spans="1:7" ht="23.25" customHeight="1">
      <c r="A162" s="6"/>
      <c r="B162" s="32"/>
      <c r="C162" s="36"/>
      <c r="D162" s="30" t="s">
        <v>48</v>
      </c>
      <c r="E162" s="19">
        <f>E165+E169+E172+E178</f>
        <v>54881.21</v>
      </c>
      <c r="F162" s="12">
        <f>F165+F169+F172+F178</f>
        <v>52124.76438000001</v>
      </c>
      <c r="G162" s="13">
        <f t="shared" si="6"/>
        <v>0.9497743285907875</v>
      </c>
    </row>
    <row r="163" spans="1:7" ht="17.25" customHeight="1">
      <c r="A163" s="6"/>
      <c r="B163" s="32"/>
      <c r="C163" s="36"/>
      <c r="D163" s="30" t="s">
        <v>6</v>
      </c>
      <c r="E163" s="19">
        <f>E166+E173+E175+E179</f>
        <v>452682.02</v>
      </c>
      <c r="F163" s="12">
        <f>F166+F173+F175+F179</f>
        <v>402046.93</v>
      </c>
      <c r="G163" s="13">
        <f t="shared" si="6"/>
        <v>0.8881442430605041</v>
      </c>
    </row>
    <row r="164" spans="1:7" ht="15" customHeight="1">
      <c r="A164" s="6"/>
      <c r="B164" s="32"/>
      <c r="C164" s="35" t="s">
        <v>7</v>
      </c>
      <c r="D164" s="35"/>
      <c r="E164" s="19">
        <f>SUM(E161:E163)</f>
        <v>825937.66</v>
      </c>
      <c r="F164" s="12">
        <f>SUM(F161:F163)</f>
        <v>707647.9512700001</v>
      </c>
      <c r="G164" s="13">
        <f t="shared" si="6"/>
        <v>0.8567813111585202</v>
      </c>
    </row>
    <row r="165" spans="1:7" ht="23.25" customHeight="1">
      <c r="A165" s="6"/>
      <c r="B165" s="32"/>
      <c r="C165" s="31" t="s">
        <v>81</v>
      </c>
      <c r="D165" s="21" t="s">
        <v>48</v>
      </c>
      <c r="E165" s="22">
        <v>2858.74</v>
      </c>
      <c r="F165" s="22">
        <v>2858.73</v>
      </c>
      <c r="G165" s="23">
        <f t="shared" si="6"/>
        <v>0.999996501955407</v>
      </c>
    </row>
    <row r="166" spans="1:7" ht="15" customHeight="1">
      <c r="A166" s="6"/>
      <c r="B166" s="32"/>
      <c r="C166" s="31"/>
      <c r="D166" s="21" t="s">
        <v>6</v>
      </c>
      <c r="E166" s="22">
        <v>144162.03</v>
      </c>
      <c r="F166" s="22">
        <v>136990.59</v>
      </c>
      <c r="G166" s="23">
        <f t="shared" si="6"/>
        <v>0.9502543076009682</v>
      </c>
    </row>
    <row r="167" spans="1:7" ht="12.75" customHeight="1">
      <c r="A167" s="6"/>
      <c r="B167" s="32"/>
      <c r="C167" s="31"/>
      <c r="D167" s="21" t="s">
        <v>63</v>
      </c>
      <c r="E167" s="22">
        <f>SUM(E165:E166)</f>
        <v>147020.77</v>
      </c>
      <c r="F167" s="22">
        <f>SUM(F165:F166)</f>
        <v>139849.32</v>
      </c>
      <c r="G167" s="23">
        <f t="shared" si="6"/>
        <v>0.9512215178848541</v>
      </c>
    </row>
    <row r="168" spans="1:7" ht="15" customHeight="1">
      <c r="A168" s="6"/>
      <c r="B168" s="32"/>
      <c r="C168" s="31" t="s">
        <v>82</v>
      </c>
      <c r="D168" s="21" t="s">
        <v>5</v>
      </c>
      <c r="E168" s="22">
        <v>73213</v>
      </c>
      <c r="F168" s="22">
        <v>11937.67</v>
      </c>
      <c r="G168" s="23">
        <f t="shared" si="6"/>
        <v>0.16305396582574133</v>
      </c>
    </row>
    <row r="169" spans="1:7" ht="23.25" customHeight="1">
      <c r="A169" s="6"/>
      <c r="B169" s="32"/>
      <c r="C169" s="31"/>
      <c r="D169" s="21" t="s">
        <v>48</v>
      </c>
      <c r="E169" s="22">
        <v>4268.96</v>
      </c>
      <c r="F169" s="22">
        <v>4112.37</v>
      </c>
      <c r="G169" s="23">
        <f t="shared" si="6"/>
        <v>0.9633189348225328</v>
      </c>
    </row>
    <row r="170" spans="1:7" ht="15" customHeight="1">
      <c r="A170" s="6"/>
      <c r="B170" s="32"/>
      <c r="C170" s="31"/>
      <c r="D170" s="21" t="s">
        <v>64</v>
      </c>
      <c r="E170" s="22">
        <f>SUM(E168:E169)</f>
        <v>77481.96</v>
      </c>
      <c r="F170" s="22">
        <f>SUM(F168:F169)</f>
        <v>16050.04</v>
      </c>
      <c r="G170" s="23">
        <f t="shared" si="6"/>
        <v>0.20714550845125757</v>
      </c>
    </row>
    <row r="171" spans="1:7" ht="15" customHeight="1">
      <c r="A171" s="6"/>
      <c r="B171" s="32"/>
      <c r="C171" s="31" t="s">
        <v>83</v>
      </c>
      <c r="D171" s="21" t="s">
        <v>5</v>
      </c>
      <c r="E171" s="22">
        <v>169945.83</v>
      </c>
      <c r="F171" s="15">
        <v>167662.69689</v>
      </c>
      <c r="G171" s="16">
        <f t="shared" si="6"/>
        <v>0.9865655243791507</v>
      </c>
    </row>
    <row r="172" spans="1:7" ht="23.25" customHeight="1">
      <c r="A172" s="6"/>
      <c r="B172" s="32"/>
      <c r="C172" s="31"/>
      <c r="D172" s="21" t="s">
        <v>48</v>
      </c>
      <c r="E172" s="22">
        <v>18780.75</v>
      </c>
      <c r="F172" s="15">
        <v>17709.404380000004</v>
      </c>
      <c r="G172" s="16">
        <f t="shared" si="6"/>
        <v>0.942955120535655</v>
      </c>
    </row>
    <row r="173" spans="1:7" ht="15" customHeight="1">
      <c r="A173" s="6"/>
      <c r="B173" s="32"/>
      <c r="C173" s="31"/>
      <c r="D173" s="21" t="s">
        <v>6</v>
      </c>
      <c r="E173" s="22">
        <v>269511.11</v>
      </c>
      <c r="F173" s="15">
        <v>232315.52</v>
      </c>
      <c r="G173" s="16">
        <f t="shared" si="6"/>
        <v>0.8619886579072752</v>
      </c>
    </row>
    <row r="174" spans="1:7" ht="15" customHeight="1">
      <c r="A174" s="6"/>
      <c r="B174" s="32"/>
      <c r="C174" s="31"/>
      <c r="D174" s="21" t="s">
        <v>65</v>
      </c>
      <c r="E174" s="22">
        <f>SUM(E171:E173)</f>
        <v>458237.68999999994</v>
      </c>
      <c r="F174" s="15">
        <f>SUM(F171:F173)</f>
        <v>417687.62127</v>
      </c>
      <c r="G174" s="16">
        <f t="shared" si="6"/>
        <v>0.91150865671918</v>
      </c>
    </row>
    <row r="175" spans="1:7" ht="15" customHeight="1">
      <c r="A175" s="6"/>
      <c r="B175" s="32"/>
      <c r="C175" s="31" t="s">
        <v>84</v>
      </c>
      <c r="D175" s="21" t="s">
        <v>6</v>
      </c>
      <c r="E175" s="22">
        <v>7335</v>
      </c>
      <c r="F175" s="22">
        <v>1079.33</v>
      </c>
      <c r="G175" s="23">
        <f t="shared" si="6"/>
        <v>0.14714792092706203</v>
      </c>
    </row>
    <row r="176" spans="1:7" ht="23.25" customHeight="1">
      <c r="A176" s="6"/>
      <c r="B176" s="32"/>
      <c r="C176" s="31"/>
      <c r="D176" s="21" t="s">
        <v>66</v>
      </c>
      <c r="E176" s="22">
        <f>SUM(E175)</f>
        <v>7335</v>
      </c>
      <c r="F176" s="22">
        <f>SUM(F175)</f>
        <v>1079.33</v>
      </c>
      <c r="G176" s="23">
        <f t="shared" si="6"/>
        <v>0.14714792092706203</v>
      </c>
    </row>
    <row r="177" spans="1:7" ht="15" customHeight="1">
      <c r="A177" s="6"/>
      <c r="B177" s="32"/>
      <c r="C177" s="31" t="s">
        <v>85</v>
      </c>
      <c r="D177" s="21" t="s">
        <v>5</v>
      </c>
      <c r="E177" s="22">
        <v>75215.6</v>
      </c>
      <c r="F177" s="22">
        <v>73875.89</v>
      </c>
      <c r="G177" s="23">
        <f t="shared" si="6"/>
        <v>0.9821884024058838</v>
      </c>
    </row>
    <row r="178" spans="1:7" ht="23.25" customHeight="1">
      <c r="A178" s="6"/>
      <c r="B178" s="32"/>
      <c r="C178" s="31"/>
      <c r="D178" s="21" t="s">
        <v>48</v>
      </c>
      <c r="E178" s="22">
        <v>28972.76</v>
      </c>
      <c r="F178" s="22">
        <v>27444.26</v>
      </c>
      <c r="G178" s="23">
        <f t="shared" si="6"/>
        <v>0.9472435487678771</v>
      </c>
    </row>
    <row r="179" spans="1:7" ht="15" customHeight="1">
      <c r="A179" s="6"/>
      <c r="B179" s="32"/>
      <c r="C179" s="31"/>
      <c r="D179" s="21" t="s">
        <v>6</v>
      </c>
      <c r="E179" s="22">
        <v>31673.88</v>
      </c>
      <c r="F179" s="22">
        <v>31661.49</v>
      </c>
      <c r="G179" s="23">
        <f t="shared" si="6"/>
        <v>0.9996088259474368</v>
      </c>
    </row>
    <row r="180" spans="1:7" ht="15" customHeight="1">
      <c r="A180" s="6"/>
      <c r="B180" s="32"/>
      <c r="C180" s="31"/>
      <c r="D180" s="21" t="s">
        <v>67</v>
      </c>
      <c r="E180" s="22">
        <f>SUM(E177:E179)</f>
        <v>135862.24</v>
      </c>
      <c r="F180" s="22">
        <f>SUM(F177:F179)</f>
        <v>132981.63999999998</v>
      </c>
      <c r="G180" s="23">
        <f t="shared" si="6"/>
        <v>0.9787976409044926</v>
      </c>
    </row>
    <row r="181" spans="1:7" ht="15" customHeight="1">
      <c r="A181" s="6"/>
      <c r="B181" s="32">
        <v>15</v>
      </c>
      <c r="C181" s="36" t="s">
        <v>101</v>
      </c>
      <c r="D181" s="30" t="s">
        <v>5</v>
      </c>
      <c r="E181" s="19">
        <f>E186</f>
        <v>201611</v>
      </c>
      <c r="F181" s="19">
        <f>F186</f>
        <v>146813.61</v>
      </c>
      <c r="G181" s="20">
        <f t="shared" si="6"/>
        <v>0.7282023798304655</v>
      </c>
    </row>
    <row r="182" spans="1:7" ht="44.25" customHeight="1">
      <c r="A182" s="6"/>
      <c r="B182" s="32"/>
      <c r="C182" s="36"/>
      <c r="D182" s="30" t="s">
        <v>48</v>
      </c>
      <c r="E182" s="19">
        <f>E184+E187+E189</f>
        <v>160944.48</v>
      </c>
      <c r="F182" s="19">
        <f>F184+F187+F189</f>
        <v>150706.65</v>
      </c>
      <c r="G182" s="20">
        <f t="shared" si="6"/>
        <v>0.9363890578912677</v>
      </c>
    </row>
    <row r="183" spans="1:7" ht="15" customHeight="1">
      <c r="A183" s="6"/>
      <c r="B183" s="32"/>
      <c r="C183" s="35" t="s">
        <v>7</v>
      </c>
      <c r="D183" s="35"/>
      <c r="E183" s="19">
        <f>SUM(E181:E182)</f>
        <v>362555.48</v>
      </c>
      <c r="F183" s="19">
        <f>SUM(F181:F182)</f>
        <v>297520.26</v>
      </c>
      <c r="G183" s="20">
        <f t="shared" si="6"/>
        <v>0.8206199503590458</v>
      </c>
    </row>
    <row r="184" spans="1:7" ht="23.25" customHeight="1">
      <c r="A184" s="6"/>
      <c r="B184" s="32"/>
      <c r="C184" s="31" t="s">
        <v>44</v>
      </c>
      <c r="D184" s="21" t="s">
        <v>48</v>
      </c>
      <c r="E184" s="22">
        <v>99876.49</v>
      </c>
      <c r="F184" s="22">
        <v>95980.06</v>
      </c>
      <c r="G184" s="23">
        <f t="shared" si="6"/>
        <v>0.960987515680617</v>
      </c>
    </row>
    <row r="185" spans="1:7" ht="15" customHeight="1">
      <c r="A185" s="6"/>
      <c r="B185" s="32"/>
      <c r="C185" s="31"/>
      <c r="D185" s="21" t="s">
        <v>63</v>
      </c>
      <c r="E185" s="22">
        <f>SUM(E184)</f>
        <v>99876.49</v>
      </c>
      <c r="F185" s="22">
        <f>SUM(F184)</f>
        <v>95980.06</v>
      </c>
      <c r="G185" s="23">
        <f t="shared" si="6"/>
        <v>0.960987515680617</v>
      </c>
    </row>
    <row r="186" spans="1:7" ht="15" customHeight="1">
      <c r="A186" s="6"/>
      <c r="B186" s="32"/>
      <c r="C186" s="31" t="s">
        <v>45</v>
      </c>
      <c r="D186" s="21" t="s">
        <v>5</v>
      </c>
      <c r="E186" s="22">
        <v>201611</v>
      </c>
      <c r="F186" s="22">
        <v>146813.61</v>
      </c>
      <c r="G186" s="23">
        <f t="shared" si="6"/>
        <v>0.7282023798304655</v>
      </c>
    </row>
    <row r="187" spans="1:7" ht="23.25" customHeight="1">
      <c r="A187" s="6"/>
      <c r="B187" s="32"/>
      <c r="C187" s="31"/>
      <c r="D187" s="21" t="s">
        <v>48</v>
      </c>
      <c r="E187" s="22">
        <v>61067.99</v>
      </c>
      <c r="F187" s="22">
        <v>54726.59</v>
      </c>
      <c r="G187" s="23">
        <f t="shared" si="6"/>
        <v>0.896158363817116</v>
      </c>
    </row>
    <row r="188" spans="1:7" ht="15" customHeight="1">
      <c r="A188" s="6"/>
      <c r="B188" s="32"/>
      <c r="C188" s="31"/>
      <c r="D188" s="21" t="s">
        <v>64</v>
      </c>
      <c r="E188" s="22">
        <f>SUM(E186:E187)</f>
        <v>262678.99</v>
      </c>
      <c r="F188" s="22">
        <f>SUM(F186:F187)</f>
        <v>201540.19999999998</v>
      </c>
      <c r="G188" s="23">
        <f t="shared" si="6"/>
        <v>0.767249028938325</v>
      </c>
    </row>
    <row r="189" spans="1:7" ht="23.25" customHeight="1">
      <c r="A189" s="6"/>
      <c r="B189" s="32"/>
      <c r="C189" s="31" t="s">
        <v>46</v>
      </c>
      <c r="D189" s="21" t="s">
        <v>48</v>
      </c>
      <c r="E189" s="22">
        <v>0</v>
      </c>
      <c r="F189" s="22">
        <v>0</v>
      </c>
      <c r="G189" s="23" t="s">
        <v>93</v>
      </c>
    </row>
    <row r="190" spans="1:7" ht="15" customHeight="1">
      <c r="A190" s="6"/>
      <c r="B190" s="32"/>
      <c r="C190" s="31"/>
      <c r="D190" s="21" t="s">
        <v>65</v>
      </c>
      <c r="E190" s="22">
        <f>SUM(E189)</f>
        <v>0</v>
      </c>
      <c r="F190" s="22">
        <f>SUM(F189)</f>
        <v>0</v>
      </c>
      <c r="G190" s="23" t="s">
        <v>93</v>
      </c>
    </row>
    <row r="191" spans="1:7" ht="15" customHeight="1">
      <c r="A191" s="6"/>
      <c r="B191" s="32">
        <v>16</v>
      </c>
      <c r="C191" s="36" t="s">
        <v>102</v>
      </c>
      <c r="D191" s="30" t="s">
        <v>4</v>
      </c>
      <c r="E191" s="19">
        <f>E196</f>
        <v>32854.31</v>
      </c>
      <c r="F191" s="19">
        <f>F196</f>
        <v>32710.09487</v>
      </c>
      <c r="G191" s="20">
        <f aca="true" t="shared" si="7" ref="G191:G213">F191/E191</f>
        <v>0.9956104654153444</v>
      </c>
    </row>
    <row r="192" spans="1:7" ht="15" customHeight="1">
      <c r="A192" s="6"/>
      <c r="B192" s="32"/>
      <c r="C192" s="36"/>
      <c r="D192" s="30" t="s">
        <v>5</v>
      </c>
      <c r="E192" s="19">
        <f>E197+E200+E203</f>
        <v>152739.97</v>
      </c>
      <c r="F192" s="19">
        <f>F197+F200+F203</f>
        <v>152413.46449</v>
      </c>
      <c r="G192" s="20">
        <f t="shared" si="7"/>
        <v>0.997862344021673</v>
      </c>
    </row>
    <row r="193" spans="1:7" ht="23.25" customHeight="1">
      <c r="A193" s="6"/>
      <c r="B193" s="32"/>
      <c r="C193" s="36"/>
      <c r="D193" s="30" t="s">
        <v>48</v>
      </c>
      <c r="E193" s="19">
        <f>E198+E201+E204+E207</f>
        <v>471123.87</v>
      </c>
      <c r="F193" s="19">
        <f>F198+F201+F204+F207</f>
        <v>391858.54237</v>
      </c>
      <c r="G193" s="20">
        <f t="shared" si="7"/>
        <v>0.8317526818796084</v>
      </c>
    </row>
    <row r="194" spans="1:7" ht="15" customHeight="1">
      <c r="A194" s="6"/>
      <c r="B194" s="32"/>
      <c r="C194" s="36"/>
      <c r="D194" s="30" t="s">
        <v>6</v>
      </c>
      <c r="E194" s="19">
        <f>E205</f>
        <v>197431.56</v>
      </c>
      <c r="F194" s="19">
        <f>F205</f>
        <v>13537.34</v>
      </c>
      <c r="G194" s="20">
        <f t="shared" si="7"/>
        <v>0.06856725439438355</v>
      </c>
    </row>
    <row r="195" spans="1:7" ht="15" customHeight="1">
      <c r="A195" s="6"/>
      <c r="B195" s="32"/>
      <c r="C195" s="35" t="s">
        <v>7</v>
      </c>
      <c r="D195" s="35"/>
      <c r="E195" s="19">
        <f>SUM(E191:E194)</f>
        <v>854149.71</v>
      </c>
      <c r="F195" s="19">
        <f>SUM(F191:F194)</f>
        <v>590519.44173</v>
      </c>
      <c r="G195" s="20">
        <f t="shared" si="7"/>
        <v>0.6913535587689891</v>
      </c>
    </row>
    <row r="196" spans="1:7" ht="15" customHeight="1">
      <c r="A196" s="6"/>
      <c r="B196" s="32"/>
      <c r="C196" s="31" t="s">
        <v>86</v>
      </c>
      <c r="D196" s="21" t="s">
        <v>4</v>
      </c>
      <c r="E196" s="22">
        <v>32854.31</v>
      </c>
      <c r="F196" s="22">
        <v>32710.09487</v>
      </c>
      <c r="G196" s="23">
        <f t="shared" si="7"/>
        <v>0.9956104654153444</v>
      </c>
    </row>
    <row r="197" spans="1:7" ht="15" customHeight="1">
      <c r="A197" s="6"/>
      <c r="B197" s="32"/>
      <c r="C197" s="31"/>
      <c r="D197" s="21" t="s">
        <v>5</v>
      </c>
      <c r="E197" s="22">
        <v>96379.3</v>
      </c>
      <c r="F197" s="22">
        <v>96052.81131</v>
      </c>
      <c r="G197" s="23">
        <f t="shared" si="7"/>
        <v>0.9966124604557203</v>
      </c>
    </row>
    <row r="198" spans="1:7" ht="23.25" customHeight="1">
      <c r="A198" s="6"/>
      <c r="B198" s="32"/>
      <c r="C198" s="31"/>
      <c r="D198" s="21" t="s">
        <v>48</v>
      </c>
      <c r="E198" s="22">
        <v>161073.67</v>
      </c>
      <c r="F198" s="22">
        <v>127180.00823</v>
      </c>
      <c r="G198" s="23">
        <f t="shared" si="7"/>
        <v>0.789576646698371</v>
      </c>
    </row>
    <row r="199" spans="1:7" ht="15" customHeight="1">
      <c r="A199" s="6"/>
      <c r="B199" s="32"/>
      <c r="C199" s="31"/>
      <c r="D199" s="21" t="s">
        <v>63</v>
      </c>
      <c r="E199" s="22">
        <f>SUM(E196:E198)</f>
        <v>290307.28</v>
      </c>
      <c r="F199" s="22">
        <f>SUM(F196:F198)</f>
        <v>255942.91441000003</v>
      </c>
      <c r="G199" s="23">
        <f t="shared" si="7"/>
        <v>0.8816276133688414</v>
      </c>
    </row>
    <row r="200" spans="1:7" ht="15" customHeight="1">
      <c r="A200" s="6"/>
      <c r="B200" s="32"/>
      <c r="C200" s="31" t="s">
        <v>87</v>
      </c>
      <c r="D200" s="21" t="s">
        <v>5</v>
      </c>
      <c r="E200" s="22">
        <v>46507.92</v>
      </c>
      <c r="F200" s="22">
        <v>46507.90719</v>
      </c>
      <c r="G200" s="23">
        <f t="shared" si="7"/>
        <v>0.9999997245630422</v>
      </c>
    </row>
    <row r="201" spans="1:7" ht="23.25" customHeight="1">
      <c r="A201" s="6"/>
      <c r="B201" s="32"/>
      <c r="C201" s="31"/>
      <c r="D201" s="21" t="s">
        <v>48</v>
      </c>
      <c r="E201" s="22">
        <v>54442.51</v>
      </c>
      <c r="F201" s="22">
        <v>51127.08802</v>
      </c>
      <c r="G201" s="23">
        <f t="shared" si="7"/>
        <v>0.9391023305134168</v>
      </c>
    </row>
    <row r="202" spans="1:7" ht="15" customHeight="1">
      <c r="A202" s="6"/>
      <c r="B202" s="32"/>
      <c r="C202" s="31"/>
      <c r="D202" s="21" t="s">
        <v>64</v>
      </c>
      <c r="E202" s="22">
        <f>SUM(E200:E201)</f>
        <v>100950.43</v>
      </c>
      <c r="F202" s="22">
        <f>SUM(F200:F201)</f>
        <v>97634.99521</v>
      </c>
      <c r="G202" s="23">
        <f t="shared" si="7"/>
        <v>0.9671577942758639</v>
      </c>
    </row>
    <row r="203" spans="1:7" ht="15" customHeight="1">
      <c r="A203" s="6"/>
      <c r="B203" s="32"/>
      <c r="C203" s="31" t="s">
        <v>88</v>
      </c>
      <c r="D203" s="21" t="s">
        <v>5</v>
      </c>
      <c r="E203" s="22">
        <v>9852.75</v>
      </c>
      <c r="F203" s="22">
        <v>9852.74599</v>
      </c>
      <c r="G203" s="23">
        <f t="shared" si="7"/>
        <v>0.9999995930070285</v>
      </c>
    </row>
    <row r="204" spans="1:7" ht="23.25" customHeight="1">
      <c r="A204" s="6"/>
      <c r="B204" s="32"/>
      <c r="C204" s="31"/>
      <c r="D204" s="21" t="s">
        <v>48</v>
      </c>
      <c r="E204" s="22">
        <v>74450.1</v>
      </c>
      <c r="F204" s="22">
        <v>37473.51612</v>
      </c>
      <c r="G204" s="23">
        <f t="shared" si="7"/>
        <v>0.5033373510579568</v>
      </c>
    </row>
    <row r="205" spans="1:7" ht="15" customHeight="1">
      <c r="A205" s="6"/>
      <c r="B205" s="32"/>
      <c r="C205" s="31"/>
      <c r="D205" s="21" t="s">
        <v>6</v>
      </c>
      <c r="E205" s="22">
        <v>197431.56</v>
      </c>
      <c r="F205" s="25">
        <v>13537.34</v>
      </c>
      <c r="G205" s="23">
        <f t="shared" si="7"/>
        <v>0.06856725439438355</v>
      </c>
    </row>
    <row r="206" spans="1:7" ht="15" customHeight="1">
      <c r="A206" s="6"/>
      <c r="B206" s="32"/>
      <c r="C206" s="31"/>
      <c r="D206" s="21" t="s">
        <v>65</v>
      </c>
      <c r="E206" s="22">
        <f>SUM(E203:E205)</f>
        <v>281734.41000000003</v>
      </c>
      <c r="F206" s="22">
        <f>SUM(F203:F205)</f>
        <v>60863.60210999999</v>
      </c>
      <c r="G206" s="23">
        <f t="shared" si="7"/>
        <v>0.21603183689915614</v>
      </c>
    </row>
    <row r="207" spans="1:7" ht="23.25" customHeight="1">
      <c r="A207" s="6"/>
      <c r="B207" s="32"/>
      <c r="C207" s="31" t="s">
        <v>96</v>
      </c>
      <c r="D207" s="21" t="s">
        <v>48</v>
      </c>
      <c r="E207" s="22">
        <v>181157.59</v>
      </c>
      <c r="F207" s="22">
        <v>176077.93</v>
      </c>
      <c r="G207" s="23">
        <f t="shared" si="7"/>
        <v>0.9719599935062063</v>
      </c>
    </row>
    <row r="208" spans="1:7" ht="15" customHeight="1">
      <c r="A208" s="6"/>
      <c r="B208" s="32"/>
      <c r="C208" s="31"/>
      <c r="D208" s="21" t="s">
        <v>66</v>
      </c>
      <c r="E208" s="22">
        <f>SUM(E207)</f>
        <v>181157.59</v>
      </c>
      <c r="F208" s="22">
        <f>SUM(F207)</f>
        <v>176077.93</v>
      </c>
      <c r="G208" s="23">
        <f t="shared" si="7"/>
        <v>0.9719599935062063</v>
      </c>
    </row>
    <row r="209" spans="1:7" ht="15" customHeight="1">
      <c r="A209" s="1"/>
      <c r="B209" s="33"/>
      <c r="C209" s="34" t="s">
        <v>89</v>
      </c>
      <c r="D209" s="26" t="s">
        <v>4</v>
      </c>
      <c r="E209" s="27">
        <f>E90+E132+E191+E4+E33+E47</f>
        <v>170456.41</v>
      </c>
      <c r="F209" s="27">
        <f>F90+F132+F191+F4+F33+F47</f>
        <v>170175.5628</v>
      </c>
      <c r="G209" s="28">
        <f t="shared" si="7"/>
        <v>0.9983523811160872</v>
      </c>
    </row>
    <row r="210" spans="1:7" ht="28.5" customHeight="1">
      <c r="A210" s="1"/>
      <c r="B210" s="33"/>
      <c r="C210" s="34"/>
      <c r="D210" s="26" t="s">
        <v>5</v>
      </c>
      <c r="E210" s="27">
        <f>E5+E34+E48+E64+E91+E122+E133+E161+E181+E192</f>
        <v>2959914.2800000007</v>
      </c>
      <c r="F210" s="27">
        <f>F5+F34+F48+F64+F91+F122+F133+F161+F181+F192</f>
        <v>2809562.0427699992</v>
      </c>
      <c r="G210" s="28">
        <f t="shared" si="7"/>
        <v>0.9492038542312106</v>
      </c>
    </row>
    <row r="211" spans="1:7" ht="28.5" customHeight="1">
      <c r="A211" s="1"/>
      <c r="B211" s="33"/>
      <c r="C211" s="34"/>
      <c r="D211" s="26" t="s">
        <v>48</v>
      </c>
      <c r="E211" s="27">
        <f>E6+E28+E30+E35+E49+E65+E67+E69+E71+E88+E92+E123+E134+E162+E182+E193</f>
        <v>2938334.39</v>
      </c>
      <c r="F211" s="27">
        <f>F6+F28+F30+F35+F49+F65+F67+F69+F71+F88+F92+F123+F134+F162+F182+F193</f>
        <v>2730539.27016</v>
      </c>
      <c r="G211" s="28">
        <f t="shared" si="7"/>
        <v>0.9292813232737611</v>
      </c>
    </row>
    <row r="212" spans="1:7" ht="15" customHeight="1">
      <c r="A212" s="1"/>
      <c r="B212" s="33"/>
      <c r="C212" s="34"/>
      <c r="D212" s="26" t="s">
        <v>6</v>
      </c>
      <c r="E212" s="27">
        <f>E31+E72+E93+E135+E163+E194</f>
        <v>4510169.179999999</v>
      </c>
      <c r="F212" s="27">
        <f>F31+F72+F93+F135+F163+F194</f>
        <v>2636825.11</v>
      </c>
      <c r="G212" s="28">
        <f t="shared" si="7"/>
        <v>0.5846399557898625</v>
      </c>
    </row>
    <row r="213" spans="1:7" ht="15" customHeight="1">
      <c r="A213" s="1"/>
      <c r="B213" s="33"/>
      <c r="C213" s="34"/>
      <c r="D213" s="26" t="s">
        <v>90</v>
      </c>
      <c r="E213" s="27">
        <f>SUM(E209:E212)</f>
        <v>10578874.26</v>
      </c>
      <c r="F213" s="27">
        <f>SUM(F209:F212)</f>
        <v>8347101.985729998</v>
      </c>
      <c r="G213" s="28">
        <f t="shared" si="7"/>
        <v>0.7890349937602905</v>
      </c>
    </row>
  </sheetData>
  <sheetProtection/>
  <mergeCells count="102">
    <mergeCell ref="C7:D7"/>
    <mergeCell ref="C10:C12"/>
    <mergeCell ref="C13:C15"/>
    <mergeCell ref="B90:B121"/>
    <mergeCell ref="C90:C93"/>
    <mergeCell ref="B67:B68"/>
    <mergeCell ref="C95:C97"/>
    <mergeCell ref="C51:C53"/>
    <mergeCell ref="C80:C82"/>
    <mergeCell ref="C83:C85"/>
    <mergeCell ref="C4:C6"/>
    <mergeCell ref="B4:B27"/>
    <mergeCell ref="C8:C9"/>
    <mergeCell ref="C23:C25"/>
    <mergeCell ref="C19:C20"/>
    <mergeCell ref="C186:C188"/>
    <mergeCell ref="C94:D94"/>
    <mergeCell ref="C114:C117"/>
    <mergeCell ref="C118:C119"/>
    <mergeCell ref="B122:B131"/>
    <mergeCell ref="B132:B160"/>
    <mergeCell ref="C149:C150"/>
    <mergeCell ref="C175:C176"/>
    <mergeCell ref="C177:C180"/>
    <mergeCell ref="B88:B89"/>
    <mergeCell ref="C89:D89"/>
    <mergeCell ref="C124:D124"/>
    <mergeCell ref="C125:C126"/>
    <mergeCell ref="C127:C128"/>
    <mergeCell ref="C129:C131"/>
    <mergeCell ref="B69:B70"/>
    <mergeCell ref="C58:C61"/>
    <mergeCell ref="C36:D36"/>
    <mergeCell ref="C39:C40"/>
    <mergeCell ref="C45:C46"/>
    <mergeCell ref="B64:B66"/>
    <mergeCell ref="C64:C65"/>
    <mergeCell ref="C37:C38"/>
    <mergeCell ref="B30:B32"/>
    <mergeCell ref="C30:C31"/>
    <mergeCell ref="C50:D50"/>
    <mergeCell ref="C32:D32"/>
    <mergeCell ref="C62:C63"/>
    <mergeCell ref="C33:C35"/>
    <mergeCell ref="C41:C44"/>
    <mergeCell ref="C54:C57"/>
    <mergeCell ref="C47:C49"/>
    <mergeCell ref="B33:B46"/>
    <mergeCell ref="B28:B29"/>
    <mergeCell ref="C16:C18"/>
    <mergeCell ref="B71:B87"/>
    <mergeCell ref="C73:D73"/>
    <mergeCell ref="C74:C76"/>
    <mergeCell ref="C77:C79"/>
    <mergeCell ref="B47:B63"/>
    <mergeCell ref="C21:C22"/>
    <mergeCell ref="C26:C27"/>
    <mergeCell ref="C29:D29"/>
    <mergeCell ref="C66:D66"/>
    <mergeCell ref="C86:C87"/>
    <mergeCell ref="C142:C143"/>
    <mergeCell ref="C144:C146"/>
    <mergeCell ref="C147:C148"/>
    <mergeCell ref="C70:D70"/>
    <mergeCell ref="C120:C121"/>
    <mergeCell ref="C71:C72"/>
    <mergeCell ref="C100:C102"/>
    <mergeCell ref="C68:D68"/>
    <mergeCell ref="C200:C202"/>
    <mergeCell ref="B161:B180"/>
    <mergeCell ref="C161:C163"/>
    <mergeCell ref="C164:D164"/>
    <mergeCell ref="C165:C167"/>
    <mergeCell ref="C168:C170"/>
    <mergeCell ref="C171:C174"/>
    <mergeCell ref="C154:C155"/>
    <mergeCell ref="C98:C99"/>
    <mergeCell ref="C106:C109"/>
    <mergeCell ref="C103:C105"/>
    <mergeCell ref="C110:C113"/>
    <mergeCell ref="C122:C123"/>
    <mergeCell ref="C137:C141"/>
    <mergeCell ref="C191:C194"/>
    <mergeCell ref="E1:G1"/>
    <mergeCell ref="B2:G2"/>
    <mergeCell ref="C189:C190"/>
    <mergeCell ref="C132:C135"/>
    <mergeCell ref="C136:D136"/>
    <mergeCell ref="B181:B190"/>
    <mergeCell ref="C181:C182"/>
    <mergeCell ref="C183:D183"/>
    <mergeCell ref="C151:C153"/>
    <mergeCell ref="C207:C208"/>
    <mergeCell ref="B191:B208"/>
    <mergeCell ref="B209:B213"/>
    <mergeCell ref="C209:C213"/>
    <mergeCell ref="C156:C158"/>
    <mergeCell ref="C159:C160"/>
    <mergeCell ref="C184:C185"/>
    <mergeCell ref="C203:C206"/>
    <mergeCell ref="C195:D195"/>
    <mergeCell ref="C196:C199"/>
  </mergeCells>
  <printOptions/>
  <pageMargins left="0.26" right="0.1968503937007874" top="0.3937007874015748" bottom="0.3937007874015748" header="0.3937007874015748" footer="0.3937007874015748"/>
  <pageSetup fitToHeight="0" fitToWidth="1" horizontalDpi="600" verticalDpi="600" orientation="landscape" paperSize="9" r:id="rId1"/>
  <rowBreaks count="2" manualBreakCount="2">
    <brk id="76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2020-04-29T13:51:47Z</cp:lastPrinted>
  <dcterms:created xsi:type="dcterms:W3CDTF">2018-03-14T14:40:54Z</dcterms:created>
  <dcterms:modified xsi:type="dcterms:W3CDTF">2020-05-06T08:30:56Z</dcterms:modified>
  <cp:category/>
  <cp:version/>
  <cp:contentType/>
  <cp:contentStatus/>
</cp:coreProperties>
</file>