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<sst xmlns="http://schemas.openxmlformats.org/spreadsheetml/2006/main" count="402" uniqueCount="102">
  <si>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</si>
  <si>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</si>
  <si>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</si>
  <si>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</si>
  <si>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</si>
  <si>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</si>
  <si>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</si>
  <si>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Муниципальная программа городского округа Электросталь Московской области "Здравоохранение"
Отдел по социальным вопросам Администрации городского округа Электросталь Московской области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</si>
  <si>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</si>
  <si>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</si>
  <si>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</si>
  <si>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</si>
  <si>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«Профилактика заболеваний и формирование здорового образа жизни. Развитие первичной медико-санитарной помощи»</t>
  </si>
  <si>
    <t>Итого по подпрограмме</t>
  </si>
  <si>
    <t xml:space="preserve">Подпрограмма V «Финансовое обеспечение системы организации медицинской помощи»
</t>
  </si>
  <si>
    <t>Муниципальная программа городского округа Электросталь Московской области "Культура"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</si>
  <si>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"Образование"
Управление образования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</si>
  <si>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"Социальная защита населения"
Отдел по социальным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</si>
  <si>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"Спорт"
Управление по физической культуре и спорту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</si>
  <si>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сельского хозяйства"
Управление по потребительскому рынку и сельскому хозяйству Администрации городского округа Электросталь Московской области</t>
  </si>
  <si>
    <t>-</t>
  </si>
  <si>
    <t>Муниципальная программа городского округа Электросталь Московской области "Экология и окружающая среда"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</si>
  <si>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"Охрана окружающей среды"</t>
  </si>
  <si>
    <t>Подпрограмма IV "Развитие лесного хозяйства"</t>
  </si>
  <si>
    <t xml:space="preserve">Подпрограмма V "Региональная программа в области обращения с отходами, в том числе с твердыми коммунальными отходами"      </t>
  </si>
  <si>
    <t>Муниципальная программа городского округа Электросталь Московской области "Безопасность и обеспечение безопасности жизнедеятельности населения"
Управление по территориальной безопасности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</si>
  <si>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"Жилище"
Управление городского жилищного и коммунального хозяйства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</si>
  <si>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инженерной инфраструктуры и энергоэффективности"
Управление городского жилищного и коммунального хозяйства Администрации городского округа Электросталь Московской области</t>
  </si>
  <si>
    <t>Подпрограмма I "Чистая вода"</t>
  </si>
  <si>
    <t>Подпрограмма III "Создание условий для обеспечения качественными коммунальными услугами"</t>
  </si>
  <si>
    <t xml:space="preserve">Подпрограмма IV "Энергосбережение и повышение энергетической эффективности и создание условий для обеспечения качественными коммунальными услугами"     </t>
  </si>
  <si>
    <t>Подпрограмма VIII "Обеспечивающая подпрограмма"</t>
  </si>
  <si>
    <t>Муниципальная программа городского округа Электросталь Московской области "Предпринимательство"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</si>
  <si>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"Управление имуществом и муниципальными финансами"
Экономическое управление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</si>
  <si>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институтов гражданского общества , повышение эффективности местного самоуправления и реализации  молодежной политики"
Управление по культуре и делам молодёжи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</si>
  <si>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"Развитие и функционирование дорожно-транспортного комплекса"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</si>
  <si>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"Цифровое муниципальное образование"
Управление по кадровой политике и общим вопросам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</si>
  <si>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"Архитектура и градостроительство"
Управление архитектуры и градостроительства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</si>
  <si>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"Формирование  современной комфортной городской среды"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</si>
  <si>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"Строительство объектов социальной инфраструктуры"
Комитет по строительству, дорожной деятельности и благоустройства Администрации городского округа Электросталь Московской области</t>
  </si>
  <si>
    <t>Муниципальная программа городского округа Электросталь Московской области "Переселение граждан из аварийного жилищного фонда"
Комитет по строительству, дорожной деятельности и благоустройства Администрации городского округа Электросталь Московской области</t>
  </si>
  <si>
    <t>Итого по муниципальным программам Московской области</t>
  </si>
  <si>
    <t>Всего</t>
  </si>
  <si>
    <t>Подпрограмма II "Системы водоотведения"</t>
  </si>
  <si>
    <t>Подпрограмма II  "Развитие музейного дела и народных художественных промыслов"</t>
  </si>
  <si>
    <t>Наименование программы/ подпрограммы
муниципальный заказчик</t>
  </si>
  <si>
    <t>Подпрограмма III "Развитие библиотечного дела"</t>
  </si>
  <si>
    <t>Подпрограмма IV "Развитие профессионального искусства, гастрольно-концертной и культурно-досуговой деятельности, кинематографии"</t>
  </si>
  <si>
    <t>Подпрограмма V "Укрепление материально-технической базы государственных и муниципальных учреждений культуры Московской области"</t>
  </si>
  <si>
    <t>Подпрограмма VII "Развитие архивного дела"</t>
  </si>
  <si>
    <t xml:space="preserve">Итого по подпрограмме </t>
  </si>
  <si>
    <t>Подпрограмма IX "Развитие парков культуры и отдыха"</t>
  </si>
  <si>
    <t>Подпрограмма I "Дошкольное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</si>
  <si>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</si>
  <si>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</si>
  <si>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>Подпрограмма IV "Профессиональное образование"</t>
  </si>
  <si>
    <t>Подпрограмма V "Обеспечивающая подпрограмма"</t>
  </si>
  <si>
    <t>Подпрограмма I "Социальная поддержка граждан"</t>
  </si>
  <si>
    <t>Подпрограмма II "Доступная среда"</t>
  </si>
  <si>
    <t>Подпрограмма III "Развитие системы отдыха и оздоровления детей"</t>
  </si>
  <si>
    <t>Подпрограмма VIII "Развитие трудовых ресурсов и охраны труда"</t>
  </si>
  <si>
    <t>Подпрограмма IX "Развитие и поддержка социально ориентированных некоммерческих организаций"</t>
  </si>
  <si>
    <t>Подпрограмма I "Развитие физической культуры и спорта"</t>
  </si>
  <si>
    <t>Подпрограмма III "Подготовка спортивного резерва"</t>
  </si>
  <si>
    <t>Подпрограмма IV "Обеспечивающая подпрограмма"</t>
  </si>
  <si>
    <t>Подпрограмма I "Развитие отраслей сельского хозяйства"</t>
  </si>
  <si>
    <t>Подпрограмма II "Развитие мелиорации земель сельскохозяйственного назначения"</t>
  </si>
  <si>
    <t>Подпрограмма IV "Обеспечение эпизоотического и ветеринарно-санитарного благополучия Московской области"</t>
  </si>
  <si>
    <t>Подпрограмма IV "Экспорт продукции агропромышленного комплекса Московской области"</t>
  </si>
  <si>
    <t>Подпрограмма I "Профилактика преступлений и иных правонарушений"</t>
  </si>
  <si>
    <t>Подпрограмма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</si>
  <si>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Подпрограмма III "Развитие и совершенствование систем оповещения и информирования населения муниципального образования  Московской области"</t>
  </si>
  <si>
    <t>Подпрограмма IV "Обеспечение пожарной безопасности на территории муниципального образования Московской области"</t>
  </si>
  <si>
    <t>Подпрограмма V "Обеспечение мероприятий гражданской обороны на территории муниципального образования Московской области"</t>
  </si>
  <si>
    <t>Подпрограмма I "Комплексное освоение земельных участков в целях жилищного строительства и развитие застроенных территорий"</t>
  </si>
  <si>
    <t>Подпрограмма II "Обеспечение жильем молодых семей"</t>
  </si>
  <si>
    <t>Подпрограмма III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</si>
  <si>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Подпрограмма IV "Социальная ипотека"</t>
  </si>
  <si>
    <t>Подпрограмма I "Инвестиции"</t>
  </si>
  <si>
    <t>Подпрограмма II "Развитие конкуренции"</t>
  </si>
  <si>
    <t>Подпрограмма III "Развитие малого и среднего предпринимательства"</t>
  </si>
  <si>
    <t>Подпрограмма IV "Развитие потребительского рынка и услуг"</t>
  </si>
  <si>
    <t>Подпрограмма I "Развитие имущественного комплекса"</t>
  </si>
  <si>
    <t>Подпрограмма III "Совершенствование муниципальной службы Московской области"</t>
  </si>
  <si>
    <t>Подпрограмма IV "Управление муниципальными финансами"</t>
  </si>
  <si>
    <t>Подпрограмма I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</si>
  <si>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IV "Молодежь Подмосковья"</t>
  </si>
  <si>
    <t>Подпрограмма VI "Развитие туризма в Московской области"</t>
  </si>
  <si>
    <t>Подпрогамма I "Пассажирский транспорт общего пользования"</t>
  </si>
  <si>
    <t>Подпрограмма II "Дороги Подмосковья"</t>
  </si>
  <si>
    <t>Подпрограмма I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</si>
  <si>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</si>
  <si>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Подпрограмма I "Разработка Генерального плана развития городского округа"</t>
  </si>
  <si>
    <t>Подпрограмма II "Реализация политики пространственного развития"</t>
  </si>
  <si>
    <t>Подпрограмма I "Комфортная городская среда"</t>
  </si>
  <si>
    <t>Подпрограмма II "Благоустройство территорий"</t>
  </si>
  <si>
    <t>Подпрограмма III "Создание условий для обеспечения комфортного проживания жителей в многоквартирных домах"</t>
  </si>
  <si>
    <t>Подпрограма III "Строительство (реконструкция) объектов образования"</t>
  </si>
  <si>
    <t>Подпрограмма I "Обеспечение устойчивого сокращения непригодного для проживания жилищного фонда"</t>
  </si>
  <si>
    <t>Подпрограмма II "Обеспечение мероприятий по переселению граждан из аварийного жилищного фонда в Московской области"</t>
  </si>
  <si>
    <t>Средства бюджета 
городского округа Электросталь Московской области</t>
  </si>
  <si>
    <t>Оперативный отчёт о реализации муниципальных программ городского округа Электросталь Московской области (свод) 
 за январь - сентябрь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</si>
</sst>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000"/>
    <numFmt numFmtId="175" formatCode="#,##0.00000"/>
  </numFmts>
  <fonts count="46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NumberFormat="1" applyFont="1" applyFill="1" applyBorder="1" applyAlignment="1" applyProtection="1">
      <alignment vertical="top"/>
      <protection locked="0"/>
    </xf>
    <xf numFmtId="0" fontId="45" fillId="0" borderId="0" xfId="0" applyFont="1" applyAlignment="1">
      <alignment/>
    </xf>
    <xf numFmtId="0" fontId="44" fillId="0" borderId="11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/>
      <protection locked="0"/>
    </xf>
    <xf numFmtId="10" fontId="4" fillId="0" borderId="1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172" fontId="4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10" fontId="5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10" fontId="4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5" fillId="34" borderId="10" xfId="0" applyNumberFormat="1" applyFont="1" applyFill="1" applyBorder="1" applyAlignment="1" applyProtection="1">
      <alignment vertical="top"/>
      <protection locked="0"/>
    </xf>
    <xf numFmtId="10" fontId="5" fillId="34" borderId="10" xfId="55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NumberFormat="1" applyFont="1" applyFill="1" applyBorder="1" applyAlignment="1" applyProtection="1">
      <alignment vertical="top"/>
      <protection locked="0"/>
    </xf>
    <xf numFmtId="0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"/>
  <sheetViews>
    <sheetView tabSelected="1" zoomScalePageLayoutView="0" workbookViewId="0" topLeftCell="A1">
      <selection activeCell="J212" sqref="J212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0" customWidth="1"/>
    <col min="8" max="8" width="19.00390625" style="0" customWidth="1"/>
    <col min="9" max="9" width="11.00390625" style="0" customWidth="1"/>
    <col min="10" max="10" width="10.140625" style="0" customWidth="1"/>
    <col min="11" max="16" width="9.140625" style="0" customWidth="1"/>
  </cols>
  <sheetData>
    <row r="1" spans="1:10" ht="30" customHeight="1">
      <c r="A1" s="1"/>
      <c r="B1" s="55" t="s">
        <v>101</v>
      </c>
      <c r="C1" s="56"/>
      <c r="D1" s="56"/>
      <c r="E1" s="56"/>
      <c r="F1" s="56"/>
      <c r="G1" s="56"/>
      <c r="H1" s="56"/>
      <c r="I1" s="56"/>
      <c r="J1" s="2"/>
    </row>
    <row r="2" spans="1:10" ht="28.5" customHeight="1">
      <c r="A2" s="1"/>
      <c r="B2" s="3" t="s">
        <v>0</v>
      </c>
      <c r="C2" s="14" t="s">
        <v>45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"/>
    </row>
    <row r="3" spans="1:10" ht="69.75" customHeight="1">
      <c r="A3" s="1"/>
      <c r="B3" s="51">
        <v>1</v>
      </c>
      <c r="C3" s="28" t="s">
        <v>7</v>
      </c>
      <c r="D3" s="28" t="s">
        <v>100</v>
      </c>
      <c r="E3" s="29">
        <f>E5+E7</f>
        <v>480</v>
      </c>
      <c r="F3" s="29">
        <f>F5+F7</f>
        <v>232</v>
      </c>
      <c r="G3" s="30">
        <f>F3/E3</f>
        <v>0.48333333333333334</v>
      </c>
      <c r="H3" s="29">
        <f>H5+H7</f>
        <v>232</v>
      </c>
      <c r="I3" s="30">
        <f>H3/E3</f>
        <v>0.48333333333333334</v>
      </c>
      <c r="J3" s="1"/>
    </row>
    <row r="4" spans="1:10" ht="18.75" customHeight="1">
      <c r="A4" s="1"/>
      <c r="B4" s="52"/>
      <c r="C4" s="28" t="s">
        <v>11</v>
      </c>
      <c r="D4" s="31"/>
      <c r="E4" s="29">
        <f>E3</f>
        <v>480</v>
      </c>
      <c r="F4" s="29">
        <f>F3</f>
        <v>232</v>
      </c>
      <c r="G4" s="30">
        <f>F4/E4</f>
        <v>0.48333333333333334</v>
      </c>
      <c r="H4" s="29">
        <f>H3</f>
        <v>232</v>
      </c>
      <c r="I4" s="30">
        <f>H4/E4</f>
        <v>0.48333333333333334</v>
      </c>
      <c r="J4" s="7"/>
    </row>
    <row r="5" spans="1:10" ht="37.5" customHeight="1">
      <c r="A5" s="1"/>
      <c r="B5" s="52"/>
      <c r="C5" s="10" t="s">
        <v>12</v>
      </c>
      <c r="D5" s="5" t="s">
        <v>100</v>
      </c>
      <c r="E5" s="6">
        <v>0</v>
      </c>
      <c r="F5" s="6">
        <v>0</v>
      </c>
      <c r="G5" s="9" t="s">
        <v>20</v>
      </c>
      <c r="H5" s="6">
        <v>0</v>
      </c>
      <c r="I5" s="9" t="s">
        <v>20</v>
      </c>
      <c r="J5" s="1"/>
    </row>
    <row r="6" spans="1:10" ht="18.75" customHeight="1">
      <c r="A6" s="1"/>
      <c r="B6" s="52"/>
      <c r="C6" s="5" t="s">
        <v>13</v>
      </c>
      <c r="D6" s="8"/>
      <c r="E6" s="6">
        <v>0</v>
      </c>
      <c r="F6" s="6">
        <v>0</v>
      </c>
      <c r="G6" s="9" t="s">
        <v>20</v>
      </c>
      <c r="H6" s="6">
        <v>0</v>
      </c>
      <c r="I6" s="9" t="s">
        <v>20</v>
      </c>
      <c r="J6" s="7"/>
    </row>
    <row r="7" spans="1:10" ht="38.25" customHeight="1">
      <c r="A7" s="1"/>
      <c r="B7" s="52"/>
      <c r="C7" s="5" t="s">
        <v>14</v>
      </c>
      <c r="D7" s="5" t="s">
        <v>100</v>
      </c>
      <c r="E7" s="6">
        <v>480</v>
      </c>
      <c r="F7" s="6">
        <v>232</v>
      </c>
      <c r="G7" s="9">
        <f aca="true" t="shared" si="0" ref="G7:G69">F7/E7</f>
        <v>0.48333333333333334</v>
      </c>
      <c r="H7" s="6">
        <v>232</v>
      </c>
      <c r="I7" s="9">
        <f aca="true" t="shared" si="1" ref="I7:I69">H7/E7</f>
        <v>0.48333333333333334</v>
      </c>
      <c r="J7" s="1"/>
    </row>
    <row r="8" spans="1:10" ht="18.75" customHeight="1">
      <c r="A8" s="1"/>
      <c r="B8" s="53"/>
      <c r="C8" s="5" t="s">
        <v>13</v>
      </c>
      <c r="D8" s="8"/>
      <c r="E8" s="6">
        <v>480</v>
      </c>
      <c r="F8" s="6">
        <f>F7</f>
        <v>232</v>
      </c>
      <c r="G8" s="9">
        <f t="shared" si="0"/>
        <v>0.48333333333333334</v>
      </c>
      <c r="H8" s="6">
        <v>232</v>
      </c>
      <c r="I8" s="9">
        <f t="shared" si="1"/>
        <v>0.48333333333333334</v>
      </c>
      <c r="J8" s="7"/>
    </row>
    <row r="9" spans="1:10" ht="24.75" customHeight="1">
      <c r="A9" s="1"/>
      <c r="B9" s="51">
        <v>2</v>
      </c>
      <c r="C9" s="54" t="s">
        <v>15</v>
      </c>
      <c r="D9" s="28" t="s">
        <v>9</v>
      </c>
      <c r="E9" s="29">
        <f>E18+E21</f>
        <v>19788.99</v>
      </c>
      <c r="F9" s="29">
        <f>F18+F21</f>
        <v>611.73</v>
      </c>
      <c r="G9" s="30">
        <f t="shared" si="0"/>
        <v>0.030912643848928115</v>
      </c>
      <c r="H9" s="29">
        <f>H18+H21</f>
        <v>611.73</v>
      </c>
      <c r="I9" s="30">
        <f t="shared" si="1"/>
        <v>0.030912643848928115</v>
      </c>
      <c r="J9" s="7"/>
    </row>
    <row r="10" spans="1:10" ht="36" customHeight="1">
      <c r="A10" s="1"/>
      <c r="B10" s="52"/>
      <c r="C10" s="54"/>
      <c r="D10" s="28" t="s">
        <v>100</v>
      </c>
      <c r="E10" s="29">
        <f>E12+E14+E16+E19+E22+E24+E26</f>
        <v>211180.32000000004</v>
      </c>
      <c r="F10" s="29">
        <f>F12+F14+F16+F19+F22+F24+F26</f>
        <v>127605.48</v>
      </c>
      <c r="G10" s="30">
        <f t="shared" si="0"/>
        <v>0.6042489186492377</v>
      </c>
      <c r="H10" s="29">
        <f>H12+H14+H16+H19+H22+H24+H26</f>
        <v>127606.48</v>
      </c>
      <c r="I10" s="30">
        <f t="shared" si="1"/>
        <v>0.6042536539389654</v>
      </c>
      <c r="J10" s="1"/>
    </row>
    <row r="11" spans="1:10" ht="18.75" customHeight="1">
      <c r="A11" s="1"/>
      <c r="B11" s="52"/>
      <c r="C11" s="28" t="s">
        <v>11</v>
      </c>
      <c r="D11" s="31"/>
      <c r="E11" s="29">
        <f>SUM(E9:E10)</f>
        <v>230969.31000000003</v>
      </c>
      <c r="F11" s="29">
        <f>SUM(F9:F10)</f>
        <v>128217.20999999999</v>
      </c>
      <c r="G11" s="30">
        <f t="shared" si="0"/>
        <v>0.5551266096781429</v>
      </c>
      <c r="H11" s="29">
        <f>SUM(H9:H10)</f>
        <v>128218.20999999999</v>
      </c>
      <c r="I11" s="30">
        <f t="shared" si="1"/>
        <v>0.5551309392576874</v>
      </c>
      <c r="J11" s="7"/>
    </row>
    <row r="12" spans="1:10" ht="34.5" customHeight="1">
      <c r="A12" s="1"/>
      <c r="B12" s="52"/>
      <c r="C12" s="10" t="s">
        <v>44</v>
      </c>
      <c r="D12" s="5" t="s">
        <v>100</v>
      </c>
      <c r="E12" s="6">
        <v>22123.5</v>
      </c>
      <c r="F12" s="6">
        <v>14388</v>
      </c>
      <c r="G12" s="9">
        <f t="shared" si="0"/>
        <v>0.6503491762153366</v>
      </c>
      <c r="H12" s="6">
        <v>14388</v>
      </c>
      <c r="I12" s="9">
        <f t="shared" si="1"/>
        <v>0.6503491762153366</v>
      </c>
      <c r="J12" s="7"/>
    </row>
    <row r="13" spans="1:10" ht="18.75" customHeight="1">
      <c r="A13" s="1"/>
      <c r="B13" s="52"/>
      <c r="C13" s="5" t="s">
        <v>13</v>
      </c>
      <c r="D13" s="8"/>
      <c r="E13" s="6">
        <f>E12</f>
        <v>22123.5</v>
      </c>
      <c r="F13" s="6">
        <f>F12</f>
        <v>14388</v>
      </c>
      <c r="G13" s="9">
        <f t="shared" si="0"/>
        <v>0.6503491762153366</v>
      </c>
      <c r="H13" s="6">
        <f>H12</f>
        <v>14388</v>
      </c>
      <c r="I13" s="9">
        <f t="shared" si="1"/>
        <v>0.6503491762153366</v>
      </c>
      <c r="J13" s="7"/>
    </row>
    <row r="14" spans="1:10" s="19" customFormat="1" ht="37.5" customHeight="1">
      <c r="A14" s="15"/>
      <c r="B14" s="52"/>
      <c r="C14" s="16" t="s">
        <v>46</v>
      </c>
      <c r="D14" s="16" t="s">
        <v>100</v>
      </c>
      <c r="E14" s="17">
        <v>62241.8</v>
      </c>
      <c r="F14" s="17">
        <v>37622.37</v>
      </c>
      <c r="G14" s="18">
        <f t="shared" si="0"/>
        <v>0.6044550446805844</v>
      </c>
      <c r="H14" s="17">
        <v>37623.37</v>
      </c>
      <c r="I14" s="18">
        <f t="shared" si="1"/>
        <v>0.6044711110539862</v>
      </c>
      <c r="J14" s="15"/>
    </row>
    <row r="15" spans="1:10" s="19" customFormat="1" ht="18.75" customHeight="1">
      <c r="A15" s="15"/>
      <c r="B15" s="52"/>
      <c r="C15" s="16" t="s">
        <v>13</v>
      </c>
      <c r="D15" s="20"/>
      <c r="E15" s="17">
        <f>SUM(E14)</f>
        <v>62241.8</v>
      </c>
      <c r="F15" s="17">
        <f>SUM(F14)</f>
        <v>37622.37</v>
      </c>
      <c r="G15" s="18">
        <f t="shared" si="0"/>
        <v>0.6044550446805844</v>
      </c>
      <c r="H15" s="17">
        <f>SUM(H14)</f>
        <v>37623.37</v>
      </c>
      <c r="I15" s="18">
        <f t="shared" si="1"/>
        <v>0.6044711110539862</v>
      </c>
      <c r="J15" s="21"/>
    </row>
    <row r="16" spans="1:10" s="19" customFormat="1" ht="38.25" customHeight="1">
      <c r="A16" s="15"/>
      <c r="B16" s="52"/>
      <c r="C16" s="16" t="s">
        <v>47</v>
      </c>
      <c r="D16" s="16" t="s">
        <v>100</v>
      </c>
      <c r="E16" s="17">
        <v>95848.20999999999</v>
      </c>
      <c r="F16" s="17">
        <v>56923.75</v>
      </c>
      <c r="G16" s="18">
        <f t="shared" si="0"/>
        <v>0.5938947633972508</v>
      </c>
      <c r="H16" s="17">
        <v>56923.75</v>
      </c>
      <c r="I16" s="18">
        <f t="shared" si="1"/>
        <v>0.5938947633972508</v>
      </c>
      <c r="J16" s="15"/>
    </row>
    <row r="17" spans="1:10" s="19" customFormat="1" ht="18.75" customHeight="1">
      <c r="A17" s="15"/>
      <c r="B17" s="52"/>
      <c r="C17" s="16" t="s">
        <v>13</v>
      </c>
      <c r="D17" s="20"/>
      <c r="E17" s="17">
        <f>SUM(E16)</f>
        <v>95848.20999999999</v>
      </c>
      <c r="F17" s="17">
        <f>SUM(F16)</f>
        <v>56923.75</v>
      </c>
      <c r="G17" s="18">
        <f t="shared" si="0"/>
        <v>0.5938947633972508</v>
      </c>
      <c r="H17" s="17">
        <f>SUM(H16)</f>
        <v>56923.75</v>
      </c>
      <c r="I17" s="18">
        <f t="shared" si="1"/>
        <v>0.5938947633972508</v>
      </c>
      <c r="J17" s="21"/>
    </row>
    <row r="18" spans="1:10" s="19" customFormat="1" ht="27" customHeight="1">
      <c r="A18" s="15"/>
      <c r="B18" s="52"/>
      <c r="C18" s="50" t="s">
        <v>48</v>
      </c>
      <c r="D18" s="16" t="s">
        <v>9</v>
      </c>
      <c r="E18" s="17">
        <v>18819.99</v>
      </c>
      <c r="F18" s="17">
        <v>0</v>
      </c>
      <c r="G18" s="18">
        <f t="shared" si="0"/>
        <v>0</v>
      </c>
      <c r="H18" s="17">
        <v>0</v>
      </c>
      <c r="I18" s="18">
        <f t="shared" si="1"/>
        <v>0</v>
      </c>
      <c r="J18" s="15"/>
    </row>
    <row r="19" spans="1:10" s="19" customFormat="1" ht="34.5" customHeight="1">
      <c r="A19" s="15"/>
      <c r="B19" s="52"/>
      <c r="C19" s="50"/>
      <c r="D19" s="16" t="s">
        <v>100</v>
      </c>
      <c r="E19" s="17">
        <v>4734.45</v>
      </c>
      <c r="F19" s="17">
        <v>0</v>
      </c>
      <c r="G19" s="18">
        <f t="shared" si="0"/>
        <v>0</v>
      </c>
      <c r="H19" s="17">
        <v>0</v>
      </c>
      <c r="I19" s="18">
        <f t="shared" si="1"/>
        <v>0</v>
      </c>
      <c r="J19" s="15"/>
    </row>
    <row r="20" spans="1:10" s="19" customFormat="1" ht="18.75" customHeight="1">
      <c r="A20" s="15"/>
      <c r="B20" s="52"/>
      <c r="C20" s="16" t="s">
        <v>13</v>
      </c>
      <c r="D20" s="20"/>
      <c r="E20" s="17">
        <f>SUM(E18:E19)</f>
        <v>23554.440000000002</v>
      </c>
      <c r="F20" s="17">
        <f>SUM(F18:F19)</f>
        <v>0</v>
      </c>
      <c r="G20" s="18">
        <f t="shared" si="0"/>
        <v>0</v>
      </c>
      <c r="H20" s="17">
        <f>SUM(H18:H19)</f>
        <v>0</v>
      </c>
      <c r="I20" s="18">
        <f t="shared" si="1"/>
        <v>0</v>
      </c>
      <c r="J20" s="21"/>
    </row>
    <row r="21" spans="1:10" s="19" customFormat="1" ht="23.25" customHeight="1">
      <c r="A21" s="15"/>
      <c r="B21" s="52"/>
      <c r="C21" s="50" t="s">
        <v>49</v>
      </c>
      <c r="D21" s="16" t="s">
        <v>9</v>
      </c>
      <c r="E21" s="17">
        <v>969</v>
      </c>
      <c r="F21" s="17">
        <v>611.73</v>
      </c>
      <c r="G21" s="18">
        <f t="shared" si="0"/>
        <v>0.6313003095975233</v>
      </c>
      <c r="H21" s="17">
        <v>611.73</v>
      </c>
      <c r="I21" s="18">
        <f t="shared" si="1"/>
        <v>0.6313003095975233</v>
      </c>
      <c r="J21" s="15"/>
    </row>
    <row r="22" spans="1:10" s="19" customFormat="1" ht="36.75" customHeight="1">
      <c r="A22" s="15"/>
      <c r="B22" s="52"/>
      <c r="C22" s="50"/>
      <c r="D22" s="16" t="s">
        <v>100</v>
      </c>
      <c r="E22" s="17">
        <v>150</v>
      </c>
      <c r="F22" s="17">
        <v>0</v>
      </c>
      <c r="G22" s="18">
        <f t="shared" si="0"/>
        <v>0</v>
      </c>
      <c r="H22" s="17">
        <v>0</v>
      </c>
      <c r="I22" s="18">
        <f t="shared" si="1"/>
        <v>0</v>
      </c>
      <c r="J22" s="15"/>
    </row>
    <row r="23" spans="1:10" s="19" customFormat="1" ht="18.75" customHeight="1">
      <c r="A23" s="15"/>
      <c r="B23" s="52"/>
      <c r="C23" s="16" t="s">
        <v>13</v>
      </c>
      <c r="D23" s="20"/>
      <c r="E23" s="17">
        <f>SUM(E21:E22)</f>
        <v>1119</v>
      </c>
      <c r="F23" s="17">
        <f>SUM(F21:F22)</f>
        <v>611.73</v>
      </c>
      <c r="G23" s="18">
        <f t="shared" si="0"/>
        <v>0.5466756032171582</v>
      </c>
      <c r="H23" s="17">
        <f>SUM(H21:H22)</f>
        <v>611.73</v>
      </c>
      <c r="I23" s="18">
        <f t="shared" si="1"/>
        <v>0.5466756032171582</v>
      </c>
      <c r="J23" s="21"/>
    </row>
    <row r="24" spans="1:10" s="19" customFormat="1" ht="40.5" customHeight="1">
      <c r="A24" s="15"/>
      <c r="B24" s="52"/>
      <c r="C24" s="16" t="s">
        <v>31</v>
      </c>
      <c r="D24" s="16" t="s">
        <v>100</v>
      </c>
      <c r="E24" s="17">
        <v>15035.64</v>
      </c>
      <c r="F24" s="17">
        <v>10685.86</v>
      </c>
      <c r="G24" s="18">
        <f t="shared" si="0"/>
        <v>0.7107020386228987</v>
      </c>
      <c r="H24" s="17">
        <v>10685.86</v>
      </c>
      <c r="I24" s="18">
        <f t="shared" si="1"/>
        <v>0.7107020386228987</v>
      </c>
      <c r="J24" s="15"/>
    </row>
    <row r="25" spans="1:10" s="19" customFormat="1" ht="18.75" customHeight="1">
      <c r="A25" s="15"/>
      <c r="B25" s="52"/>
      <c r="C25" s="16" t="s">
        <v>50</v>
      </c>
      <c r="D25" s="20"/>
      <c r="E25" s="17">
        <f>SUM(E24)</f>
        <v>15035.64</v>
      </c>
      <c r="F25" s="17">
        <f>SUM(F24)</f>
        <v>10685.86</v>
      </c>
      <c r="G25" s="18">
        <f t="shared" si="0"/>
        <v>0.7107020386228987</v>
      </c>
      <c r="H25" s="17">
        <f>SUM(H24)</f>
        <v>10685.86</v>
      </c>
      <c r="I25" s="18">
        <f t="shared" si="1"/>
        <v>0.7107020386228987</v>
      </c>
      <c r="J25" s="21"/>
    </row>
    <row r="26" spans="1:10" s="19" customFormat="1" ht="40.5" customHeight="1">
      <c r="A26" s="15"/>
      <c r="B26" s="52"/>
      <c r="C26" s="16" t="s">
        <v>51</v>
      </c>
      <c r="D26" s="16" t="s">
        <v>100</v>
      </c>
      <c r="E26" s="17">
        <v>11046.720000000001</v>
      </c>
      <c r="F26" s="17">
        <v>7985.5</v>
      </c>
      <c r="G26" s="18">
        <f t="shared" si="0"/>
        <v>0.7228842588569276</v>
      </c>
      <c r="H26" s="17">
        <v>7985.5</v>
      </c>
      <c r="I26" s="18">
        <f t="shared" si="1"/>
        <v>0.7228842588569276</v>
      </c>
      <c r="J26" s="15"/>
    </row>
    <row r="27" spans="1:10" s="19" customFormat="1" ht="18.75" customHeight="1">
      <c r="A27" s="15"/>
      <c r="B27" s="53"/>
      <c r="C27" s="16" t="s">
        <v>13</v>
      </c>
      <c r="D27" s="20"/>
      <c r="E27" s="17">
        <f>SUM(E26)</f>
        <v>11046.720000000001</v>
      </c>
      <c r="F27" s="17">
        <f>SUM(F26)</f>
        <v>7985.5</v>
      </c>
      <c r="G27" s="18">
        <f t="shared" si="0"/>
        <v>0.7228842588569276</v>
      </c>
      <c r="H27" s="17">
        <f>SUM(H26)</f>
        <v>7985.5</v>
      </c>
      <c r="I27" s="18">
        <f t="shared" si="1"/>
        <v>0.7228842588569276</v>
      </c>
      <c r="J27" s="21"/>
    </row>
    <row r="28" spans="1:10" s="12" customFormat="1" ht="24.75" customHeight="1">
      <c r="A28" s="11"/>
      <c r="B28" s="42">
        <v>3</v>
      </c>
      <c r="C28" s="49" t="s">
        <v>16</v>
      </c>
      <c r="D28" s="41" t="s">
        <v>8</v>
      </c>
      <c r="E28" s="33">
        <v>17056</v>
      </c>
      <c r="F28" s="33">
        <f>F35</f>
        <v>4198.87</v>
      </c>
      <c r="G28" s="34">
        <f t="shared" si="0"/>
        <v>0.2461814024390244</v>
      </c>
      <c r="H28" s="33">
        <f>H35</f>
        <v>4198.87</v>
      </c>
      <c r="I28" s="34">
        <f t="shared" si="1"/>
        <v>0.2461814024390244</v>
      </c>
      <c r="J28" s="11"/>
    </row>
    <row r="29" spans="1:10" s="12" customFormat="1" ht="24.75" customHeight="1">
      <c r="A29" s="11"/>
      <c r="B29" s="43"/>
      <c r="C29" s="49"/>
      <c r="D29" s="41" t="s">
        <v>9</v>
      </c>
      <c r="E29" s="33">
        <f>E32+E36+E39</f>
        <v>2022193.8699999999</v>
      </c>
      <c r="F29" s="33">
        <f>F32+F36+F39</f>
        <v>1467082.6600000001</v>
      </c>
      <c r="G29" s="34">
        <f>F29/E29</f>
        <v>0.7254906078812317</v>
      </c>
      <c r="H29" s="33">
        <f>H32+H36+H39</f>
        <v>1466812.6600000001</v>
      </c>
      <c r="I29" s="34">
        <f>H29/E29</f>
        <v>0.7253570895257437</v>
      </c>
      <c r="J29" s="11"/>
    </row>
    <row r="30" spans="1:10" s="12" customFormat="1" ht="38.25" customHeight="1">
      <c r="A30" s="11"/>
      <c r="B30" s="43"/>
      <c r="C30" s="49"/>
      <c r="D30" s="32" t="s">
        <v>100</v>
      </c>
      <c r="E30" s="33">
        <f>E33+E37+E40+E42+E44</f>
        <v>981117.08</v>
      </c>
      <c r="F30" s="33">
        <f>F33+F37+F40+F42+F44</f>
        <v>680644.7699999999</v>
      </c>
      <c r="G30" s="34">
        <f t="shared" si="0"/>
        <v>0.6937446955871973</v>
      </c>
      <c r="H30" s="33">
        <f>H33+H37+H40+H42+H44</f>
        <v>680647.7699999999</v>
      </c>
      <c r="I30" s="34">
        <f t="shared" si="1"/>
        <v>0.6937477533262391</v>
      </c>
      <c r="J30" s="11"/>
    </row>
    <row r="31" spans="1:10" s="12" customFormat="1" ht="18.75" customHeight="1">
      <c r="A31" s="11"/>
      <c r="B31" s="43"/>
      <c r="C31" s="32" t="s">
        <v>11</v>
      </c>
      <c r="D31" s="35"/>
      <c r="E31" s="33">
        <f>SUM(E28:E30)</f>
        <v>3020366.9499999997</v>
      </c>
      <c r="F31" s="33">
        <f>SUM(F28:F30)</f>
        <v>2151926.3000000003</v>
      </c>
      <c r="G31" s="34">
        <f t="shared" si="0"/>
        <v>0.7124718074404836</v>
      </c>
      <c r="H31" s="33">
        <f>SUM(H28:H30)</f>
        <v>2151659.3000000003</v>
      </c>
      <c r="I31" s="34">
        <f t="shared" si="1"/>
        <v>0.7123834075856248</v>
      </c>
      <c r="J31" s="13"/>
    </row>
    <row r="32" spans="1:10" s="12" customFormat="1" ht="26.25" customHeight="1">
      <c r="A32" s="11"/>
      <c r="B32" s="43"/>
      <c r="C32" s="50" t="s">
        <v>52</v>
      </c>
      <c r="D32" s="16" t="s">
        <v>9</v>
      </c>
      <c r="E32" s="17">
        <v>736252.71</v>
      </c>
      <c r="F32" s="17">
        <v>547737.1</v>
      </c>
      <c r="G32" s="18">
        <f t="shared" si="0"/>
        <v>0.7439525757399249</v>
      </c>
      <c r="H32" s="17">
        <v>547737.1</v>
      </c>
      <c r="I32" s="18">
        <f t="shared" si="1"/>
        <v>0.7439525757399249</v>
      </c>
      <c r="J32" s="11"/>
    </row>
    <row r="33" spans="1:10" s="12" customFormat="1" ht="33.75" customHeight="1">
      <c r="A33" s="11"/>
      <c r="B33" s="43"/>
      <c r="C33" s="50"/>
      <c r="D33" s="16" t="s">
        <v>100</v>
      </c>
      <c r="E33" s="17">
        <v>393446.91</v>
      </c>
      <c r="F33" s="17">
        <v>283717.14</v>
      </c>
      <c r="G33" s="18">
        <f t="shared" si="0"/>
        <v>0.721106540142862</v>
      </c>
      <c r="H33" s="17">
        <v>283717.14</v>
      </c>
      <c r="I33" s="18">
        <f t="shared" si="1"/>
        <v>0.721106540142862</v>
      </c>
      <c r="J33" s="11"/>
    </row>
    <row r="34" spans="1:10" s="12" customFormat="1" ht="18.75" customHeight="1">
      <c r="A34" s="11"/>
      <c r="B34" s="43"/>
      <c r="C34" s="16" t="s">
        <v>13</v>
      </c>
      <c r="D34" s="20"/>
      <c r="E34" s="17">
        <f>SUM(E32:E33)</f>
        <v>1129699.6199999999</v>
      </c>
      <c r="F34" s="17">
        <f>SUM(F32:F33)</f>
        <v>831454.24</v>
      </c>
      <c r="G34" s="18">
        <f t="shared" si="0"/>
        <v>0.7359958570225952</v>
      </c>
      <c r="H34" s="17">
        <f>SUM(H32:H33)</f>
        <v>831454.24</v>
      </c>
      <c r="I34" s="18">
        <f t="shared" si="1"/>
        <v>0.7359958570225952</v>
      </c>
      <c r="J34" s="13"/>
    </row>
    <row r="35" spans="1:10" s="12" customFormat="1" ht="25.5" customHeight="1">
      <c r="A35" s="11"/>
      <c r="B35" s="43"/>
      <c r="C35" s="50" t="s">
        <v>53</v>
      </c>
      <c r="D35" s="16" t="s">
        <v>8</v>
      </c>
      <c r="E35" s="17">
        <v>17056</v>
      </c>
      <c r="F35" s="17">
        <v>4198.87</v>
      </c>
      <c r="G35" s="18">
        <f t="shared" si="0"/>
        <v>0.2461814024390244</v>
      </c>
      <c r="H35" s="17">
        <v>4198.87</v>
      </c>
      <c r="I35" s="18">
        <f t="shared" si="1"/>
        <v>0.2461814024390244</v>
      </c>
      <c r="J35" s="11"/>
    </row>
    <row r="36" spans="1:10" s="12" customFormat="1" ht="25.5" customHeight="1">
      <c r="A36" s="11"/>
      <c r="B36" s="43"/>
      <c r="C36" s="50"/>
      <c r="D36" s="16" t="s">
        <v>9</v>
      </c>
      <c r="E36" s="17">
        <v>1275501.16</v>
      </c>
      <c r="F36" s="17">
        <v>915380.56</v>
      </c>
      <c r="G36" s="18">
        <f>F36/E36</f>
        <v>0.7176634476757356</v>
      </c>
      <c r="H36" s="17">
        <v>915380.56</v>
      </c>
      <c r="I36" s="18">
        <f>H36/E36</f>
        <v>0.7176634476757356</v>
      </c>
      <c r="J36" s="11"/>
    </row>
    <row r="37" spans="1:10" s="12" customFormat="1" ht="35.25" customHeight="1">
      <c r="A37" s="11"/>
      <c r="B37" s="43"/>
      <c r="C37" s="50"/>
      <c r="D37" s="16" t="s">
        <v>100</v>
      </c>
      <c r="E37" s="17">
        <v>306450.96</v>
      </c>
      <c r="F37" s="17">
        <v>201490.18</v>
      </c>
      <c r="G37" s="18">
        <f t="shared" si="0"/>
        <v>0.6574956723907799</v>
      </c>
      <c r="H37" s="17">
        <v>201490.18</v>
      </c>
      <c r="I37" s="18">
        <f t="shared" si="1"/>
        <v>0.6574956723907799</v>
      </c>
      <c r="J37" s="11"/>
    </row>
    <row r="38" spans="1:10" s="12" customFormat="1" ht="18.75" customHeight="1">
      <c r="A38" s="11"/>
      <c r="B38" s="43"/>
      <c r="C38" s="16" t="s">
        <v>13</v>
      </c>
      <c r="D38" s="20"/>
      <c r="E38" s="17">
        <f>SUM(E35:E37)</f>
        <v>1599008.1199999999</v>
      </c>
      <c r="F38" s="17">
        <f>SUM(F35:F37)</f>
        <v>1121069.61</v>
      </c>
      <c r="G38" s="18">
        <f t="shared" si="0"/>
        <v>0.7011031376125846</v>
      </c>
      <c r="H38" s="17">
        <f>SUM(H35:H37)</f>
        <v>1121069.61</v>
      </c>
      <c r="I38" s="18">
        <f t="shared" si="1"/>
        <v>0.7011031376125846</v>
      </c>
      <c r="J38" s="13"/>
    </row>
    <row r="39" spans="1:10" s="12" customFormat="1" ht="22.5" customHeight="1">
      <c r="A39" s="11"/>
      <c r="B39" s="43"/>
      <c r="C39" s="50" t="s">
        <v>54</v>
      </c>
      <c r="D39" s="16" t="s">
        <v>9</v>
      </c>
      <c r="E39" s="17">
        <v>10440</v>
      </c>
      <c r="F39" s="17">
        <v>3965</v>
      </c>
      <c r="G39" s="18">
        <f t="shared" si="0"/>
        <v>0.3797892720306513</v>
      </c>
      <c r="H39" s="17">
        <v>3695</v>
      </c>
      <c r="I39" s="18">
        <f t="shared" si="1"/>
        <v>0.3539272030651341</v>
      </c>
      <c r="J39" s="11"/>
    </row>
    <row r="40" spans="1:10" s="12" customFormat="1" ht="36" customHeight="1">
      <c r="A40" s="11"/>
      <c r="B40" s="43"/>
      <c r="C40" s="50"/>
      <c r="D40" s="16" t="s">
        <v>100</v>
      </c>
      <c r="E40" s="17">
        <v>207929.31</v>
      </c>
      <c r="F40" s="17">
        <v>141034.87</v>
      </c>
      <c r="G40" s="18">
        <f t="shared" si="0"/>
        <v>0.6782827779306342</v>
      </c>
      <c r="H40" s="17">
        <v>141037.87</v>
      </c>
      <c r="I40" s="18">
        <f t="shared" si="1"/>
        <v>0.6782972059109896</v>
      </c>
      <c r="J40" s="11"/>
    </row>
    <row r="41" spans="1:10" s="12" customFormat="1" ht="18.75" customHeight="1">
      <c r="A41" s="11"/>
      <c r="B41" s="43"/>
      <c r="C41" s="16" t="s">
        <v>13</v>
      </c>
      <c r="D41" s="20"/>
      <c r="E41" s="17">
        <f>SUM(E39:E40)</f>
        <v>218369.31</v>
      </c>
      <c r="F41" s="17">
        <f>SUM(F39:F40)</f>
        <v>144999.87</v>
      </c>
      <c r="G41" s="18">
        <f t="shared" si="0"/>
        <v>0.6640121269788323</v>
      </c>
      <c r="H41" s="17">
        <f>SUM(H39:H40)</f>
        <v>144732.87</v>
      </c>
      <c r="I41" s="18">
        <f t="shared" si="1"/>
        <v>0.6627894276901822</v>
      </c>
      <c r="J41" s="13"/>
    </row>
    <row r="42" spans="1:10" s="19" customFormat="1" ht="34.5" customHeight="1">
      <c r="A42" s="15"/>
      <c r="B42" s="43"/>
      <c r="C42" s="16" t="s">
        <v>55</v>
      </c>
      <c r="D42" s="16" t="s">
        <v>100</v>
      </c>
      <c r="E42" s="17">
        <v>0</v>
      </c>
      <c r="F42" s="17">
        <v>0</v>
      </c>
      <c r="G42" s="18" t="s">
        <v>20</v>
      </c>
      <c r="H42" s="17">
        <v>0</v>
      </c>
      <c r="I42" s="18" t="s">
        <v>20</v>
      </c>
      <c r="J42" s="15"/>
    </row>
    <row r="43" spans="1:10" s="19" customFormat="1" ht="18.75" customHeight="1">
      <c r="A43" s="15"/>
      <c r="B43" s="43"/>
      <c r="C43" s="16" t="s">
        <v>13</v>
      </c>
      <c r="D43" s="20"/>
      <c r="E43" s="17">
        <f>SUM(E42)</f>
        <v>0</v>
      </c>
      <c r="F43" s="17">
        <f>SUM(F42)</f>
        <v>0</v>
      </c>
      <c r="G43" s="18" t="s">
        <v>20</v>
      </c>
      <c r="H43" s="17">
        <f>SUM(H42)</f>
        <v>0</v>
      </c>
      <c r="I43" s="18" t="s">
        <v>20</v>
      </c>
      <c r="J43" s="21"/>
    </row>
    <row r="44" spans="1:10" s="12" customFormat="1" ht="37.5" customHeight="1">
      <c r="A44" s="11"/>
      <c r="B44" s="43"/>
      <c r="C44" s="16" t="s">
        <v>56</v>
      </c>
      <c r="D44" s="16" t="s">
        <v>100</v>
      </c>
      <c r="E44" s="17">
        <v>73289.9</v>
      </c>
      <c r="F44" s="17">
        <v>54402.58</v>
      </c>
      <c r="G44" s="18">
        <f t="shared" si="0"/>
        <v>0.7422930035380046</v>
      </c>
      <c r="H44" s="17">
        <v>54402.58</v>
      </c>
      <c r="I44" s="18">
        <f t="shared" si="1"/>
        <v>0.7422930035380046</v>
      </c>
      <c r="J44" s="11"/>
    </row>
    <row r="45" spans="1:10" s="12" customFormat="1" ht="18.75" customHeight="1">
      <c r="A45" s="11"/>
      <c r="B45" s="44"/>
      <c r="C45" s="16" t="s">
        <v>13</v>
      </c>
      <c r="D45" s="20"/>
      <c r="E45" s="17">
        <f>SUM(E44)</f>
        <v>73289.9</v>
      </c>
      <c r="F45" s="17">
        <f>SUM(F44)</f>
        <v>54402.58</v>
      </c>
      <c r="G45" s="18">
        <f t="shared" si="0"/>
        <v>0.7422930035380046</v>
      </c>
      <c r="H45" s="17">
        <f>SUM(H44)</f>
        <v>54402.58</v>
      </c>
      <c r="I45" s="18">
        <f t="shared" si="1"/>
        <v>0.7422930035380046</v>
      </c>
      <c r="J45" s="13"/>
    </row>
    <row r="46" spans="1:10" s="12" customFormat="1" ht="26.25" customHeight="1">
      <c r="A46" s="11"/>
      <c r="B46" s="42">
        <v>4</v>
      </c>
      <c r="C46" s="49" t="s">
        <v>17</v>
      </c>
      <c r="D46" s="32" t="s">
        <v>9</v>
      </c>
      <c r="E46" s="33">
        <f>E49+E52+E55</f>
        <v>76975</v>
      </c>
      <c r="F46" s="33">
        <f>F49+F52+F55</f>
        <v>61681.05</v>
      </c>
      <c r="G46" s="34">
        <f t="shared" si="0"/>
        <v>0.8013127638843781</v>
      </c>
      <c r="H46" s="33">
        <f>H49+H52+H55</f>
        <v>61681.05</v>
      </c>
      <c r="I46" s="34">
        <f t="shared" si="1"/>
        <v>0.8013127638843781</v>
      </c>
      <c r="J46" s="11"/>
    </row>
    <row r="47" spans="1:10" s="12" customFormat="1" ht="44.25" customHeight="1">
      <c r="A47" s="11"/>
      <c r="B47" s="43"/>
      <c r="C47" s="49"/>
      <c r="D47" s="32" t="s">
        <v>100</v>
      </c>
      <c r="E47" s="33">
        <f>E50+E53+E56+E58+E60</f>
        <v>16988.2</v>
      </c>
      <c r="F47" s="33">
        <f>F50+F53+F56+F58+F60</f>
        <v>11929.64</v>
      </c>
      <c r="G47" s="34">
        <f t="shared" si="0"/>
        <v>0.7022309603136294</v>
      </c>
      <c r="H47" s="33">
        <f>H50+H53+H56+H58+H60</f>
        <v>11929.64</v>
      </c>
      <c r="I47" s="34">
        <f t="shared" si="1"/>
        <v>0.7022309603136294</v>
      </c>
      <c r="J47" s="11"/>
    </row>
    <row r="48" spans="1:10" s="12" customFormat="1" ht="18.75" customHeight="1">
      <c r="A48" s="11"/>
      <c r="B48" s="43"/>
      <c r="C48" s="32" t="s">
        <v>11</v>
      </c>
      <c r="D48" s="35"/>
      <c r="E48" s="33">
        <f>SUM(E46:E47)</f>
        <v>93963.2</v>
      </c>
      <c r="F48" s="33">
        <f>SUM(F46:F47)</f>
        <v>73610.69</v>
      </c>
      <c r="G48" s="34">
        <f t="shared" si="0"/>
        <v>0.7833991392374887</v>
      </c>
      <c r="H48" s="33">
        <f>SUM(H46:H47)</f>
        <v>73610.69</v>
      </c>
      <c r="I48" s="34">
        <f t="shared" si="1"/>
        <v>0.7833991392374887</v>
      </c>
      <c r="J48" s="13"/>
    </row>
    <row r="49" spans="1:10" s="19" customFormat="1" ht="22.5" customHeight="1">
      <c r="A49" s="15"/>
      <c r="B49" s="43"/>
      <c r="C49" s="50" t="s">
        <v>57</v>
      </c>
      <c r="D49" s="16" t="s">
        <v>9</v>
      </c>
      <c r="E49" s="17">
        <v>66328.7</v>
      </c>
      <c r="F49" s="17">
        <v>55982.66</v>
      </c>
      <c r="G49" s="18">
        <f t="shared" si="0"/>
        <v>0.8440186525591487</v>
      </c>
      <c r="H49" s="17">
        <v>55982.66</v>
      </c>
      <c r="I49" s="18">
        <f t="shared" si="1"/>
        <v>0.8440186525591487</v>
      </c>
      <c r="J49" s="15"/>
    </row>
    <row r="50" spans="1:10" s="19" customFormat="1" ht="36" customHeight="1">
      <c r="A50" s="15"/>
      <c r="B50" s="43"/>
      <c r="C50" s="50"/>
      <c r="D50" s="16" t="s">
        <v>100</v>
      </c>
      <c r="E50" s="17">
        <v>7904.1</v>
      </c>
      <c r="F50" s="17">
        <v>5956.3</v>
      </c>
      <c r="G50" s="18">
        <f t="shared" si="0"/>
        <v>0.7535709315418581</v>
      </c>
      <c r="H50" s="17">
        <v>5956.3</v>
      </c>
      <c r="I50" s="18">
        <f t="shared" si="1"/>
        <v>0.7535709315418581</v>
      </c>
      <c r="J50" s="15"/>
    </row>
    <row r="51" spans="1:10" s="19" customFormat="1" ht="18.75" customHeight="1">
      <c r="A51" s="15"/>
      <c r="B51" s="43"/>
      <c r="C51" s="16" t="s">
        <v>13</v>
      </c>
      <c r="D51" s="20"/>
      <c r="E51" s="17">
        <f>SUM(E49:E50)</f>
        <v>74232.8</v>
      </c>
      <c r="F51" s="17">
        <f>SUM(F49:F50)</f>
        <v>61938.96000000001</v>
      </c>
      <c r="G51" s="18">
        <f t="shared" si="0"/>
        <v>0.8343880333221972</v>
      </c>
      <c r="H51" s="17">
        <f>SUM(H49:H50)</f>
        <v>61938.96000000001</v>
      </c>
      <c r="I51" s="18">
        <f t="shared" si="1"/>
        <v>0.8343880333221972</v>
      </c>
      <c r="J51" s="21"/>
    </row>
    <row r="52" spans="1:10" s="19" customFormat="1" ht="23.25" customHeight="1">
      <c r="A52" s="15"/>
      <c r="B52" s="43"/>
      <c r="C52" s="50" t="s">
        <v>58</v>
      </c>
      <c r="D52" s="16" t="s">
        <v>9</v>
      </c>
      <c r="E52" s="17">
        <v>3704.3</v>
      </c>
      <c r="F52" s="17">
        <v>3213.64</v>
      </c>
      <c r="G52" s="18">
        <f t="shared" si="0"/>
        <v>0.8675431255567853</v>
      </c>
      <c r="H52" s="17">
        <v>3213.64</v>
      </c>
      <c r="I52" s="18">
        <f t="shared" si="1"/>
        <v>0.8675431255567853</v>
      </c>
      <c r="J52" s="15"/>
    </row>
    <row r="53" spans="1:10" s="19" customFormat="1" ht="33.75" customHeight="1">
      <c r="A53" s="15"/>
      <c r="B53" s="43"/>
      <c r="C53" s="50"/>
      <c r="D53" s="16" t="s">
        <v>100</v>
      </c>
      <c r="E53" s="17">
        <v>6084.1</v>
      </c>
      <c r="F53" s="17">
        <v>4353.84</v>
      </c>
      <c r="G53" s="18">
        <f t="shared" si="0"/>
        <v>0.7156095396196643</v>
      </c>
      <c r="H53" s="17">
        <v>4353.84</v>
      </c>
      <c r="I53" s="18">
        <f t="shared" si="1"/>
        <v>0.7156095396196643</v>
      </c>
      <c r="J53" s="15"/>
    </row>
    <row r="54" spans="1:10" s="19" customFormat="1" ht="18.75" customHeight="1">
      <c r="A54" s="15"/>
      <c r="B54" s="43"/>
      <c r="C54" s="16" t="s">
        <v>13</v>
      </c>
      <c r="D54" s="20"/>
      <c r="E54" s="17">
        <f>SUM(E52:E53)</f>
        <v>9788.400000000001</v>
      </c>
      <c r="F54" s="17">
        <f>SUM(F52:F53)</f>
        <v>7567.48</v>
      </c>
      <c r="G54" s="18">
        <f t="shared" si="0"/>
        <v>0.7731069429120182</v>
      </c>
      <c r="H54" s="17">
        <f>SUM(H52:H53)</f>
        <v>7567.48</v>
      </c>
      <c r="I54" s="18">
        <f t="shared" si="1"/>
        <v>0.7731069429120182</v>
      </c>
      <c r="J54" s="21"/>
    </row>
    <row r="55" spans="1:10" s="19" customFormat="1" ht="24" customHeight="1">
      <c r="A55" s="15"/>
      <c r="B55" s="43"/>
      <c r="C55" s="50" t="s">
        <v>59</v>
      </c>
      <c r="D55" s="16" t="s">
        <v>9</v>
      </c>
      <c r="E55" s="17">
        <v>6942</v>
      </c>
      <c r="F55" s="17">
        <v>2484.75</v>
      </c>
      <c r="G55" s="18">
        <f t="shared" si="0"/>
        <v>0.35792999135695763</v>
      </c>
      <c r="H55" s="17">
        <v>2484.75</v>
      </c>
      <c r="I55" s="18">
        <f t="shared" si="1"/>
        <v>0.35792999135695763</v>
      </c>
      <c r="J55" s="15"/>
    </row>
    <row r="56" spans="1:10" s="19" customFormat="1" ht="36" customHeight="1">
      <c r="A56" s="15"/>
      <c r="B56" s="43"/>
      <c r="C56" s="50"/>
      <c r="D56" s="16" t="s">
        <v>100</v>
      </c>
      <c r="E56" s="17">
        <v>3000</v>
      </c>
      <c r="F56" s="17">
        <v>1619.5</v>
      </c>
      <c r="G56" s="18">
        <f t="shared" si="0"/>
        <v>0.5398333333333334</v>
      </c>
      <c r="H56" s="17">
        <v>1619.5</v>
      </c>
      <c r="I56" s="18">
        <f t="shared" si="1"/>
        <v>0.5398333333333334</v>
      </c>
      <c r="J56" s="15"/>
    </row>
    <row r="57" spans="1:10" s="19" customFormat="1" ht="18.75" customHeight="1">
      <c r="A57" s="15"/>
      <c r="B57" s="43"/>
      <c r="C57" s="16" t="s">
        <v>13</v>
      </c>
      <c r="D57" s="20"/>
      <c r="E57" s="17">
        <f>SUM(E55:E56)</f>
        <v>9942</v>
      </c>
      <c r="F57" s="17">
        <f>SUM(F55:F56)</f>
        <v>4104.25</v>
      </c>
      <c r="G57" s="18">
        <f t="shared" si="0"/>
        <v>0.4128193522430095</v>
      </c>
      <c r="H57" s="17">
        <f>SUM(H55:H56)</f>
        <v>4104.25</v>
      </c>
      <c r="I57" s="18">
        <f t="shared" si="1"/>
        <v>0.4128193522430095</v>
      </c>
      <c r="J57" s="21"/>
    </row>
    <row r="58" spans="1:10" s="12" customFormat="1" ht="39.75" customHeight="1">
      <c r="A58" s="11"/>
      <c r="B58" s="43"/>
      <c r="C58" s="16" t="s">
        <v>60</v>
      </c>
      <c r="D58" s="16" t="s">
        <v>100</v>
      </c>
      <c r="E58" s="17">
        <v>0</v>
      </c>
      <c r="F58" s="17">
        <v>0</v>
      </c>
      <c r="G58" s="18" t="s">
        <v>20</v>
      </c>
      <c r="H58" s="17">
        <v>0</v>
      </c>
      <c r="I58" s="18" t="s">
        <v>20</v>
      </c>
      <c r="J58" s="11"/>
    </row>
    <row r="59" spans="1:10" s="12" customFormat="1" ht="18.75" customHeight="1">
      <c r="A59" s="11"/>
      <c r="B59" s="43"/>
      <c r="C59" s="16" t="s">
        <v>13</v>
      </c>
      <c r="D59" s="20"/>
      <c r="E59" s="17">
        <v>0</v>
      </c>
      <c r="F59" s="17">
        <v>0</v>
      </c>
      <c r="G59" s="17" t="s">
        <v>20</v>
      </c>
      <c r="H59" s="17">
        <v>0</v>
      </c>
      <c r="I59" s="17" t="s">
        <v>20</v>
      </c>
      <c r="J59" s="13"/>
    </row>
    <row r="60" spans="1:10" s="12" customFormat="1" ht="39.75" customHeight="1">
      <c r="A60" s="11"/>
      <c r="B60" s="43"/>
      <c r="C60" s="16" t="s">
        <v>61</v>
      </c>
      <c r="D60" s="16" t="s">
        <v>100</v>
      </c>
      <c r="E60" s="17">
        <v>0</v>
      </c>
      <c r="F60" s="17">
        <v>0</v>
      </c>
      <c r="G60" s="18" t="s">
        <v>20</v>
      </c>
      <c r="H60" s="17">
        <v>0</v>
      </c>
      <c r="I60" s="18" t="s">
        <v>20</v>
      </c>
      <c r="J60" s="11"/>
    </row>
    <row r="61" spans="1:10" s="12" customFormat="1" ht="18.75" customHeight="1">
      <c r="A61" s="11"/>
      <c r="B61" s="44"/>
      <c r="C61" s="16" t="s">
        <v>13</v>
      </c>
      <c r="D61" s="20"/>
      <c r="E61" s="17">
        <v>0</v>
      </c>
      <c r="F61" s="17">
        <v>0</v>
      </c>
      <c r="G61" s="17" t="s">
        <v>20</v>
      </c>
      <c r="H61" s="17">
        <v>0</v>
      </c>
      <c r="I61" s="17" t="s">
        <v>20</v>
      </c>
      <c r="J61" s="13"/>
    </row>
    <row r="62" spans="1:10" s="23" customFormat="1" ht="22.5" customHeight="1">
      <c r="A62" s="22"/>
      <c r="B62" s="42">
        <v>5</v>
      </c>
      <c r="C62" s="49" t="s">
        <v>18</v>
      </c>
      <c r="D62" s="32" t="s">
        <v>9</v>
      </c>
      <c r="E62" s="33">
        <f>E65</f>
        <v>24379</v>
      </c>
      <c r="F62" s="33">
        <f>F65</f>
        <v>0</v>
      </c>
      <c r="G62" s="34">
        <f t="shared" si="0"/>
        <v>0</v>
      </c>
      <c r="H62" s="33">
        <f>H65</f>
        <v>0</v>
      </c>
      <c r="I62" s="34">
        <f t="shared" si="1"/>
        <v>0</v>
      </c>
      <c r="J62" s="22"/>
    </row>
    <row r="63" spans="1:10" s="23" customFormat="1" ht="39" customHeight="1">
      <c r="A63" s="22"/>
      <c r="B63" s="43"/>
      <c r="C63" s="49"/>
      <c r="D63" s="32" t="s">
        <v>100</v>
      </c>
      <c r="E63" s="33">
        <f>E66+E68+E70</f>
        <v>260052.2</v>
      </c>
      <c r="F63" s="33">
        <f>F66+F68+F70</f>
        <v>169243.96</v>
      </c>
      <c r="G63" s="34">
        <f t="shared" si="0"/>
        <v>0.6508076455419335</v>
      </c>
      <c r="H63" s="33">
        <f>H66+H68+H70</f>
        <v>169243.96</v>
      </c>
      <c r="I63" s="34">
        <f t="shared" si="1"/>
        <v>0.6508076455419335</v>
      </c>
      <c r="J63" s="22"/>
    </row>
    <row r="64" spans="1:10" s="23" customFormat="1" ht="18.75" customHeight="1">
      <c r="A64" s="22"/>
      <c r="B64" s="43"/>
      <c r="C64" s="32" t="s">
        <v>11</v>
      </c>
      <c r="D64" s="35"/>
      <c r="E64" s="33">
        <f>SUM(E62:E63)</f>
        <v>284431.2</v>
      </c>
      <c r="F64" s="33">
        <f>SUM(F62:F63)</f>
        <v>169243.96</v>
      </c>
      <c r="G64" s="34">
        <f t="shared" si="0"/>
        <v>0.5950260027732541</v>
      </c>
      <c r="H64" s="33">
        <f>SUM(H62:H63)</f>
        <v>169243.96</v>
      </c>
      <c r="I64" s="34">
        <f t="shared" si="1"/>
        <v>0.5950260027732541</v>
      </c>
      <c r="J64" s="24"/>
    </row>
    <row r="65" spans="1:10" s="12" customFormat="1" ht="23.25" customHeight="1">
      <c r="A65" s="11"/>
      <c r="B65" s="43"/>
      <c r="C65" s="50" t="s">
        <v>62</v>
      </c>
      <c r="D65" s="16" t="s">
        <v>9</v>
      </c>
      <c r="E65" s="17">
        <v>24379</v>
      </c>
      <c r="F65" s="17">
        <v>0</v>
      </c>
      <c r="G65" s="18">
        <f t="shared" si="0"/>
        <v>0</v>
      </c>
      <c r="H65" s="17">
        <v>0</v>
      </c>
      <c r="I65" s="18">
        <f t="shared" si="1"/>
        <v>0</v>
      </c>
      <c r="J65" s="11"/>
    </row>
    <row r="66" spans="1:10" s="12" customFormat="1" ht="36.75" customHeight="1">
      <c r="A66" s="11"/>
      <c r="B66" s="43"/>
      <c r="C66" s="50"/>
      <c r="D66" s="16" t="s">
        <v>100</v>
      </c>
      <c r="E66" s="17">
        <v>95770.1</v>
      </c>
      <c r="F66" s="17">
        <v>67439.21</v>
      </c>
      <c r="G66" s="18">
        <f t="shared" si="0"/>
        <v>0.7041781307527089</v>
      </c>
      <c r="H66" s="17">
        <v>67439.21</v>
      </c>
      <c r="I66" s="18">
        <f t="shared" si="1"/>
        <v>0.7041781307527089</v>
      </c>
      <c r="J66" s="11"/>
    </row>
    <row r="67" spans="1:10" s="12" customFormat="1" ht="18.75" customHeight="1">
      <c r="A67" s="11"/>
      <c r="B67" s="43"/>
      <c r="C67" s="16" t="s">
        <v>13</v>
      </c>
      <c r="D67" s="20"/>
      <c r="E67" s="17">
        <f>SUM(E65:E66)</f>
        <v>120149.1</v>
      </c>
      <c r="F67" s="17">
        <f>SUM(F65:F66)</f>
        <v>67439.21</v>
      </c>
      <c r="G67" s="18">
        <f t="shared" si="0"/>
        <v>0.5612960063787411</v>
      </c>
      <c r="H67" s="17">
        <f>SUM(H65:H66)</f>
        <v>67439.21</v>
      </c>
      <c r="I67" s="18">
        <f t="shared" si="1"/>
        <v>0.5612960063787411</v>
      </c>
      <c r="J67" s="13"/>
    </row>
    <row r="68" spans="1:10" s="12" customFormat="1" ht="34.5" customHeight="1">
      <c r="A68" s="11"/>
      <c r="B68" s="43"/>
      <c r="C68" s="16" t="s">
        <v>63</v>
      </c>
      <c r="D68" s="16" t="s">
        <v>100</v>
      </c>
      <c r="E68" s="17">
        <v>154825.7</v>
      </c>
      <c r="F68" s="17">
        <v>94665.1</v>
      </c>
      <c r="G68" s="18">
        <f t="shared" si="0"/>
        <v>0.6114301437035324</v>
      </c>
      <c r="H68" s="17">
        <v>94665.1</v>
      </c>
      <c r="I68" s="18">
        <f t="shared" si="1"/>
        <v>0.6114301437035324</v>
      </c>
      <c r="J68" s="11"/>
    </row>
    <row r="69" spans="1:10" s="12" customFormat="1" ht="18.75" customHeight="1">
      <c r="A69" s="11"/>
      <c r="B69" s="43"/>
      <c r="C69" s="16" t="s">
        <v>13</v>
      </c>
      <c r="D69" s="20"/>
      <c r="E69" s="17">
        <f>SUM(E68)</f>
        <v>154825.7</v>
      </c>
      <c r="F69" s="17">
        <f>SUM(F68)</f>
        <v>94665.1</v>
      </c>
      <c r="G69" s="18">
        <f t="shared" si="0"/>
        <v>0.6114301437035324</v>
      </c>
      <c r="H69" s="17">
        <f>SUM(H68)</f>
        <v>94665.1</v>
      </c>
      <c r="I69" s="18">
        <f t="shared" si="1"/>
        <v>0.6114301437035324</v>
      </c>
      <c r="J69" s="13"/>
    </row>
    <row r="70" spans="1:10" s="19" customFormat="1" ht="36.75" customHeight="1">
      <c r="A70" s="15"/>
      <c r="B70" s="43"/>
      <c r="C70" s="16" t="s">
        <v>64</v>
      </c>
      <c r="D70" s="16" t="s">
        <v>100</v>
      </c>
      <c r="E70" s="17">
        <v>9456.4</v>
      </c>
      <c r="F70" s="17">
        <v>7139.65</v>
      </c>
      <c r="G70" s="18">
        <f aca="true" t="shared" si="2" ref="G70:G130">F70/E70</f>
        <v>0.7550071908971702</v>
      </c>
      <c r="H70" s="17">
        <v>7139.65</v>
      </c>
      <c r="I70" s="18">
        <f aca="true" t="shared" si="3" ref="I70:I130">H70/E70</f>
        <v>0.7550071908971702</v>
      </c>
      <c r="J70" s="15"/>
    </row>
    <row r="71" spans="1:10" s="19" customFormat="1" ht="18.75" customHeight="1">
      <c r="A71" s="15"/>
      <c r="B71" s="44"/>
      <c r="C71" s="16" t="s">
        <v>13</v>
      </c>
      <c r="D71" s="20"/>
      <c r="E71" s="17">
        <f>SUM(E70)</f>
        <v>9456.4</v>
      </c>
      <c r="F71" s="17">
        <f>SUM(F70)</f>
        <v>7139.65</v>
      </c>
      <c r="G71" s="18">
        <f t="shared" si="2"/>
        <v>0.7550071908971702</v>
      </c>
      <c r="H71" s="17">
        <f>SUM(H70)</f>
        <v>7139.65</v>
      </c>
      <c r="I71" s="18">
        <f t="shared" si="3"/>
        <v>0.7550071908971702</v>
      </c>
      <c r="J71" s="21"/>
    </row>
    <row r="72" spans="1:10" s="19" customFormat="1" ht="24" customHeight="1">
      <c r="A72" s="15"/>
      <c r="B72" s="42">
        <v>6</v>
      </c>
      <c r="C72" s="49" t="s">
        <v>19</v>
      </c>
      <c r="D72" s="32" t="s">
        <v>9</v>
      </c>
      <c r="E72" s="33">
        <f>E81</f>
        <v>1518</v>
      </c>
      <c r="F72" s="33">
        <f>F81</f>
        <v>1066.5</v>
      </c>
      <c r="G72" s="37">
        <f t="shared" si="2"/>
        <v>0.7025691699604744</v>
      </c>
      <c r="H72" s="33">
        <f>H81</f>
        <v>1066.5</v>
      </c>
      <c r="I72" s="37">
        <f t="shared" si="3"/>
        <v>0.7025691699604744</v>
      </c>
      <c r="J72" s="15"/>
    </row>
    <row r="73" spans="1:10" s="19" customFormat="1" ht="34.5" customHeight="1">
      <c r="A73" s="15"/>
      <c r="B73" s="43"/>
      <c r="C73" s="49"/>
      <c r="D73" s="32" t="s">
        <v>100</v>
      </c>
      <c r="E73" s="33">
        <f>E78</f>
        <v>620</v>
      </c>
      <c r="F73" s="33">
        <f>F78</f>
        <v>320</v>
      </c>
      <c r="G73" s="37">
        <f t="shared" si="2"/>
        <v>0.5161290322580645</v>
      </c>
      <c r="H73" s="33">
        <f>H78</f>
        <v>320</v>
      </c>
      <c r="I73" s="37">
        <f t="shared" si="3"/>
        <v>0.5161290322580645</v>
      </c>
      <c r="J73" s="15"/>
    </row>
    <row r="74" spans="1:10" s="19" customFormat="1" ht="18.75" customHeight="1">
      <c r="A74" s="15"/>
      <c r="B74" s="43"/>
      <c r="C74" s="49"/>
      <c r="D74" s="32" t="s">
        <v>10</v>
      </c>
      <c r="E74" s="33">
        <f>E76+E79</f>
        <v>3500100</v>
      </c>
      <c r="F74" s="33">
        <f>F76+F79</f>
        <v>0</v>
      </c>
      <c r="G74" s="37">
        <f t="shared" si="2"/>
        <v>0</v>
      </c>
      <c r="H74" s="33">
        <f>H76+H79</f>
        <v>0</v>
      </c>
      <c r="I74" s="37">
        <f t="shared" si="3"/>
        <v>0</v>
      </c>
      <c r="J74" s="15"/>
    </row>
    <row r="75" spans="1:10" s="19" customFormat="1" ht="18.75" customHeight="1">
      <c r="A75" s="15"/>
      <c r="B75" s="43"/>
      <c r="C75" s="32" t="s">
        <v>11</v>
      </c>
      <c r="D75" s="35"/>
      <c r="E75" s="33">
        <f>SUM(E72:E74)</f>
        <v>3502238</v>
      </c>
      <c r="F75" s="33">
        <f>SUM(F72:F74)</f>
        <v>1386.5</v>
      </c>
      <c r="G75" s="37">
        <f t="shared" si="2"/>
        <v>0.0003958897139486237</v>
      </c>
      <c r="H75" s="33">
        <f>SUM(H72:H74)</f>
        <v>1386.5</v>
      </c>
      <c r="I75" s="37">
        <f t="shared" si="3"/>
        <v>0.0003958897139486237</v>
      </c>
      <c r="J75" s="21"/>
    </row>
    <row r="76" spans="1:10" s="19" customFormat="1" ht="25.5" customHeight="1">
      <c r="A76" s="15"/>
      <c r="B76" s="43"/>
      <c r="C76" s="16" t="s">
        <v>65</v>
      </c>
      <c r="D76" s="16" t="s">
        <v>10</v>
      </c>
      <c r="E76" s="17">
        <v>3500000</v>
      </c>
      <c r="F76" s="17">
        <v>0</v>
      </c>
      <c r="G76" s="18">
        <f>F76/E76</f>
        <v>0</v>
      </c>
      <c r="H76" s="17">
        <v>0</v>
      </c>
      <c r="I76" s="18">
        <f>H76/E76</f>
        <v>0</v>
      </c>
      <c r="J76" s="15"/>
    </row>
    <row r="77" spans="1:10" s="19" customFormat="1" ht="16.5" customHeight="1">
      <c r="A77" s="15"/>
      <c r="B77" s="43"/>
      <c r="C77" s="16" t="s">
        <v>13</v>
      </c>
      <c r="D77" s="20"/>
      <c r="E77" s="17">
        <f>SUM(E76)</f>
        <v>3500000</v>
      </c>
      <c r="F77" s="17">
        <f>SUM(F76)</f>
        <v>0</v>
      </c>
      <c r="G77" s="17">
        <f>SUM(G76)</f>
        <v>0</v>
      </c>
      <c r="H77" s="17">
        <f>SUM(H76)</f>
        <v>0</v>
      </c>
      <c r="I77" s="17">
        <f>SUM(I76)</f>
        <v>0</v>
      </c>
      <c r="J77" s="21"/>
    </row>
    <row r="78" spans="1:10" s="19" customFormat="1" ht="37.5" customHeight="1">
      <c r="A78" s="15"/>
      <c r="B78" s="43"/>
      <c r="C78" s="50" t="s">
        <v>66</v>
      </c>
      <c r="D78" s="16" t="s">
        <v>100</v>
      </c>
      <c r="E78" s="17">
        <v>620</v>
      </c>
      <c r="F78" s="17">
        <v>320</v>
      </c>
      <c r="G78" s="18">
        <f t="shared" si="2"/>
        <v>0.5161290322580645</v>
      </c>
      <c r="H78" s="17">
        <v>320</v>
      </c>
      <c r="I78" s="18">
        <f t="shared" si="3"/>
        <v>0.5161290322580645</v>
      </c>
      <c r="J78" s="15"/>
    </row>
    <row r="79" spans="1:10" s="19" customFormat="1" ht="15.75" customHeight="1">
      <c r="A79" s="15"/>
      <c r="B79" s="43"/>
      <c r="C79" s="50"/>
      <c r="D79" s="16" t="s">
        <v>10</v>
      </c>
      <c r="E79" s="17">
        <v>100</v>
      </c>
      <c r="F79" s="17">
        <v>0</v>
      </c>
      <c r="G79" s="18">
        <f t="shared" si="2"/>
        <v>0</v>
      </c>
      <c r="H79" s="17">
        <v>0</v>
      </c>
      <c r="I79" s="18">
        <f t="shared" si="3"/>
        <v>0</v>
      </c>
      <c r="J79" s="15"/>
    </row>
    <row r="80" spans="1:10" s="19" customFormat="1" ht="17.25" customHeight="1">
      <c r="A80" s="15"/>
      <c r="B80" s="43"/>
      <c r="C80" s="16" t="s">
        <v>13</v>
      </c>
      <c r="D80" s="20"/>
      <c r="E80" s="17">
        <f>SUM(E78:E79)</f>
        <v>720</v>
      </c>
      <c r="F80" s="17">
        <f>SUM(F78:F79)</f>
        <v>320</v>
      </c>
      <c r="G80" s="18">
        <f t="shared" si="2"/>
        <v>0.4444444444444444</v>
      </c>
      <c r="H80" s="17">
        <f>SUM(H78:H79)</f>
        <v>320</v>
      </c>
      <c r="I80" s="18">
        <f t="shared" si="3"/>
        <v>0.4444444444444444</v>
      </c>
      <c r="J80" s="21"/>
    </row>
    <row r="81" spans="1:10" s="19" customFormat="1" ht="34.5" customHeight="1">
      <c r="A81" s="15"/>
      <c r="B81" s="43"/>
      <c r="C81" s="16" t="s">
        <v>67</v>
      </c>
      <c r="D81" s="16" t="s">
        <v>9</v>
      </c>
      <c r="E81" s="17">
        <v>1518</v>
      </c>
      <c r="F81" s="17">
        <v>1066.5</v>
      </c>
      <c r="G81" s="18">
        <f t="shared" si="2"/>
        <v>0.7025691699604744</v>
      </c>
      <c r="H81" s="17">
        <v>1066.5</v>
      </c>
      <c r="I81" s="18">
        <f t="shared" si="3"/>
        <v>0.7025691699604744</v>
      </c>
      <c r="J81" s="15"/>
    </row>
    <row r="82" spans="1:10" s="19" customFormat="1" ht="18.75" customHeight="1">
      <c r="A82" s="15"/>
      <c r="B82" s="43"/>
      <c r="C82" s="16" t="s">
        <v>13</v>
      </c>
      <c r="D82" s="20"/>
      <c r="E82" s="17">
        <f>SUM(E81)</f>
        <v>1518</v>
      </c>
      <c r="F82" s="17">
        <f>SUM(F81)</f>
        <v>1066.5</v>
      </c>
      <c r="G82" s="18">
        <f t="shared" si="2"/>
        <v>0.7025691699604744</v>
      </c>
      <c r="H82" s="17">
        <f>SUM(H81)</f>
        <v>1066.5</v>
      </c>
      <c r="I82" s="18">
        <f t="shared" si="3"/>
        <v>0.7025691699604744</v>
      </c>
      <c r="J82" s="21"/>
    </row>
    <row r="83" spans="1:10" s="19" customFormat="1" ht="36" customHeight="1">
      <c r="A83" s="15"/>
      <c r="B83" s="43"/>
      <c r="C83" s="16" t="s">
        <v>68</v>
      </c>
      <c r="D83" s="16" t="s">
        <v>100</v>
      </c>
      <c r="E83" s="17">
        <v>0</v>
      </c>
      <c r="F83" s="17">
        <v>0</v>
      </c>
      <c r="G83" s="18" t="s">
        <v>20</v>
      </c>
      <c r="H83" s="17">
        <v>0</v>
      </c>
      <c r="I83" s="18" t="s">
        <v>20</v>
      </c>
      <c r="J83" s="15"/>
    </row>
    <row r="84" spans="1:10" s="19" customFormat="1" ht="18.75" customHeight="1">
      <c r="A84" s="15"/>
      <c r="B84" s="44"/>
      <c r="C84" s="16" t="s">
        <v>13</v>
      </c>
      <c r="D84" s="20"/>
      <c r="E84" s="17">
        <f>SUM(E83)</f>
        <v>0</v>
      </c>
      <c r="F84" s="17">
        <f>SUM(F83)</f>
        <v>0</v>
      </c>
      <c r="G84" s="18" t="s">
        <v>20</v>
      </c>
      <c r="H84" s="17">
        <f>SUM(H83)</f>
        <v>0</v>
      </c>
      <c r="I84" s="18" t="s">
        <v>20</v>
      </c>
      <c r="J84" s="21"/>
    </row>
    <row r="85" spans="1:10" s="23" customFormat="1" ht="81" customHeight="1">
      <c r="A85" s="22"/>
      <c r="B85" s="42">
        <v>7</v>
      </c>
      <c r="C85" s="32" t="s">
        <v>21</v>
      </c>
      <c r="D85" s="32" t="s">
        <v>100</v>
      </c>
      <c r="E85" s="33">
        <f>E87+E89+E91</f>
        <v>18032.85</v>
      </c>
      <c r="F85" s="33">
        <f>F87+F89+F91</f>
        <v>6256.22</v>
      </c>
      <c r="G85" s="34">
        <f t="shared" si="2"/>
        <v>0.34693462209245907</v>
      </c>
      <c r="H85" s="33">
        <f>H87+H89+H91</f>
        <v>6256.22</v>
      </c>
      <c r="I85" s="34">
        <f t="shared" si="3"/>
        <v>0.34693462209245907</v>
      </c>
      <c r="J85" s="22"/>
    </row>
    <row r="86" spans="1:10" s="23" customFormat="1" ht="18.75" customHeight="1">
      <c r="A86" s="22"/>
      <c r="B86" s="43"/>
      <c r="C86" s="32" t="s">
        <v>11</v>
      </c>
      <c r="D86" s="35"/>
      <c r="E86" s="33">
        <f>SUM(E85)</f>
        <v>18032.85</v>
      </c>
      <c r="F86" s="33">
        <f>SUM(F85)</f>
        <v>6256.22</v>
      </c>
      <c r="G86" s="34">
        <f t="shared" si="2"/>
        <v>0.34693462209245907</v>
      </c>
      <c r="H86" s="33">
        <f>SUM(H85)</f>
        <v>6256.22</v>
      </c>
      <c r="I86" s="34">
        <f t="shared" si="3"/>
        <v>0.34693462209245907</v>
      </c>
      <c r="J86" s="24"/>
    </row>
    <row r="87" spans="1:10" s="19" customFormat="1" ht="35.25" customHeight="1">
      <c r="A87" s="15"/>
      <c r="B87" s="43"/>
      <c r="C87" s="16" t="s">
        <v>22</v>
      </c>
      <c r="D87" s="16" t="s">
        <v>100</v>
      </c>
      <c r="E87" s="17">
        <v>0</v>
      </c>
      <c r="F87" s="17">
        <v>0</v>
      </c>
      <c r="G87" s="18" t="s">
        <v>20</v>
      </c>
      <c r="H87" s="17">
        <v>0</v>
      </c>
      <c r="I87" s="18" t="s">
        <v>20</v>
      </c>
      <c r="J87" s="15"/>
    </row>
    <row r="88" spans="1:10" s="19" customFormat="1" ht="18.75" customHeight="1">
      <c r="A88" s="15"/>
      <c r="B88" s="43"/>
      <c r="C88" s="16" t="s">
        <v>13</v>
      </c>
      <c r="D88" s="20"/>
      <c r="E88" s="17">
        <f>SUM(E87)</f>
        <v>0</v>
      </c>
      <c r="F88" s="17">
        <f>SUM(F87)</f>
        <v>0</v>
      </c>
      <c r="G88" s="18" t="s">
        <v>20</v>
      </c>
      <c r="H88" s="17">
        <f>SUM(H87)</f>
        <v>0</v>
      </c>
      <c r="I88" s="18" t="s">
        <v>20</v>
      </c>
      <c r="J88" s="21"/>
    </row>
    <row r="89" spans="1:10" s="19" customFormat="1" ht="39" customHeight="1">
      <c r="A89" s="15"/>
      <c r="B89" s="43"/>
      <c r="C89" s="16" t="s">
        <v>23</v>
      </c>
      <c r="D89" s="16" t="s">
        <v>100</v>
      </c>
      <c r="E89" s="17">
        <v>350</v>
      </c>
      <c r="F89" s="17">
        <v>299.67</v>
      </c>
      <c r="G89" s="18">
        <f t="shared" si="2"/>
        <v>0.8562000000000001</v>
      </c>
      <c r="H89" s="17">
        <v>299.67</v>
      </c>
      <c r="I89" s="18">
        <f t="shared" si="3"/>
        <v>0.8562000000000001</v>
      </c>
      <c r="J89" s="15"/>
    </row>
    <row r="90" spans="1:10" s="19" customFormat="1" ht="18.75" customHeight="1">
      <c r="A90" s="15"/>
      <c r="B90" s="43"/>
      <c r="C90" s="16" t="s">
        <v>13</v>
      </c>
      <c r="D90" s="20"/>
      <c r="E90" s="17">
        <f>SUM(E89)</f>
        <v>350</v>
      </c>
      <c r="F90" s="17">
        <f>SUM(F89)</f>
        <v>299.67</v>
      </c>
      <c r="G90" s="18">
        <f t="shared" si="2"/>
        <v>0.8562000000000001</v>
      </c>
      <c r="H90" s="17">
        <f>SUM(H89)</f>
        <v>299.67</v>
      </c>
      <c r="I90" s="18">
        <f t="shared" si="3"/>
        <v>0.8562000000000001</v>
      </c>
      <c r="J90" s="21"/>
    </row>
    <row r="91" spans="1:10" s="19" customFormat="1" ht="35.25" customHeight="1">
      <c r="A91" s="15"/>
      <c r="B91" s="43"/>
      <c r="C91" s="16" t="s">
        <v>24</v>
      </c>
      <c r="D91" s="16" t="s">
        <v>100</v>
      </c>
      <c r="E91" s="17">
        <v>17682.85</v>
      </c>
      <c r="F91" s="17">
        <v>5956.55</v>
      </c>
      <c r="G91" s="18">
        <f t="shared" si="2"/>
        <v>0.33685463598910814</v>
      </c>
      <c r="H91" s="17">
        <v>5956.55</v>
      </c>
      <c r="I91" s="18">
        <f t="shared" si="3"/>
        <v>0.33685463598910814</v>
      </c>
      <c r="J91" s="15"/>
    </row>
    <row r="92" spans="1:10" s="19" customFormat="1" ht="18.75" customHeight="1">
      <c r="A92" s="15"/>
      <c r="B92" s="44"/>
      <c r="C92" s="16" t="s">
        <v>13</v>
      </c>
      <c r="D92" s="20"/>
      <c r="E92" s="17">
        <f>SUM(E91)</f>
        <v>17682.85</v>
      </c>
      <c r="F92" s="17">
        <f>SUM(F91)</f>
        <v>5956.55</v>
      </c>
      <c r="G92" s="18">
        <f t="shared" si="2"/>
        <v>0.33685463598910814</v>
      </c>
      <c r="H92" s="17">
        <f>SUM(H91)</f>
        <v>5956.55</v>
      </c>
      <c r="I92" s="18">
        <f t="shared" si="3"/>
        <v>0.33685463598910814</v>
      </c>
      <c r="J92" s="21"/>
    </row>
    <row r="93" spans="1:10" s="19" customFormat="1" ht="23.25" customHeight="1">
      <c r="A93" s="15"/>
      <c r="B93" s="42">
        <v>8</v>
      </c>
      <c r="C93" s="49" t="s">
        <v>25</v>
      </c>
      <c r="D93" s="32" t="s">
        <v>9</v>
      </c>
      <c r="E93" s="33">
        <f>E97</f>
        <v>1959</v>
      </c>
      <c r="F93" s="33">
        <f>F97</f>
        <v>418.37</v>
      </c>
      <c r="G93" s="34">
        <f t="shared" si="2"/>
        <v>0.2135630423685554</v>
      </c>
      <c r="H93" s="33">
        <f>H97</f>
        <v>418.37</v>
      </c>
      <c r="I93" s="34">
        <f t="shared" si="3"/>
        <v>0.2135630423685554</v>
      </c>
      <c r="J93" s="15"/>
    </row>
    <row r="94" spans="1:10" s="19" customFormat="1" ht="36" customHeight="1">
      <c r="A94" s="15"/>
      <c r="B94" s="43"/>
      <c r="C94" s="49"/>
      <c r="D94" s="32" t="s">
        <v>100</v>
      </c>
      <c r="E94" s="33">
        <f>E98+E100+E103+E105+E108+E111</f>
        <v>104093.9</v>
      </c>
      <c r="F94" s="33">
        <f>F98+F100+F103+F105+F108+F111</f>
        <v>53261.31</v>
      </c>
      <c r="G94" s="34">
        <f t="shared" si="2"/>
        <v>0.5116660054047355</v>
      </c>
      <c r="H94" s="33">
        <f>H98+H100+H103+H105+H108+H111</f>
        <v>53261.31</v>
      </c>
      <c r="I94" s="34">
        <f t="shared" si="3"/>
        <v>0.5116660054047355</v>
      </c>
      <c r="J94" s="15"/>
    </row>
    <row r="95" spans="1:10" s="19" customFormat="1" ht="21" customHeight="1">
      <c r="A95" s="15"/>
      <c r="B95" s="43"/>
      <c r="C95" s="49"/>
      <c r="D95" s="32" t="s">
        <v>10</v>
      </c>
      <c r="E95" s="33">
        <f>E101+E106+E109</f>
        <v>5600</v>
      </c>
      <c r="F95" s="33">
        <f>F101+F106+F109</f>
        <v>5083.68</v>
      </c>
      <c r="G95" s="34">
        <f t="shared" si="2"/>
        <v>0.9078</v>
      </c>
      <c r="H95" s="33">
        <f>H101+H106+H109</f>
        <v>5083.68</v>
      </c>
      <c r="I95" s="34">
        <f t="shared" si="3"/>
        <v>0.9078</v>
      </c>
      <c r="J95" s="15"/>
    </row>
    <row r="96" spans="1:10" s="19" customFormat="1" ht="18.75" customHeight="1">
      <c r="A96" s="15"/>
      <c r="B96" s="43"/>
      <c r="C96" s="32" t="s">
        <v>11</v>
      </c>
      <c r="D96" s="35"/>
      <c r="E96" s="33">
        <f>SUM(E93:E95)</f>
        <v>111652.9</v>
      </c>
      <c r="F96" s="33">
        <f>SUM(F93:F95)</f>
        <v>58763.36</v>
      </c>
      <c r="G96" s="34">
        <f t="shared" si="2"/>
        <v>0.5263039294098049</v>
      </c>
      <c r="H96" s="33">
        <f>SUM(H93:H95)</f>
        <v>58763.36</v>
      </c>
      <c r="I96" s="34">
        <f t="shared" si="3"/>
        <v>0.5263039294098049</v>
      </c>
      <c r="J96" s="21"/>
    </row>
    <row r="97" spans="1:10" s="19" customFormat="1" ht="24" customHeight="1">
      <c r="A97" s="15"/>
      <c r="B97" s="43"/>
      <c r="C97" s="50" t="s">
        <v>69</v>
      </c>
      <c r="D97" s="16" t="s">
        <v>9</v>
      </c>
      <c r="E97" s="17">
        <v>1959</v>
      </c>
      <c r="F97" s="17">
        <v>418.37</v>
      </c>
      <c r="G97" s="18">
        <f t="shared" si="2"/>
        <v>0.2135630423685554</v>
      </c>
      <c r="H97" s="17">
        <v>418.37</v>
      </c>
      <c r="I97" s="18">
        <f t="shared" si="3"/>
        <v>0.2135630423685554</v>
      </c>
      <c r="J97" s="15"/>
    </row>
    <row r="98" spans="1:10" s="19" customFormat="1" ht="34.5" customHeight="1">
      <c r="A98" s="15"/>
      <c r="B98" s="43"/>
      <c r="C98" s="50"/>
      <c r="D98" s="16" t="s">
        <v>100</v>
      </c>
      <c r="E98" s="17">
        <v>46018.1</v>
      </c>
      <c r="F98" s="17">
        <v>18479.5</v>
      </c>
      <c r="G98" s="18">
        <f t="shared" si="2"/>
        <v>0.40157025170530725</v>
      </c>
      <c r="H98" s="17">
        <v>18479.5</v>
      </c>
      <c r="I98" s="18">
        <f t="shared" si="3"/>
        <v>0.40157025170530725</v>
      </c>
      <c r="J98" s="15"/>
    </row>
    <row r="99" spans="1:10" s="19" customFormat="1" ht="18.75" customHeight="1">
      <c r="A99" s="15"/>
      <c r="B99" s="43"/>
      <c r="C99" s="16" t="s">
        <v>13</v>
      </c>
      <c r="D99" s="20"/>
      <c r="E99" s="17">
        <f>SUM(E97:E98)</f>
        <v>47977.1</v>
      </c>
      <c r="F99" s="17">
        <f>SUM(F97:F98)</f>
        <v>18897.87</v>
      </c>
      <c r="G99" s="18">
        <f t="shared" si="2"/>
        <v>0.39389354504544877</v>
      </c>
      <c r="H99" s="17">
        <f>SUM(H97:H98)</f>
        <v>18897.87</v>
      </c>
      <c r="I99" s="18">
        <f t="shared" si="3"/>
        <v>0.39389354504544877</v>
      </c>
      <c r="J99" s="21"/>
    </row>
    <row r="100" spans="1:10" s="19" customFormat="1" ht="37.5" customHeight="1">
      <c r="A100" s="15"/>
      <c r="B100" s="43"/>
      <c r="C100" s="50" t="s">
        <v>70</v>
      </c>
      <c r="D100" s="16" t="s">
        <v>100</v>
      </c>
      <c r="E100" s="17">
        <v>4909.3</v>
      </c>
      <c r="F100" s="17">
        <v>1644.28</v>
      </c>
      <c r="G100" s="18">
        <f t="shared" si="2"/>
        <v>0.3349316603181716</v>
      </c>
      <c r="H100" s="17">
        <v>1644.28</v>
      </c>
      <c r="I100" s="18">
        <f t="shared" si="3"/>
        <v>0.3349316603181716</v>
      </c>
      <c r="J100" s="15"/>
    </row>
    <row r="101" spans="1:10" s="19" customFormat="1" ht="23.25" customHeight="1">
      <c r="A101" s="15"/>
      <c r="B101" s="43"/>
      <c r="C101" s="50"/>
      <c r="D101" s="16" t="s">
        <v>10</v>
      </c>
      <c r="E101" s="17">
        <v>4200</v>
      </c>
      <c r="F101" s="17">
        <v>3848.3</v>
      </c>
      <c r="G101" s="18">
        <f t="shared" si="2"/>
        <v>0.9162619047619048</v>
      </c>
      <c r="H101" s="17">
        <v>3848.3</v>
      </c>
      <c r="I101" s="18">
        <f t="shared" si="3"/>
        <v>0.9162619047619048</v>
      </c>
      <c r="J101" s="15"/>
    </row>
    <row r="102" spans="1:10" s="19" customFormat="1" ht="18.75" customHeight="1">
      <c r="A102" s="15"/>
      <c r="B102" s="43"/>
      <c r="C102" s="16" t="s">
        <v>13</v>
      </c>
      <c r="D102" s="20"/>
      <c r="E102" s="17">
        <f>SUM(E100:E101)</f>
        <v>9109.3</v>
      </c>
      <c r="F102" s="17">
        <f>SUM(F100:F101)</f>
        <v>5492.58</v>
      </c>
      <c r="G102" s="18">
        <f t="shared" si="2"/>
        <v>0.6029640038202716</v>
      </c>
      <c r="H102" s="17">
        <f>SUM(H100:H101)</f>
        <v>5492.58</v>
      </c>
      <c r="I102" s="18">
        <f t="shared" si="3"/>
        <v>0.6029640038202716</v>
      </c>
      <c r="J102" s="21"/>
    </row>
    <row r="103" spans="1:10" s="19" customFormat="1" ht="42.75" customHeight="1">
      <c r="A103" s="15"/>
      <c r="B103" s="43"/>
      <c r="C103" s="16" t="s">
        <v>71</v>
      </c>
      <c r="D103" s="16" t="s">
        <v>100</v>
      </c>
      <c r="E103" s="17">
        <v>4096.2</v>
      </c>
      <c r="F103" s="17">
        <v>2278.33</v>
      </c>
      <c r="G103" s="18">
        <f t="shared" si="2"/>
        <v>0.5562057516722816</v>
      </c>
      <c r="H103" s="17">
        <v>2278.33</v>
      </c>
      <c r="I103" s="18">
        <f t="shared" si="3"/>
        <v>0.5562057516722816</v>
      </c>
      <c r="J103" s="15"/>
    </row>
    <row r="104" spans="1:10" s="19" customFormat="1" ht="18.75" customHeight="1">
      <c r="A104" s="15"/>
      <c r="B104" s="43"/>
      <c r="C104" s="16" t="s">
        <v>13</v>
      </c>
      <c r="D104" s="20"/>
      <c r="E104" s="17">
        <f>SUM(E103)</f>
        <v>4096.2</v>
      </c>
      <c r="F104" s="17">
        <f>SUM(F103)</f>
        <v>2278.33</v>
      </c>
      <c r="G104" s="18">
        <f t="shared" si="2"/>
        <v>0.5562057516722816</v>
      </c>
      <c r="H104" s="17">
        <f>SUM(H103)</f>
        <v>2278.33</v>
      </c>
      <c r="I104" s="18">
        <f t="shared" si="3"/>
        <v>0.5562057516722816</v>
      </c>
      <c r="J104" s="21"/>
    </row>
    <row r="105" spans="1:10" s="19" customFormat="1" ht="37.5" customHeight="1">
      <c r="A105" s="15"/>
      <c r="B105" s="43"/>
      <c r="C105" s="50" t="s">
        <v>72</v>
      </c>
      <c r="D105" s="16" t="s">
        <v>100</v>
      </c>
      <c r="E105" s="17">
        <v>1824.5</v>
      </c>
      <c r="F105" s="17">
        <v>440.08</v>
      </c>
      <c r="G105" s="18">
        <f t="shared" si="2"/>
        <v>0.24120580981090708</v>
      </c>
      <c r="H105" s="17">
        <v>440.08</v>
      </c>
      <c r="I105" s="18">
        <f t="shared" si="3"/>
        <v>0.24120580981090708</v>
      </c>
      <c r="J105" s="15"/>
    </row>
    <row r="106" spans="1:10" s="19" customFormat="1" ht="18.75" customHeight="1">
      <c r="A106" s="15"/>
      <c r="B106" s="43"/>
      <c r="C106" s="50"/>
      <c r="D106" s="16" t="s">
        <v>10</v>
      </c>
      <c r="E106" s="17">
        <v>700</v>
      </c>
      <c r="F106" s="17">
        <v>639.45</v>
      </c>
      <c r="G106" s="18">
        <f t="shared" si="2"/>
        <v>0.9135000000000001</v>
      </c>
      <c r="H106" s="17">
        <v>639.45</v>
      </c>
      <c r="I106" s="18">
        <f t="shared" si="3"/>
        <v>0.9135000000000001</v>
      </c>
      <c r="J106" s="15"/>
    </row>
    <row r="107" spans="1:10" s="19" customFormat="1" ht="18.75" customHeight="1">
      <c r="A107" s="15"/>
      <c r="B107" s="43"/>
      <c r="C107" s="16" t="s">
        <v>13</v>
      </c>
      <c r="D107" s="20"/>
      <c r="E107" s="17">
        <f>SUM(E105:E106)</f>
        <v>2524.5</v>
      </c>
      <c r="F107" s="17">
        <f>SUM(F105:F106)</f>
        <v>1079.53</v>
      </c>
      <c r="G107" s="18">
        <f t="shared" si="2"/>
        <v>0.4276213111507229</v>
      </c>
      <c r="H107" s="17">
        <f>SUM(H105:H106)</f>
        <v>1079.53</v>
      </c>
      <c r="I107" s="18">
        <f t="shared" si="3"/>
        <v>0.4276213111507229</v>
      </c>
      <c r="J107" s="21"/>
    </row>
    <row r="108" spans="1:10" s="19" customFormat="1" ht="37.5" customHeight="1">
      <c r="A108" s="15"/>
      <c r="B108" s="43"/>
      <c r="C108" s="50" t="s">
        <v>73</v>
      </c>
      <c r="D108" s="16" t="s">
        <v>100</v>
      </c>
      <c r="E108" s="17">
        <v>380.5</v>
      </c>
      <c r="F108" s="17">
        <v>61.52</v>
      </c>
      <c r="G108" s="18">
        <f t="shared" si="2"/>
        <v>0.1616819973718791</v>
      </c>
      <c r="H108" s="17">
        <v>61.52</v>
      </c>
      <c r="I108" s="18">
        <f t="shared" si="3"/>
        <v>0.1616819973718791</v>
      </c>
      <c r="J108" s="15"/>
    </row>
    <row r="109" spans="1:10" s="19" customFormat="1" ht="18.75" customHeight="1">
      <c r="A109" s="15"/>
      <c r="B109" s="43"/>
      <c r="C109" s="50"/>
      <c r="D109" s="16" t="s">
        <v>10</v>
      </c>
      <c r="E109" s="17">
        <v>700</v>
      </c>
      <c r="F109" s="17">
        <v>595.93</v>
      </c>
      <c r="G109" s="18">
        <f t="shared" si="2"/>
        <v>0.8513285714285713</v>
      </c>
      <c r="H109" s="17">
        <v>595.93</v>
      </c>
      <c r="I109" s="18">
        <f t="shared" si="3"/>
        <v>0.8513285714285713</v>
      </c>
      <c r="J109" s="15"/>
    </row>
    <row r="110" spans="1:10" s="19" customFormat="1" ht="18.75" customHeight="1">
      <c r="A110" s="15"/>
      <c r="B110" s="43"/>
      <c r="C110" s="16" t="s">
        <v>13</v>
      </c>
      <c r="D110" s="20"/>
      <c r="E110" s="17">
        <f>SUM(E108:E109)</f>
        <v>1080.5</v>
      </c>
      <c r="F110" s="17">
        <f>SUM(F108:F109)</f>
        <v>657.4499999999999</v>
      </c>
      <c r="G110" s="18">
        <f t="shared" si="2"/>
        <v>0.6084683017121703</v>
      </c>
      <c r="H110" s="17">
        <f>SUM(H108:H109)</f>
        <v>657.4499999999999</v>
      </c>
      <c r="I110" s="18">
        <f t="shared" si="3"/>
        <v>0.6084683017121703</v>
      </c>
      <c r="J110" s="21"/>
    </row>
    <row r="111" spans="1:10" s="19" customFormat="1" ht="39" customHeight="1">
      <c r="A111" s="15"/>
      <c r="B111" s="43"/>
      <c r="C111" s="16" t="s">
        <v>64</v>
      </c>
      <c r="D111" s="16" t="s">
        <v>100</v>
      </c>
      <c r="E111" s="17">
        <v>46865.299999999996</v>
      </c>
      <c r="F111" s="17">
        <v>30357.6</v>
      </c>
      <c r="G111" s="18">
        <f t="shared" si="2"/>
        <v>0.6477628437244614</v>
      </c>
      <c r="H111" s="17">
        <v>30357.6</v>
      </c>
      <c r="I111" s="18">
        <f t="shared" si="3"/>
        <v>0.6477628437244614</v>
      </c>
      <c r="J111" s="15"/>
    </row>
    <row r="112" spans="1:10" s="19" customFormat="1" ht="18.75" customHeight="1">
      <c r="A112" s="15"/>
      <c r="B112" s="44"/>
      <c r="C112" s="16" t="s">
        <v>13</v>
      </c>
      <c r="D112" s="20"/>
      <c r="E112" s="17">
        <f>SUM(E111)</f>
        <v>46865.299999999996</v>
      </c>
      <c r="F112" s="17">
        <f>SUM(F111)</f>
        <v>30357.6</v>
      </c>
      <c r="G112" s="18">
        <f t="shared" si="2"/>
        <v>0.6477628437244614</v>
      </c>
      <c r="H112" s="17">
        <f>SUM(H111)</f>
        <v>30357.6</v>
      </c>
      <c r="I112" s="18">
        <f t="shared" si="3"/>
        <v>0.6477628437244614</v>
      </c>
      <c r="J112" s="21"/>
    </row>
    <row r="113" spans="1:10" s="23" customFormat="1" ht="18.75" customHeight="1">
      <c r="A113" s="22"/>
      <c r="B113" s="42">
        <v>9</v>
      </c>
      <c r="C113" s="49" t="s">
        <v>26</v>
      </c>
      <c r="D113" s="32" t="s">
        <v>8</v>
      </c>
      <c r="E113" s="33">
        <f>E120</f>
        <v>613.3</v>
      </c>
      <c r="F113" s="33">
        <f>F120</f>
        <v>612.97</v>
      </c>
      <c r="G113" s="34">
        <f t="shared" si="2"/>
        <v>0.9994619272786566</v>
      </c>
      <c r="H113" s="33">
        <f>H120</f>
        <v>612.97</v>
      </c>
      <c r="I113" s="34">
        <f t="shared" si="3"/>
        <v>0.9994619272786566</v>
      </c>
      <c r="J113" s="22"/>
    </row>
    <row r="114" spans="1:10" s="23" customFormat="1" ht="28.5" customHeight="1">
      <c r="A114" s="22"/>
      <c r="B114" s="43"/>
      <c r="C114" s="49"/>
      <c r="D114" s="32" t="s">
        <v>9</v>
      </c>
      <c r="E114" s="33">
        <f>E118+E121+E125+E128</f>
        <v>13348.8</v>
      </c>
      <c r="F114" s="33">
        <f>F118+F121+F125+F128</f>
        <v>7897.11</v>
      </c>
      <c r="G114" s="34">
        <f t="shared" si="2"/>
        <v>0.5915969974829198</v>
      </c>
      <c r="H114" s="33">
        <f>H118+H121+H125+H128</f>
        <v>7897.11</v>
      </c>
      <c r="I114" s="34">
        <f t="shared" si="3"/>
        <v>0.5915969974829198</v>
      </c>
      <c r="J114" s="22"/>
    </row>
    <row r="115" spans="1:10" s="23" customFormat="1" ht="37.5" customHeight="1">
      <c r="A115" s="22"/>
      <c r="B115" s="43"/>
      <c r="C115" s="49"/>
      <c r="D115" s="32" t="s">
        <v>100</v>
      </c>
      <c r="E115" s="33">
        <f>E122+E126+E129</f>
        <v>3261.8</v>
      </c>
      <c r="F115" s="33">
        <f>F122+F126+F129</f>
        <v>2018.3</v>
      </c>
      <c r="G115" s="34">
        <f t="shared" si="2"/>
        <v>0.618768777975351</v>
      </c>
      <c r="H115" s="33">
        <f>H122+H126+H129</f>
        <v>2018.3</v>
      </c>
      <c r="I115" s="34">
        <f t="shared" si="3"/>
        <v>0.618768777975351</v>
      </c>
      <c r="J115" s="22"/>
    </row>
    <row r="116" spans="1:10" s="23" customFormat="1" ht="18.75" customHeight="1">
      <c r="A116" s="22"/>
      <c r="B116" s="43"/>
      <c r="C116" s="49"/>
      <c r="D116" s="32" t="s">
        <v>10</v>
      </c>
      <c r="E116" s="33">
        <f>E123</f>
        <v>6427.6</v>
      </c>
      <c r="F116" s="33">
        <f>F123</f>
        <v>3139.04</v>
      </c>
      <c r="G116" s="34">
        <f t="shared" si="2"/>
        <v>0.48836890907959424</v>
      </c>
      <c r="H116" s="33">
        <f>H123</f>
        <v>3139.04</v>
      </c>
      <c r="I116" s="34">
        <f t="shared" si="3"/>
        <v>0.48836890907959424</v>
      </c>
      <c r="J116" s="22"/>
    </row>
    <row r="117" spans="1:10" s="23" customFormat="1" ht="18.75" customHeight="1">
      <c r="A117" s="22"/>
      <c r="B117" s="43"/>
      <c r="C117" s="32" t="s">
        <v>11</v>
      </c>
      <c r="D117" s="35"/>
      <c r="E117" s="33">
        <f>SUM(E113:E116)</f>
        <v>23651.5</v>
      </c>
      <c r="F117" s="33">
        <f>SUM(F113:F116)</f>
        <v>13667.419999999998</v>
      </c>
      <c r="G117" s="34">
        <f t="shared" si="2"/>
        <v>0.5778669429000274</v>
      </c>
      <c r="H117" s="33">
        <f>SUM(H113:H116)</f>
        <v>13667.419999999998</v>
      </c>
      <c r="I117" s="34">
        <f t="shared" si="3"/>
        <v>0.5778669429000274</v>
      </c>
      <c r="J117" s="24"/>
    </row>
    <row r="118" spans="1:10" s="19" customFormat="1" ht="41.25" customHeight="1">
      <c r="A118" s="15"/>
      <c r="B118" s="43"/>
      <c r="C118" s="16" t="s">
        <v>74</v>
      </c>
      <c r="D118" s="16" t="s">
        <v>9</v>
      </c>
      <c r="E118" s="17">
        <v>238</v>
      </c>
      <c r="F118" s="17">
        <v>183.45</v>
      </c>
      <c r="G118" s="18">
        <f t="shared" si="2"/>
        <v>0.770798319327731</v>
      </c>
      <c r="H118" s="17">
        <v>183.45</v>
      </c>
      <c r="I118" s="18">
        <f t="shared" si="3"/>
        <v>0.770798319327731</v>
      </c>
      <c r="J118" s="15"/>
    </row>
    <row r="119" spans="1:10" s="19" customFormat="1" ht="18.75" customHeight="1">
      <c r="A119" s="15"/>
      <c r="B119" s="43"/>
      <c r="C119" s="16" t="s">
        <v>13</v>
      </c>
      <c r="D119" s="20"/>
      <c r="E119" s="17">
        <f>SUM(E118)</f>
        <v>238</v>
      </c>
      <c r="F119" s="17">
        <f>SUM(F118)</f>
        <v>183.45</v>
      </c>
      <c r="G119" s="18">
        <f t="shared" si="2"/>
        <v>0.770798319327731</v>
      </c>
      <c r="H119" s="17">
        <f>SUM(H118)</f>
        <v>183.45</v>
      </c>
      <c r="I119" s="18">
        <f t="shared" si="3"/>
        <v>0.770798319327731</v>
      </c>
      <c r="J119" s="21"/>
    </row>
    <row r="120" spans="1:10" s="19" customFormat="1" ht="18.75" customHeight="1">
      <c r="A120" s="15"/>
      <c r="B120" s="43"/>
      <c r="C120" s="50" t="s">
        <v>75</v>
      </c>
      <c r="D120" s="16" t="s">
        <v>8</v>
      </c>
      <c r="E120" s="17">
        <v>613.3</v>
      </c>
      <c r="F120" s="17">
        <v>612.97</v>
      </c>
      <c r="G120" s="18">
        <f t="shared" si="2"/>
        <v>0.9994619272786566</v>
      </c>
      <c r="H120" s="17">
        <v>612.97</v>
      </c>
      <c r="I120" s="18">
        <f t="shared" si="3"/>
        <v>0.9994619272786566</v>
      </c>
      <c r="J120" s="15"/>
    </row>
    <row r="121" spans="1:10" s="19" customFormat="1" ht="28.5" customHeight="1">
      <c r="A121" s="15"/>
      <c r="B121" s="43"/>
      <c r="C121" s="50"/>
      <c r="D121" s="16" t="s">
        <v>9</v>
      </c>
      <c r="E121" s="17">
        <v>1424.8</v>
      </c>
      <c r="F121" s="17">
        <v>1424</v>
      </c>
      <c r="G121" s="18">
        <f t="shared" si="2"/>
        <v>0.9994385176866929</v>
      </c>
      <c r="H121" s="17">
        <v>1424</v>
      </c>
      <c r="I121" s="18">
        <f t="shared" si="3"/>
        <v>0.9994385176866929</v>
      </c>
      <c r="J121" s="15"/>
    </row>
    <row r="122" spans="1:10" s="19" customFormat="1" ht="37.5" customHeight="1">
      <c r="A122" s="15"/>
      <c r="B122" s="43"/>
      <c r="C122" s="50"/>
      <c r="D122" s="16" t="s">
        <v>100</v>
      </c>
      <c r="E122" s="17">
        <v>2259.5</v>
      </c>
      <c r="F122" s="17">
        <v>1424</v>
      </c>
      <c r="G122" s="18">
        <f t="shared" si="2"/>
        <v>0.6302279265324187</v>
      </c>
      <c r="H122" s="17">
        <v>1424</v>
      </c>
      <c r="I122" s="18">
        <f t="shared" si="3"/>
        <v>0.6302279265324187</v>
      </c>
      <c r="J122" s="15"/>
    </row>
    <row r="123" spans="1:10" s="19" customFormat="1" ht="18.75" customHeight="1">
      <c r="A123" s="15"/>
      <c r="B123" s="43"/>
      <c r="C123" s="50"/>
      <c r="D123" s="16" t="s">
        <v>10</v>
      </c>
      <c r="E123" s="17">
        <v>6427.6</v>
      </c>
      <c r="F123" s="17">
        <v>3139.04</v>
      </c>
      <c r="G123" s="18">
        <f t="shared" si="2"/>
        <v>0.48836890907959424</v>
      </c>
      <c r="H123" s="17">
        <v>3139.04</v>
      </c>
      <c r="I123" s="18">
        <f t="shared" si="3"/>
        <v>0.48836890907959424</v>
      </c>
      <c r="J123" s="15"/>
    </row>
    <row r="124" spans="1:10" s="19" customFormat="1" ht="18.75" customHeight="1">
      <c r="A124" s="15"/>
      <c r="B124" s="43"/>
      <c r="C124" s="16" t="s">
        <v>13</v>
      </c>
      <c r="D124" s="20"/>
      <c r="E124" s="17">
        <f>SUM(E120:E123)</f>
        <v>10725.2</v>
      </c>
      <c r="F124" s="17">
        <f>SUM(F120:F123)</f>
        <v>6600.01</v>
      </c>
      <c r="G124" s="18">
        <f t="shared" si="2"/>
        <v>0.6153740722783724</v>
      </c>
      <c r="H124" s="17">
        <f>SUM(H120:H123)</f>
        <v>6600.01</v>
      </c>
      <c r="I124" s="18">
        <f t="shared" si="3"/>
        <v>0.6153740722783724</v>
      </c>
      <c r="J124" s="21"/>
    </row>
    <row r="125" spans="1:10" s="19" customFormat="1" ht="25.5" customHeight="1">
      <c r="A125" s="15"/>
      <c r="B125" s="43"/>
      <c r="C125" s="50" t="s">
        <v>76</v>
      </c>
      <c r="D125" s="16" t="s">
        <v>9</v>
      </c>
      <c r="E125" s="17">
        <v>11468</v>
      </c>
      <c r="F125" s="17">
        <v>6289.66</v>
      </c>
      <c r="G125" s="18">
        <f t="shared" si="2"/>
        <v>0.5484530868503662</v>
      </c>
      <c r="H125" s="17">
        <v>6289.66</v>
      </c>
      <c r="I125" s="18">
        <f t="shared" si="3"/>
        <v>0.5484530868503662</v>
      </c>
      <c r="J125" s="15"/>
    </row>
    <row r="126" spans="1:10" s="19" customFormat="1" ht="35.25" customHeight="1">
      <c r="A126" s="15"/>
      <c r="B126" s="43"/>
      <c r="C126" s="50"/>
      <c r="D126" s="16" t="s">
        <v>100</v>
      </c>
      <c r="E126" s="17">
        <v>1000</v>
      </c>
      <c r="F126" s="17">
        <v>594.3</v>
      </c>
      <c r="G126" s="18">
        <f t="shared" si="2"/>
        <v>0.5942999999999999</v>
      </c>
      <c r="H126" s="17">
        <v>594.3</v>
      </c>
      <c r="I126" s="18">
        <f t="shared" si="3"/>
        <v>0.5942999999999999</v>
      </c>
      <c r="J126" s="15"/>
    </row>
    <row r="127" spans="1:10" s="19" customFormat="1" ht="18.75" customHeight="1">
      <c r="A127" s="15"/>
      <c r="B127" s="43"/>
      <c r="C127" s="16" t="s">
        <v>13</v>
      </c>
      <c r="D127" s="20"/>
      <c r="E127" s="17">
        <f>SUM(E125:E126)</f>
        <v>12468</v>
      </c>
      <c r="F127" s="17">
        <f>SUM(F125:F126)</f>
        <v>6883.96</v>
      </c>
      <c r="G127" s="18">
        <f t="shared" si="2"/>
        <v>0.552130253448829</v>
      </c>
      <c r="H127" s="17">
        <f>SUM(H125:H126)</f>
        <v>6883.96</v>
      </c>
      <c r="I127" s="18">
        <f t="shared" si="3"/>
        <v>0.552130253448829</v>
      </c>
      <c r="J127" s="21"/>
    </row>
    <row r="128" spans="1:10" s="19" customFormat="1" ht="26.25" customHeight="1">
      <c r="A128" s="15"/>
      <c r="B128" s="43"/>
      <c r="C128" s="50" t="s">
        <v>77</v>
      </c>
      <c r="D128" s="16" t="s">
        <v>9</v>
      </c>
      <c r="E128" s="17">
        <v>218</v>
      </c>
      <c r="F128" s="17">
        <v>0</v>
      </c>
      <c r="G128" s="18">
        <f t="shared" si="2"/>
        <v>0</v>
      </c>
      <c r="H128" s="17">
        <v>0</v>
      </c>
      <c r="I128" s="18">
        <f t="shared" si="3"/>
        <v>0</v>
      </c>
      <c r="J128" s="15"/>
    </row>
    <row r="129" spans="1:10" s="19" customFormat="1" ht="36" customHeight="1">
      <c r="A129" s="15"/>
      <c r="B129" s="43"/>
      <c r="C129" s="50"/>
      <c r="D129" s="16" t="s">
        <v>100</v>
      </c>
      <c r="E129" s="17">
        <v>2.3</v>
      </c>
      <c r="F129" s="17">
        <v>0</v>
      </c>
      <c r="G129" s="18">
        <f t="shared" si="2"/>
        <v>0</v>
      </c>
      <c r="H129" s="17">
        <v>0</v>
      </c>
      <c r="I129" s="18">
        <f t="shared" si="3"/>
        <v>0</v>
      </c>
      <c r="J129" s="15"/>
    </row>
    <row r="130" spans="1:10" s="19" customFormat="1" ht="18.75" customHeight="1">
      <c r="A130" s="15"/>
      <c r="B130" s="44"/>
      <c r="C130" s="16" t="s">
        <v>13</v>
      </c>
      <c r="D130" s="20"/>
      <c r="E130" s="17">
        <f>SUM(E128:E129)</f>
        <v>220.3</v>
      </c>
      <c r="F130" s="17">
        <f>SUM(F128:F129)</f>
        <v>0</v>
      </c>
      <c r="G130" s="18">
        <f t="shared" si="2"/>
        <v>0</v>
      </c>
      <c r="H130" s="17">
        <f>SUM(H128:H129)</f>
        <v>0</v>
      </c>
      <c r="I130" s="18">
        <f t="shared" si="3"/>
        <v>0</v>
      </c>
      <c r="J130" s="21"/>
    </row>
    <row r="131" spans="1:10" s="19" customFormat="1" ht="24" customHeight="1">
      <c r="A131" s="15"/>
      <c r="B131" s="42">
        <v>10</v>
      </c>
      <c r="C131" s="49" t="s">
        <v>27</v>
      </c>
      <c r="D131" s="32" t="s">
        <v>9</v>
      </c>
      <c r="E131" s="33">
        <f>E138+E141+E148</f>
        <v>163355</v>
      </c>
      <c r="F131" s="33">
        <f>F138+F141+F148</f>
        <v>101489.76000000001</v>
      </c>
      <c r="G131" s="34">
        <f aca="true" t="shared" si="4" ref="G131:G192">F131/E131</f>
        <v>0.6212834623978453</v>
      </c>
      <c r="H131" s="33">
        <f>H138+H141+H148</f>
        <v>101489.76000000001</v>
      </c>
      <c r="I131" s="34">
        <f aca="true" t="shared" si="5" ref="I131:I192">H131/E131</f>
        <v>0.6212834623978453</v>
      </c>
      <c r="J131" s="15"/>
    </row>
    <row r="132" spans="1:10" s="19" customFormat="1" ht="35.25" customHeight="1">
      <c r="A132" s="15"/>
      <c r="B132" s="43"/>
      <c r="C132" s="49"/>
      <c r="D132" s="32" t="s">
        <v>100</v>
      </c>
      <c r="E132" s="33">
        <f>E135+E139+E142+E145+E149</f>
        <v>63682.45</v>
      </c>
      <c r="F132" s="33">
        <f>F135+F139+F142+F145+F149</f>
        <v>31905.31</v>
      </c>
      <c r="G132" s="34">
        <f t="shared" si="4"/>
        <v>0.5010063212078053</v>
      </c>
      <c r="H132" s="33">
        <f>H135+H139+H142+H145+H149</f>
        <v>31905.31</v>
      </c>
      <c r="I132" s="34">
        <f t="shared" si="5"/>
        <v>0.5010063212078053</v>
      </c>
      <c r="J132" s="15"/>
    </row>
    <row r="133" spans="1:10" s="19" customFormat="1" ht="32.25" customHeight="1">
      <c r="A133" s="15"/>
      <c r="B133" s="43"/>
      <c r="C133" s="49"/>
      <c r="D133" s="32" t="s">
        <v>10</v>
      </c>
      <c r="E133" s="33">
        <f>E136+E143+E146</f>
        <v>320151.14999999997</v>
      </c>
      <c r="F133" s="33">
        <f>F136+F143+F146</f>
        <v>127523.54</v>
      </c>
      <c r="G133" s="34">
        <f t="shared" si="4"/>
        <v>0.39832291715959794</v>
      </c>
      <c r="H133" s="33">
        <f>H136+H143+H146</f>
        <v>127523.54</v>
      </c>
      <c r="I133" s="34">
        <f t="shared" si="5"/>
        <v>0.39832291715959794</v>
      </c>
      <c r="J133" s="15"/>
    </row>
    <row r="134" spans="1:10" s="19" customFormat="1" ht="18.75" customHeight="1">
      <c r="A134" s="15"/>
      <c r="B134" s="43"/>
      <c r="C134" s="32" t="s">
        <v>11</v>
      </c>
      <c r="D134" s="35"/>
      <c r="E134" s="33">
        <f>SUM(E131:E133)</f>
        <v>547188.6</v>
      </c>
      <c r="F134" s="33">
        <f>SUM(F131:F133)</f>
        <v>260918.61</v>
      </c>
      <c r="G134" s="34">
        <f t="shared" si="4"/>
        <v>0.47683487923542267</v>
      </c>
      <c r="H134" s="33">
        <f>SUM(H131:H133)</f>
        <v>260918.61</v>
      </c>
      <c r="I134" s="34">
        <f t="shared" si="5"/>
        <v>0.47683487923542267</v>
      </c>
      <c r="J134" s="21"/>
    </row>
    <row r="135" spans="1:10" s="19" customFormat="1" ht="36.75" customHeight="1">
      <c r="A135" s="15"/>
      <c r="B135" s="43"/>
      <c r="C135" s="50" t="s">
        <v>28</v>
      </c>
      <c r="D135" s="16" t="s">
        <v>100</v>
      </c>
      <c r="E135" s="17">
        <v>0</v>
      </c>
      <c r="F135" s="17">
        <v>0</v>
      </c>
      <c r="G135" s="18" t="s">
        <v>20</v>
      </c>
      <c r="H135" s="17">
        <v>0</v>
      </c>
      <c r="I135" s="18" t="s">
        <v>20</v>
      </c>
      <c r="J135" s="15"/>
    </row>
    <row r="136" spans="1:10" s="19" customFormat="1" ht="18.75" customHeight="1">
      <c r="A136" s="15"/>
      <c r="B136" s="43"/>
      <c r="C136" s="50"/>
      <c r="D136" s="16" t="s">
        <v>10</v>
      </c>
      <c r="E136" s="17">
        <v>8755.31</v>
      </c>
      <c r="F136" s="17">
        <v>2051</v>
      </c>
      <c r="G136" s="18">
        <f t="shared" si="4"/>
        <v>0.23425783895715857</v>
      </c>
      <c r="H136" s="17">
        <v>2051</v>
      </c>
      <c r="I136" s="18">
        <f t="shared" si="5"/>
        <v>0.23425783895715857</v>
      </c>
      <c r="J136" s="15"/>
    </row>
    <row r="137" spans="1:10" s="19" customFormat="1" ht="18.75" customHeight="1">
      <c r="A137" s="15"/>
      <c r="B137" s="43"/>
      <c r="C137" s="16" t="s">
        <v>13</v>
      </c>
      <c r="D137" s="20"/>
      <c r="E137" s="17">
        <f>SUM(E135:E136)</f>
        <v>8755.31</v>
      </c>
      <c r="F137" s="17">
        <f>SUM(F135:F136)</f>
        <v>2051</v>
      </c>
      <c r="G137" s="18">
        <f t="shared" si="4"/>
        <v>0.23425783895715857</v>
      </c>
      <c r="H137" s="17">
        <f>SUM(H135:H136)</f>
        <v>2051</v>
      </c>
      <c r="I137" s="18">
        <f t="shared" si="5"/>
        <v>0.23425783895715857</v>
      </c>
      <c r="J137" s="21"/>
    </row>
    <row r="138" spans="1:10" s="19" customFormat="1" ht="24" customHeight="1">
      <c r="A138" s="15"/>
      <c r="B138" s="43"/>
      <c r="C138" s="50" t="s">
        <v>43</v>
      </c>
      <c r="D138" s="16" t="s">
        <v>9</v>
      </c>
      <c r="E138" s="17">
        <v>68463</v>
      </c>
      <c r="F138" s="17">
        <v>61275</v>
      </c>
      <c r="G138" s="18">
        <f t="shared" si="4"/>
        <v>0.8950089829542964</v>
      </c>
      <c r="H138" s="17">
        <v>61275</v>
      </c>
      <c r="I138" s="18">
        <f t="shared" si="5"/>
        <v>0.8950089829542964</v>
      </c>
      <c r="J138" s="15"/>
    </row>
    <row r="139" spans="1:10" s="19" customFormat="1" ht="37.5" customHeight="1">
      <c r="A139" s="15"/>
      <c r="B139" s="43"/>
      <c r="C139" s="50"/>
      <c r="D139" s="16" t="s">
        <v>100</v>
      </c>
      <c r="E139" s="17">
        <v>5000</v>
      </c>
      <c r="F139" s="17">
        <v>0</v>
      </c>
      <c r="G139" s="18">
        <f t="shared" si="4"/>
        <v>0</v>
      </c>
      <c r="H139" s="17">
        <v>0</v>
      </c>
      <c r="I139" s="18">
        <f t="shared" si="5"/>
        <v>0</v>
      </c>
      <c r="J139" s="15"/>
    </row>
    <row r="140" spans="1:10" s="19" customFormat="1" ht="18.75" customHeight="1">
      <c r="A140" s="15"/>
      <c r="B140" s="43"/>
      <c r="C140" s="16" t="s">
        <v>13</v>
      </c>
      <c r="D140" s="20"/>
      <c r="E140" s="17">
        <f>SUM(E138:E139)</f>
        <v>73463</v>
      </c>
      <c r="F140" s="17">
        <f>SUM(F138:F139)</f>
        <v>61275</v>
      </c>
      <c r="G140" s="18">
        <f t="shared" si="4"/>
        <v>0.8340933531165349</v>
      </c>
      <c r="H140" s="17">
        <f>SUM(H138:H139)</f>
        <v>61275</v>
      </c>
      <c r="I140" s="18">
        <f t="shared" si="5"/>
        <v>0.8340933531165349</v>
      </c>
      <c r="J140" s="21"/>
    </row>
    <row r="141" spans="1:10" s="19" customFormat="1" ht="28.5" customHeight="1">
      <c r="A141" s="15"/>
      <c r="B141" s="43"/>
      <c r="C141" s="50" t="s">
        <v>29</v>
      </c>
      <c r="D141" s="16" t="s">
        <v>9</v>
      </c>
      <c r="E141" s="17">
        <v>94260</v>
      </c>
      <c r="F141" s="17">
        <v>39747.04</v>
      </c>
      <c r="G141" s="18">
        <f t="shared" si="4"/>
        <v>0.421674517292595</v>
      </c>
      <c r="H141" s="17">
        <v>39747.04</v>
      </c>
      <c r="I141" s="18">
        <f t="shared" si="5"/>
        <v>0.421674517292595</v>
      </c>
      <c r="J141" s="15"/>
    </row>
    <row r="142" spans="1:10" s="19" customFormat="1" ht="36.75" customHeight="1">
      <c r="A142" s="15"/>
      <c r="B142" s="43"/>
      <c r="C142" s="50"/>
      <c r="D142" s="16" t="s">
        <v>100</v>
      </c>
      <c r="E142" s="17">
        <v>28565.59</v>
      </c>
      <c r="F142" s="17">
        <v>9867.11</v>
      </c>
      <c r="G142" s="18">
        <f t="shared" si="4"/>
        <v>0.345419436461841</v>
      </c>
      <c r="H142" s="17">
        <v>9867.11</v>
      </c>
      <c r="I142" s="18">
        <f t="shared" si="5"/>
        <v>0.345419436461841</v>
      </c>
      <c r="J142" s="15"/>
    </row>
    <row r="143" spans="1:10" s="19" customFormat="1" ht="18.75" customHeight="1">
      <c r="A143" s="15"/>
      <c r="B143" s="43"/>
      <c r="C143" s="50"/>
      <c r="D143" s="16" t="s">
        <v>10</v>
      </c>
      <c r="E143" s="17">
        <v>304060.83999999997</v>
      </c>
      <c r="F143" s="17">
        <v>123931.5</v>
      </c>
      <c r="G143" s="18">
        <f t="shared" si="4"/>
        <v>0.4075878366974189</v>
      </c>
      <c r="H143" s="17">
        <v>123931.5</v>
      </c>
      <c r="I143" s="18">
        <f t="shared" si="5"/>
        <v>0.4075878366974189</v>
      </c>
      <c r="J143" s="15"/>
    </row>
    <row r="144" spans="1:10" s="19" customFormat="1" ht="18.75" customHeight="1">
      <c r="A144" s="15"/>
      <c r="B144" s="43"/>
      <c r="C144" s="16" t="s">
        <v>13</v>
      </c>
      <c r="D144" s="20"/>
      <c r="E144" s="17">
        <f>SUM(E141:E143)</f>
        <v>426886.42999999993</v>
      </c>
      <c r="F144" s="17">
        <f>SUM(F141:F143)</f>
        <v>173545.65</v>
      </c>
      <c r="G144" s="18">
        <f t="shared" si="4"/>
        <v>0.4065382214187507</v>
      </c>
      <c r="H144" s="17">
        <f>SUM(H141:H143)</f>
        <v>173545.65</v>
      </c>
      <c r="I144" s="18">
        <f t="shared" si="5"/>
        <v>0.4065382214187507</v>
      </c>
      <c r="J144" s="21"/>
    </row>
    <row r="145" spans="1:10" s="19" customFormat="1" ht="36" customHeight="1">
      <c r="A145" s="15"/>
      <c r="B145" s="43"/>
      <c r="C145" s="50" t="s">
        <v>30</v>
      </c>
      <c r="D145" s="16" t="s">
        <v>100</v>
      </c>
      <c r="E145" s="17">
        <v>0</v>
      </c>
      <c r="F145" s="17">
        <v>0</v>
      </c>
      <c r="G145" s="18" t="s">
        <v>20</v>
      </c>
      <c r="H145" s="17">
        <v>0</v>
      </c>
      <c r="I145" s="18" t="s">
        <v>20</v>
      </c>
      <c r="J145" s="15"/>
    </row>
    <row r="146" spans="1:10" s="19" customFormat="1" ht="18.75" customHeight="1">
      <c r="A146" s="15"/>
      <c r="B146" s="43"/>
      <c r="C146" s="50"/>
      <c r="D146" s="16" t="s">
        <v>10</v>
      </c>
      <c r="E146" s="17">
        <v>7335</v>
      </c>
      <c r="F146" s="17">
        <v>1541.04</v>
      </c>
      <c r="G146" s="18">
        <f t="shared" si="4"/>
        <v>0.21009406952965234</v>
      </c>
      <c r="H146" s="17">
        <v>1541.04</v>
      </c>
      <c r="I146" s="18">
        <f t="shared" si="5"/>
        <v>0.21009406952965234</v>
      </c>
      <c r="J146" s="15"/>
    </row>
    <row r="147" spans="1:10" s="19" customFormat="1" ht="18.75" customHeight="1">
      <c r="A147" s="15"/>
      <c r="B147" s="43"/>
      <c r="C147" s="16" t="s">
        <v>13</v>
      </c>
      <c r="D147" s="20"/>
      <c r="E147" s="17">
        <f>SUM(E145:E146)</f>
        <v>7335</v>
      </c>
      <c r="F147" s="17">
        <f>SUM(F145:F146)</f>
        <v>1541.04</v>
      </c>
      <c r="G147" s="18">
        <f t="shared" si="4"/>
        <v>0.21009406952965234</v>
      </c>
      <c r="H147" s="17">
        <f>SUM(H145:H146)</f>
        <v>1541.04</v>
      </c>
      <c r="I147" s="18">
        <f t="shared" si="5"/>
        <v>0.21009406952965234</v>
      </c>
      <c r="J147" s="21"/>
    </row>
    <row r="148" spans="1:10" s="19" customFormat="1" ht="24.75" customHeight="1">
      <c r="A148" s="15"/>
      <c r="B148" s="43"/>
      <c r="C148" s="50" t="s">
        <v>31</v>
      </c>
      <c r="D148" s="16" t="s">
        <v>9</v>
      </c>
      <c r="E148" s="17">
        <v>632</v>
      </c>
      <c r="F148" s="17">
        <v>467.72</v>
      </c>
      <c r="G148" s="18">
        <f t="shared" si="4"/>
        <v>0.7400632911392405</v>
      </c>
      <c r="H148" s="17">
        <v>467.72</v>
      </c>
      <c r="I148" s="18">
        <f t="shared" si="5"/>
        <v>0.7400632911392405</v>
      </c>
      <c r="J148" s="15"/>
    </row>
    <row r="149" spans="1:10" s="19" customFormat="1" ht="42.75" customHeight="1">
      <c r="A149" s="15"/>
      <c r="B149" s="43"/>
      <c r="C149" s="50"/>
      <c r="D149" s="16" t="s">
        <v>100</v>
      </c>
      <c r="E149" s="17">
        <v>30116.86</v>
      </c>
      <c r="F149" s="17">
        <v>22038.2</v>
      </c>
      <c r="G149" s="18">
        <f t="shared" si="4"/>
        <v>0.7317562322234125</v>
      </c>
      <c r="H149" s="17">
        <v>22038.2</v>
      </c>
      <c r="I149" s="18">
        <f t="shared" si="5"/>
        <v>0.7317562322234125</v>
      </c>
      <c r="J149" s="15"/>
    </row>
    <row r="150" spans="1:10" s="19" customFormat="1" ht="18.75" customHeight="1">
      <c r="A150" s="15"/>
      <c r="B150" s="44"/>
      <c r="C150" s="16" t="s">
        <v>13</v>
      </c>
      <c r="D150" s="20"/>
      <c r="E150" s="17">
        <f>SUM(E148:E149)</f>
        <v>30748.86</v>
      </c>
      <c r="F150" s="17">
        <f>SUM(F148:F149)</f>
        <v>22505.920000000002</v>
      </c>
      <c r="G150" s="18">
        <f t="shared" si="4"/>
        <v>0.7319269722519794</v>
      </c>
      <c r="H150" s="17">
        <f>SUM(H148:H149)</f>
        <v>22505.920000000002</v>
      </c>
      <c r="I150" s="18">
        <f t="shared" si="5"/>
        <v>0.7319269722519794</v>
      </c>
      <c r="J150" s="21"/>
    </row>
    <row r="151" spans="1:10" s="23" customFormat="1" ht="40.5" customHeight="1">
      <c r="A151" s="22"/>
      <c r="B151" s="42">
        <v>11</v>
      </c>
      <c r="C151" s="49" t="s">
        <v>32</v>
      </c>
      <c r="D151" s="32" t="s">
        <v>100</v>
      </c>
      <c r="E151" s="33">
        <f>E154+E156+E158+E161</f>
        <v>3000</v>
      </c>
      <c r="F151" s="33">
        <f>F154+F156+F158+F161</f>
        <v>0</v>
      </c>
      <c r="G151" s="34">
        <f t="shared" si="4"/>
        <v>0</v>
      </c>
      <c r="H151" s="33">
        <f>H154+H156+H158+H161</f>
        <v>0</v>
      </c>
      <c r="I151" s="34">
        <f t="shared" si="5"/>
        <v>0</v>
      </c>
      <c r="J151" s="22"/>
    </row>
    <row r="152" spans="1:10" s="23" customFormat="1" ht="18.75" customHeight="1">
      <c r="A152" s="22"/>
      <c r="B152" s="43"/>
      <c r="C152" s="49"/>
      <c r="D152" s="32" t="s">
        <v>10</v>
      </c>
      <c r="E152" s="33">
        <f>E159+E162</f>
        <v>75480</v>
      </c>
      <c r="F152" s="33">
        <f>F159+F162</f>
        <v>33063</v>
      </c>
      <c r="G152" s="34">
        <f t="shared" si="4"/>
        <v>0.43803656597774243</v>
      </c>
      <c r="H152" s="33">
        <f>H159+H162</f>
        <v>33063</v>
      </c>
      <c r="I152" s="34">
        <f t="shared" si="5"/>
        <v>0.43803656597774243</v>
      </c>
      <c r="J152" s="22"/>
    </row>
    <row r="153" spans="1:10" s="23" customFormat="1" ht="18.75" customHeight="1">
      <c r="A153" s="22"/>
      <c r="B153" s="43"/>
      <c r="C153" s="32" t="s">
        <v>11</v>
      </c>
      <c r="D153" s="35"/>
      <c r="E153" s="33">
        <f>SUM(E151:E152)</f>
        <v>78480</v>
      </c>
      <c r="F153" s="33">
        <f>SUM(F151:F152)</f>
        <v>33063</v>
      </c>
      <c r="G153" s="34">
        <f t="shared" si="4"/>
        <v>0.4212920489296636</v>
      </c>
      <c r="H153" s="33">
        <f>SUM(H151:H152)</f>
        <v>33063</v>
      </c>
      <c r="I153" s="34">
        <f t="shared" si="5"/>
        <v>0.4212920489296636</v>
      </c>
      <c r="J153" s="24"/>
    </row>
    <row r="154" spans="1:10" s="19" customFormat="1" ht="34.5" customHeight="1">
      <c r="A154" s="15"/>
      <c r="B154" s="43"/>
      <c r="C154" s="25" t="s">
        <v>78</v>
      </c>
      <c r="D154" s="16" t="s">
        <v>100</v>
      </c>
      <c r="E154" s="17">
        <v>0</v>
      </c>
      <c r="F154" s="17">
        <v>0</v>
      </c>
      <c r="G154" s="18" t="s">
        <v>20</v>
      </c>
      <c r="H154" s="17">
        <v>0</v>
      </c>
      <c r="I154" s="18" t="s">
        <v>20</v>
      </c>
      <c r="J154" s="15"/>
    </row>
    <row r="155" spans="1:10" s="19" customFormat="1" ht="18.75" customHeight="1">
      <c r="A155" s="15"/>
      <c r="B155" s="43"/>
      <c r="C155" s="16" t="s">
        <v>13</v>
      </c>
      <c r="D155" s="20"/>
      <c r="E155" s="17">
        <f>SUM(E154)</f>
        <v>0</v>
      </c>
      <c r="F155" s="17">
        <f>SUM(F154)</f>
        <v>0</v>
      </c>
      <c r="G155" s="18" t="s">
        <v>20</v>
      </c>
      <c r="H155" s="17">
        <f>SUM(H154)</f>
        <v>0</v>
      </c>
      <c r="I155" s="18" t="s">
        <v>20</v>
      </c>
      <c r="J155" s="21"/>
    </row>
    <row r="156" spans="1:10" s="19" customFormat="1" ht="36" customHeight="1">
      <c r="A156" s="15"/>
      <c r="B156" s="43"/>
      <c r="C156" s="16" t="s">
        <v>79</v>
      </c>
      <c r="D156" s="16" t="s">
        <v>100</v>
      </c>
      <c r="E156" s="17">
        <v>0</v>
      </c>
      <c r="F156" s="17">
        <v>0</v>
      </c>
      <c r="G156" s="18" t="s">
        <v>20</v>
      </c>
      <c r="H156" s="17">
        <v>0</v>
      </c>
      <c r="I156" s="18" t="s">
        <v>20</v>
      </c>
      <c r="J156" s="15"/>
    </row>
    <row r="157" spans="1:10" s="19" customFormat="1" ht="18.75" customHeight="1">
      <c r="A157" s="15"/>
      <c r="B157" s="43"/>
      <c r="C157" s="16" t="s">
        <v>13</v>
      </c>
      <c r="D157" s="20"/>
      <c r="E157" s="17">
        <f>SUM(E156)</f>
        <v>0</v>
      </c>
      <c r="F157" s="17">
        <f>SUM(F156)</f>
        <v>0</v>
      </c>
      <c r="G157" s="18" t="s">
        <v>20</v>
      </c>
      <c r="H157" s="17">
        <f>SUM(H156)</f>
        <v>0</v>
      </c>
      <c r="I157" s="18" t="s">
        <v>20</v>
      </c>
      <c r="J157" s="21"/>
    </row>
    <row r="158" spans="1:10" s="19" customFormat="1" ht="36.75" customHeight="1">
      <c r="A158" s="15"/>
      <c r="B158" s="43"/>
      <c r="C158" s="50" t="s">
        <v>80</v>
      </c>
      <c r="D158" s="16" t="s">
        <v>100</v>
      </c>
      <c r="E158" s="17">
        <v>3000</v>
      </c>
      <c r="F158" s="17">
        <v>0</v>
      </c>
      <c r="G158" s="18">
        <f t="shared" si="4"/>
        <v>0</v>
      </c>
      <c r="H158" s="17">
        <v>0</v>
      </c>
      <c r="I158" s="18">
        <f t="shared" si="5"/>
        <v>0</v>
      </c>
      <c r="J158" s="15"/>
    </row>
    <row r="159" spans="1:10" s="19" customFormat="1" ht="18.75" customHeight="1">
      <c r="A159" s="15"/>
      <c r="B159" s="43"/>
      <c r="C159" s="50"/>
      <c r="D159" s="16" t="s">
        <v>10</v>
      </c>
      <c r="E159" s="17">
        <v>480</v>
      </c>
      <c r="F159" s="17">
        <v>363</v>
      </c>
      <c r="G159" s="18">
        <f t="shared" si="4"/>
        <v>0.75625</v>
      </c>
      <c r="H159" s="17">
        <v>363</v>
      </c>
      <c r="I159" s="18">
        <f t="shared" si="5"/>
        <v>0.75625</v>
      </c>
      <c r="J159" s="15"/>
    </row>
    <row r="160" spans="1:10" s="19" customFormat="1" ht="18.75" customHeight="1">
      <c r="A160" s="15"/>
      <c r="B160" s="43"/>
      <c r="C160" s="16" t="s">
        <v>13</v>
      </c>
      <c r="D160" s="20"/>
      <c r="E160" s="17">
        <f>SUM(E158:E159)</f>
        <v>3480</v>
      </c>
      <c r="F160" s="17">
        <f>SUM(F158:F159)</f>
        <v>363</v>
      </c>
      <c r="G160" s="18">
        <f t="shared" si="4"/>
        <v>0.10431034482758621</v>
      </c>
      <c r="H160" s="17">
        <f>SUM(H158:H159)</f>
        <v>363</v>
      </c>
      <c r="I160" s="18">
        <f t="shared" si="5"/>
        <v>0.10431034482758621</v>
      </c>
      <c r="J160" s="21"/>
    </row>
    <row r="161" spans="1:10" s="19" customFormat="1" ht="36" customHeight="1">
      <c r="A161" s="15"/>
      <c r="B161" s="43"/>
      <c r="C161" s="50" t="s">
        <v>81</v>
      </c>
      <c r="D161" s="16" t="s">
        <v>100</v>
      </c>
      <c r="E161" s="17">
        <v>0</v>
      </c>
      <c r="F161" s="17">
        <v>0</v>
      </c>
      <c r="G161" s="18" t="s">
        <v>20</v>
      </c>
      <c r="H161" s="17">
        <v>0</v>
      </c>
      <c r="I161" s="18" t="s">
        <v>20</v>
      </c>
      <c r="J161" s="15"/>
    </row>
    <row r="162" spans="1:10" s="19" customFormat="1" ht="18.75" customHeight="1">
      <c r="A162" s="15"/>
      <c r="B162" s="43"/>
      <c r="C162" s="50"/>
      <c r="D162" s="16" t="s">
        <v>10</v>
      </c>
      <c r="E162" s="17">
        <v>75000</v>
      </c>
      <c r="F162" s="17">
        <v>32700</v>
      </c>
      <c r="G162" s="18">
        <f t="shared" si="4"/>
        <v>0.436</v>
      </c>
      <c r="H162" s="17">
        <v>32700</v>
      </c>
      <c r="I162" s="18">
        <f t="shared" si="5"/>
        <v>0.436</v>
      </c>
      <c r="J162" s="15"/>
    </row>
    <row r="163" spans="1:10" s="19" customFormat="1" ht="18.75" customHeight="1">
      <c r="A163" s="15"/>
      <c r="B163" s="44"/>
      <c r="C163" s="16" t="s">
        <v>13</v>
      </c>
      <c r="D163" s="20"/>
      <c r="E163" s="17">
        <f>SUM(E161:E162)</f>
        <v>75000</v>
      </c>
      <c r="F163" s="17">
        <f>SUM(F161:F162)</f>
        <v>32700</v>
      </c>
      <c r="G163" s="18">
        <f t="shared" si="4"/>
        <v>0.436</v>
      </c>
      <c r="H163" s="17">
        <f>SUM(H161:H162)</f>
        <v>32700</v>
      </c>
      <c r="I163" s="18">
        <f t="shared" si="5"/>
        <v>0.436</v>
      </c>
      <c r="J163" s="21"/>
    </row>
    <row r="164" spans="1:10" s="23" customFormat="1" ht="24" customHeight="1">
      <c r="A164" s="22"/>
      <c r="B164" s="42">
        <v>12</v>
      </c>
      <c r="C164" s="49" t="s">
        <v>33</v>
      </c>
      <c r="D164" s="32" t="s">
        <v>9</v>
      </c>
      <c r="E164" s="33">
        <f>E167</f>
        <v>4077</v>
      </c>
      <c r="F164" s="33">
        <f>F167</f>
        <v>2689.24</v>
      </c>
      <c r="G164" s="34">
        <f t="shared" si="4"/>
        <v>0.6596124601422614</v>
      </c>
      <c r="H164" s="33">
        <f>H167</f>
        <v>2689.24</v>
      </c>
      <c r="I164" s="34">
        <f t="shared" si="5"/>
        <v>0.6596124601422614</v>
      </c>
      <c r="J164" s="22"/>
    </row>
    <row r="165" spans="1:10" s="23" customFormat="1" ht="46.5" customHeight="1">
      <c r="A165" s="22"/>
      <c r="B165" s="43"/>
      <c r="C165" s="49"/>
      <c r="D165" s="32" t="s">
        <v>100</v>
      </c>
      <c r="E165" s="33">
        <f>E168+E170+E172+E174</f>
        <v>557223.2</v>
      </c>
      <c r="F165" s="33">
        <f>F168+F170+F172+F174</f>
        <v>340302.61</v>
      </c>
      <c r="G165" s="34">
        <f t="shared" si="4"/>
        <v>0.6107114886817347</v>
      </c>
      <c r="H165" s="33">
        <f>H168+H170+H172+H174</f>
        <v>340271.11</v>
      </c>
      <c r="I165" s="34">
        <f t="shared" si="5"/>
        <v>0.6106549583721568</v>
      </c>
      <c r="J165" s="22"/>
    </row>
    <row r="166" spans="1:10" s="23" customFormat="1" ht="18.75" customHeight="1">
      <c r="A166" s="22"/>
      <c r="B166" s="43"/>
      <c r="C166" s="32" t="s">
        <v>11</v>
      </c>
      <c r="D166" s="35"/>
      <c r="E166" s="33">
        <f>SUM(E164:E165)</f>
        <v>561300.2</v>
      </c>
      <c r="F166" s="33">
        <f>SUM(F164:F165)</f>
        <v>342991.85</v>
      </c>
      <c r="G166" s="34">
        <f t="shared" si="4"/>
        <v>0.6110666805392195</v>
      </c>
      <c r="H166" s="33">
        <f>SUM(H164:H165)</f>
        <v>342960.35</v>
      </c>
      <c r="I166" s="34">
        <f t="shared" si="5"/>
        <v>0.6110105608371421</v>
      </c>
      <c r="J166" s="24"/>
    </row>
    <row r="167" spans="1:10" s="19" customFormat="1" ht="23.25" customHeight="1">
      <c r="A167" s="15"/>
      <c r="B167" s="43"/>
      <c r="C167" s="50" t="s">
        <v>82</v>
      </c>
      <c r="D167" s="16" t="s">
        <v>9</v>
      </c>
      <c r="E167" s="17">
        <v>4077</v>
      </c>
      <c r="F167" s="17">
        <v>2689.24</v>
      </c>
      <c r="G167" s="18">
        <f t="shared" si="4"/>
        <v>0.6596124601422614</v>
      </c>
      <c r="H167" s="17">
        <v>2689.24</v>
      </c>
      <c r="I167" s="18">
        <f t="shared" si="5"/>
        <v>0.6596124601422614</v>
      </c>
      <c r="J167" s="15"/>
    </row>
    <row r="168" spans="1:10" s="19" customFormat="1" ht="36" customHeight="1">
      <c r="A168" s="15"/>
      <c r="B168" s="43"/>
      <c r="C168" s="50"/>
      <c r="D168" s="16" t="s">
        <v>100</v>
      </c>
      <c r="E168" s="17">
        <v>138127.1</v>
      </c>
      <c r="F168" s="17">
        <v>61009.19</v>
      </c>
      <c r="G168" s="18">
        <f t="shared" si="4"/>
        <v>0.4416887779443715</v>
      </c>
      <c r="H168" s="17">
        <v>60977.69</v>
      </c>
      <c r="I168" s="18">
        <f t="shared" si="5"/>
        <v>0.44146072711292716</v>
      </c>
      <c r="J168" s="15"/>
    </row>
    <row r="169" spans="1:10" s="19" customFormat="1" ht="18.75" customHeight="1">
      <c r="A169" s="15"/>
      <c r="B169" s="43"/>
      <c r="C169" s="16" t="s">
        <v>13</v>
      </c>
      <c r="D169" s="20"/>
      <c r="E169" s="17">
        <f>SUM(E167:E168)</f>
        <v>142204.1</v>
      </c>
      <c r="F169" s="17">
        <f>SUM(F167:F168)</f>
        <v>63698.43</v>
      </c>
      <c r="G169" s="18">
        <f t="shared" si="4"/>
        <v>0.4479366628669637</v>
      </c>
      <c r="H169" s="17">
        <f>SUM(H167:H168)</f>
        <v>63666.93</v>
      </c>
      <c r="I169" s="18">
        <f t="shared" si="5"/>
        <v>0.44771515026641284</v>
      </c>
      <c r="J169" s="21"/>
    </row>
    <row r="170" spans="1:10" s="19" customFormat="1" ht="33.75" customHeight="1">
      <c r="A170" s="15"/>
      <c r="B170" s="43"/>
      <c r="C170" s="16" t="s">
        <v>83</v>
      </c>
      <c r="D170" s="16" t="s">
        <v>100</v>
      </c>
      <c r="E170" s="17">
        <v>2394.1000000000004</v>
      </c>
      <c r="F170" s="17">
        <v>503.92</v>
      </c>
      <c r="G170" s="18">
        <f t="shared" si="4"/>
        <v>0.21048410676245768</v>
      </c>
      <c r="H170" s="17">
        <v>503.92</v>
      </c>
      <c r="I170" s="18">
        <f t="shared" si="5"/>
        <v>0.21048410676245768</v>
      </c>
      <c r="J170" s="15"/>
    </row>
    <row r="171" spans="1:10" s="19" customFormat="1" ht="18.75" customHeight="1">
      <c r="A171" s="15"/>
      <c r="B171" s="43"/>
      <c r="C171" s="16" t="s">
        <v>13</v>
      </c>
      <c r="D171" s="20"/>
      <c r="E171" s="17">
        <f>SUM(E170)</f>
        <v>2394.1000000000004</v>
      </c>
      <c r="F171" s="17">
        <f>SUM(F170)</f>
        <v>503.92</v>
      </c>
      <c r="G171" s="18">
        <f t="shared" si="4"/>
        <v>0.21048410676245768</v>
      </c>
      <c r="H171" s="17">
        <f>SUM(H170)</f>
        <v>503.92</v>
      </c>
      <c r="I171" s="18">
        <f t="shared" si="5"/>
        <v>0.21048410676245768</v>
      </c>
      <c r="J171" s="21"/>
    </row>
    <row r="172" spans="1:10" s="19" customFormat="1" ht="39" customHeight="1">
      <c r="A172" s="15"/>
      <c r="B172" s="43"/>
      <c r="C172" s="16" t="s">
        <v>84</v>
      </c>
      <c r="D172" s="16" t="s">
        <v>100</v>
      </c>
      <c r="E172" s="17">
        <v>47100</v>
      </c>
      <c r="F172" s="17">
        <v>21232.6</v>
      </c>
      <c r="G172" s="18">
        <f t="shared" si="4"/>
        <v>0.45079830148619954</v>
      </c>
      <c r="H172" s="17">
        <v>21232.6</v>
      </c>
      <c r="I172" s="18">
        <f t="shared" si="5"/>
        <v>0.45079830148619954</v>
      </c>
      <c r="J172" s="15"/>
    </row>
    <row r="173" spans="1:10" s="19" customFormat="1" ht="18.75" customHeight="1">
      <c r="A173" s="15"/>
      <c r="B173" s="43"/>
      <c r="C173" s="16" t="s">
        <v>13</v>
      </c>
      <c r="D173" s="20"/>
      <c r="E173" s="17">
        <f>SUM(E172)</f>
        <v>47100</v>
      </c>
      <c r="F173" s="17">
        <f>SUM(F172)</f>
        <v>21232.6</v>
      </c>
      <c r="G173" s="18">
        <f t="shared" si="4"/>
        <v>0.45079830148619954</v>
      </c>
      <c r="H173" s="17">
        <f>SUM(H172)</f>
        <v>21232.6</v>
      </c>
      <c r="I173" s="18">
        <f t="shared" si="5"/>
        <v>0.45079830148619954</v>
      </c>
      <c r="J173" s="21"/>
    </row>
    <row r="174" spans="1:10" s="19" customFormat="1" ht="37.5" customHeight="1">
      <c r="A174" s="15"/>
      <c r="B174" s="43"/>
      <c r="C174" s="16" t="s">
        <v>56</v>
      </c>
      <c r="D174" s="16" t="s">
        <v>100</v>
      </c>
      <c r="E174" s="17">
        <v>369602</v>
      </c>
      <c r="F174" s="17">
        <v>257556.9</v>
      </c>
      <c r="G174" s="18">
        <f t="shared" si="4"/>
        <v>0.6968493135859655</v>
      </c>
      <c r="H174" s="17">
        <v>257556.9</v>
      </c>
      <c r="I174" s="18">
        <f t="shared" si="5"/>
        <v>0.6968493135859655</v>
      </c>
      <c r="J174" s="15"/>
    </row>
    <row r="175" spans="1:10" s="19" customFormat="1" ht="18.75" customHeight="1">
      <c r="A175" s="15"/>
      <c r="B175" s="44"/>
      <c r="C175" s="16" t="s">
        <v>13</v>
      </c>
      <c r="D175" s="20"/>
      <c r="E175" s="17">
        <f>SUM(E174)</f>
        <v>369602</v>
      </c>
      <c r="F175" s="17">
        <f>SUM(F174)</f>
        <v>257556.9</v>
      </c>
      <c r="G175" s="18">
        <f t="shared" si="4"/>
        <v>0.6968493135859655</v>
      </c>
      <c r="H175" s="17">
        <f>SUM(H174)</f>
        <v>257556.9</v>
      </c>
      <c r="I175" s="18">
        <f t="shared" si="5"/>
        <v>0.6968493135859655</v>
      </c>
      <c r="J175" s="21"/>
    </row>
    <row r="176" spans="1:10" s="23" customFormat="1" ht="18.75" customHeight="1">
      <c r="A176" s="22"/>
      <c r="B176" s="42">
        <v>13</v>
      </c>
      <c r="C176" s="49" t="s">
        <v>34</v>
      </c>
      <c r="D176" s="32" t="s">
        <v>8</v>
      </c>
      <c r="E176" s="33">
        <f>E183</f>
        <v>11646</v>
      </c>
      <c r="F176" s="33">
        <f>F183</f>
        <v>7151.97</v>
      </c>
      <c r="G176" s="34">
        <f t="shared" si="4"/>
        <v>0.6141138588356517</v>
      </c>
      <c r="H176" s="33">
        <f>H183</f>
        <v>7151.97</v>
      </c>
      <c r="I176" s="34">
        <f t="shared" si="5"/>
        <v>0.6141138588356517</v>
      </c>
      <c r="J176" s="22"/>
    </row>
    <row r="177" spans="1:10" s="23" customFormat="1" ht="72.75" customHeight="1">
      <c r="A177" s="22"/>
      <c r="B177" s="43"/>
      <c r="C177" s="49"/>
      <c r="D177" s="32" t="s">
        <v>100</v>
      </c>
      <c r="E177" s="33">
        <f>E179+E181+E185</f>
        <v>63020.009999999995</v>
      </c>
      <c r="F177" s="33">
        <f>F179+F181+F185</f>
        <v>37556.24</v>
      </c>
      <c r="G177" s="34">
        <f t="shared" si="4"/>
        <v>0.5959415112755456</v>
      </c>
      <c r="H177" s="33">
        <f>H179+H181+H185</f>
        <v>37556.24</v>
      </c>
      <c r="I177" s="34">
        <f t="shared" si="5"/>
        <v>0.5959415112755456</v>
      </c>
      <c r="J177" s="22"/>
    </row>
    <row r="178" spans="1:10" s="23" customFormat="1" ht="18" customHeight="1">
      <c r="A178" s="22"/>
      <c r="B178" s="43"/>
      <c r="C178" s="32" t="s">
        <v>11</v>
      </c>
      <c r="D178" s="35"/>
      <c r="E178" s="33">
        <f>SUM(E176:E177)</f>
        <v>74666.01</v>
      </c>
      <c r="F178" s="33">
        <f>SUM(F176:F177)</f>
        <v>44708.21</v>
      </c>
      <c r="G178" s="34">
        <f t="shared" si="4"/>
        <v>0.5987759356633627</v>
      </c>
      <c r="H178" s="33">
        <f>SUM(H176:H177)</f>
        <v>44708.21</v>
      </c>
      <c r="I178" s="34">
        <f t="shared" si="5"/>
        <v>0.5987759356633627</v>
      </c>
      <c r="J178" s="24"/>
    </row>
    <row r="179" spans="1:10" s="19" customFormat="1" ht="46.5" customHeight="1">
      <c r="A179" s="15"/>
      <c r="B179" s="43"/>
      <c r="C179" s="16" t="s">
        <v>85</v>
      </c>
      <c r="D179" s="16" t="s">
        <v>100</v>
      </c>
      <c r="E179" s="17">
        <v>39155.71</v>
      </c>
      <c r="F179" s="17">
        <v>23464.73</v>
      </c>
      <c r="G179" s="18">
        <f t="shared" si="4"/>
        <v>0.5992671311540514</v>
      </c>
      <c r="H179" s="17">
        <v>23464.73</v>
      </c>
      <c r="I179" s="18">
        <f t="shared" si="5"/>
        <v>0.5992671311540514</v>
      </c>
      <c r="J179" s="15"/>
    </row>
    <row r="180" spans="1:10" s="19" customFormat="1" ht="18.75" customHeight="1">
      <c r="A180" s="15"/>
      <c r="B180" s="43"/>
      <c r="C180" s="16" t="s">
        <v>13</v>
      </c>
      <c r="D180" s="20"/>
      <c r="E180" s="17">
        <f>SUM(E179)</f>
        <v>39155.71</v>
      </c>
      <c r="F180" s="17">
        <f>SUM(F179)</f>
        <v>23464.73</v>
      </c>
      <c r="G180" s="18">
        <f t="shared" si="4"/>
        <v>0.5992671311540514</v>
      </c>
      <c r="H180" s="17">
        <f>SUM(H179)</f>
        <v>23464.73</v>
      </c>
      <c r="I180" s="18">
        <f t="shared" si="5"/>
        <v>0.5992671311540514</v>
      </c>
      <c r="J180" s="21"/>
    </row>
    <row r="181" spans="1:10" s="19" customFormat="1" ht="33.75" customHeight="1">
      <c r="A181" s="15"/>
      <c r="B181" s="43"/>
      <c r="C181" s="16" t="s">
        <v>86</v>
      </c>
      <c r="D181" s="16" t="s">
        <v>100</v>
      </c>
      <c r="E181" s="17">
        <v>23714.3</v>
      </c>
      <c r="F181" s="17">
        <v>14091.51</v>
      </c>
      <c r="G181" s="18">
        <f t="shared" si="4"/>
        <v>0.594219943240998</v>
      </c>
      <c r="H181" s="17">
        <v>14091.51</v>
      </c>
      <c r="I181" s="18">
        <f t="shared" si="5"/>
        <v>0.594219943240998</v>
      </c>
      <c r="J181" s="15"/>
    </row>
    <row r="182" spans="1:10" s="19" customFormat="1" ht="18.75" customHeight="1">
      <c r="A182" s="15"/>
      <c r="B182" s="43"/>
      <c r="C182" s="16" t="s">
        <v>13</v>
      </c>
      <c r="D182" s="20"/>
      <c r="E182" s="17">
        <f>SUM(E181)</f>
        <v>23714.3</v>
      </c>
      <c r="F182" s="17">
        <f>SUM(F181)</f>
        <v>14091.51</v>
      </c>
      <c r="G182" s="18">
        <f t="shared" si="4"/>
        <v>0.594219943240998</v>
      </c>
      <c r="H182" s="17">
        <f>SUM(H181)</f>
        <v>14091.51</v>
      </c>
      <c r="I182" s="18">
        <f t="shared" si="5"/>
        <v>0.594219943240998</v>
      </c>
      <c r="J182" s="21"/>
    </row>
    <row r="183" spans="1:10" s="19" customFormat="1" ht="18.75" customHeight="1">
      <c r="A183" s="15"/>
      <c r="B183" s="43"/>
      <c r="C183" s="16" t="s">
        <v>56</v>
      </c>
      <c r="D183" s="16" t="s">
        <v>8</v>
      </c>
      <c r="E183" s="17">
        <v>11646</v>
      </c>
      <c r="F183" s="17">
        <v>7151.97</v>
      </c>
      <c r="G183" s="18">
        <f t="shared" si="4"/>
        <v>0.6141138588356517</v>
      </c>
      <c r="H183" s="17">
        <v>7151.97</v>
      </c>
      <c r="I183" s="18">
        <f t="shared" si="5"/>
        <v>0.6141138588356517</v>
      </c>
      <c r="J183" s="15"/>
    </row>
    <row r="184" spans="1:10" s="19" customFormat="1" ht="18.75" customHeight="1">
      <c r="A184" s="15"/>
      <c r="B184" s="43"/>
      <c r="C184" s="16" t="s">
        <v>13</v>
      </c>
      <c r="D184" s="20"/>
      <c r="E184" s="17">
        <f>SUM(E183)</f>
        <v>11646</v>
      </c>
      <c r="F184" s="17">
        <f>SUM(F183)</f>
        <v>7151.97</v>
      </c>
      <c r="G184" s="18">
        <f t="shared" si="4"/>
        <v>0.6141138588356517</v>
      </c>
      <c r="H184" s="17">
        <f>SUM(H183)</f>
        <v>7151.97</v>
      </c>
      <c r="I184" s="18">
        <f t="shared" si="5"/>
        <v>0.6141138588356517</v>
      </c>
      <c r="J184" s="21"/>
    </row>
    <row r="185" spans="1:10" s="19" customFormat="1" ht="38.25" customHeight="1">
      <c r="A185" s="15"/>
      <c r="B185" s="43"/>
      <c r="C185" s="16" t="s">
        <v>87</v>
      </c>
      <c r="D185" s="16" t="s">
        <v>100</v>
      </c>
      <c r="E185" s="17">
        <v>150</v>
      </c>
      <c r="F185" s="17">
        <v>0</v>
      </c>
      <c r="G185" s="18">
        <f t="shared" si="4"/>
        <v>0</v>
      </c>
      <c r="H185" s="17">
        <v>0</v>
      </c>
      <c r="I185" s="18">
        <f t="shared" si="5"/>
        <v>0</v>
      </c>
      <c r="J185" s="15"/>
    </row>
    <row r="186" spans="1:10" s="19" customFormat="1" ht="18.75" customHeight="1">
      <c r="A186" s="15"/>
      <c r="B186" s="44"/>
      <c r="C186" s="16" t="s">
        <v>13</v>
      </c>
      <c r="D186" s="20"/>
      <c r="E186" s="17">
        <f>SUM(E185)</f>
        <v>150</v>
      </c>
      <c r="F186" s="17">
        <f>SUM(F185)</f>
        <v>0</v>
      </c>
      <c r="G186" s="18">
        <f t="shared" si="4"/>
        <v>0</v>
      </c>
      <c r="H186" s="17">
        <f>SUM(H185)</f>
        <v>0</v>
      </c>
      <c r="I186" s="18">
        <f t="shared" si="5"/>
        <v>0</v>
      </c>
      <c r="J186" s="21"/>
    </row>
    <row r="187" spans="1:10" s="23" customFormat="1" ht="26.25" customHeight="1">
      <c r="A187" s="22"/>
      <c r="B187" s="42">
        <v>14</v>
      </c>
      <c r="C187" s="49" t="s">
        <v>35</v>
      </c>
      <c r="D187" s="32" t="s">
        <v>9</v>
      </c>
      <c r="E187" s="33">
        <f>E192</f>
        <v>76897</v>
      </c>
      <c r="F187" s="33">
        <f>F192</f>
        <v>0</v>
      </c>
      <c r="G187" s="34">
        <f t="shared" si="4"/>
        <v>0</v>
      </c>
      <c r="H187" s="33">
        <f>H192</f>
        <v>0</v>
      </c>
      <c r="I187" s="34">
        <f t="shared" si="5"/>
        <v>0</v>
      </c>
      <c r="J187" s="22"/>
    </row>
    <row r="188" spans="1:10" s="23" customFormat="1" ht="63.75" customHeight="1">
      <c r="A188" s="22"/>
      <c r="B188" s="43"/>
      <c r="C188" s="49"/>
      <c r="D188" s="32" t="s">
        <v>100</v>
      </c>
      <c r="E188" s="33">
        <f>E190+E193</f>
        <v>123737.072</v>
      </c>
      <c r="F188" s="33">
        <f>F190+F193</f>
        <v>101093.65082</v>
      </c>
      <c r="G188" s="34">
        <f t="shared" si="4"/>
        <v>0.8170037417727162</v>
      </c>
      <c r="H188" s="33">
        <f>H190+H193</f>
        <v>101093.65082</v>
      </c>
      <c r="I188" s="34">
        <f t="shared" si="5"/>
        <v>0.8170037417727162</v>
      </c>
      <c r="J188" s="22"/>
    </row>
    <row r="189" spans="1:10" s="23" customFormat="1" ht="18.75" customHeight="1">
      <c r="A189" s="22"/>
      <c r="B189" s="43"/>
      <c r="C189" s="32" t="s">
        <v>11</v>
      </c>
      <c r="D189" s="35"/>
      <c r="E189" s="33">
        <f>SUM(E187:E188)</f>
        <v>200634.072</v>
      </c>
      <c r="F189" s="33">
        <f>SUM(F187:F188)</f>
        <v>101093.65082</v>
      </c>
      <c r="G189" s="34">
        <f t="shared" si="4"/>
        <v>0.5038708022633365</v>
      </c>
      <c r="H189" s="33">
        <f>SUM(H187:H188)</f>
        <v>101093.65082</v>
      </c>
      <c r="I189" s="34">
        <f t="shared" si="5"/>
        <v>0.5038708022633365</v>
      </c>
      <c r="J189" s="24"/>
    </row>
    <row r="190" spans="1:10" s="19" customFormat="1" ht="34.5" customHeight="1">
      <c r="A190" s="15"/>
      <c r="B190" s="43"/>
      <c r="C190" s="16" t="s">
        <v>88</v>
      </c>
      <c r="D190" s="16" t="s">
        <v>100</v>
      </c>
      <c r="E190" s="26">
        <v>0.002</v>
      </c>
      <c r="F190" s="27">
        <v>0.00082</v>
      </c>
      <c r="G190" s="18">
        <f t="shared" si="4"/>
        <v>0.41</v>
      </c>
      <c r="H190" s="27">
        <v>0.00082</v>
      </c>
      <c r="I190" s="18">
        <f t="shared" si="5"/>
        <v>0.41</v>
      </c>
      <c r="J190" s="15"/>
    </row>
    <row r="191" spans="1:10" s="19" customFormat="1" ht="18.75" customHeight="1">
      <c r="A191" s="15"/>
      <c r="B191" s="43"/>
      <c r="C191" s="16" t="s">
        <v>13</v>
      </c>
      <c r="D191" s="20"/>
      <c r="E191" s="26">
        <f>SUM(E190)</f>
        <v>0.002</v>
      </c>
      <c r="F191" s="27">
        <f>SUM(F190)</f>
        <v>0.00082</v>
      </c>
      <c r="G191" s="18">
        <f t="shared" si="4"/>
        <v>0.41</v>
      </c>
      <c r="H191" s="27">
        <f>SUM(H190)</f>
        <v>0.00082</v>
      </c>
      <c r="I191" s="18">
        <f t="shared" si="5"/>
        <v>0.41</v>
      </c>
      <c r="J191" s="21"/>
    </row>
    <row r="192" spans="1:10" s="19" customFormat="1" ht="24" customHeight="1">
      <c r="A192" s="15"/>
      <c r="B192" s="43"/>
      <c r="C192" s="50" t="s">
        <v>89</v>
      </c>
      <c r="D192" s="16" t="s">
        <v>9</v>
      </c>
      <c r="E192" s="17">
        <v>76897</v>
      </c>
      <c r="F192" s="17">
        <v>0</v>
      </c>
      <c r="G192" s="18">
        <f t="shared" si="4"/>
        <v>0</v>
      </c>
      <c r="H192" s="17">
        <v>0</v>
      </c>
      <c r="I192" s="18">
        <f t="shared" si="5"/>
        <v>0</v>
      </c>
      <c r="J192" s="15"/>
    </row>
    <row r="193" spans="1:10" s="19" customFormat="1" ht="33" customHeight="1">
      <c r="A193" s="15"/>
      <c r="B193" s="43"/>
      <c r="C193" s="50"/>
      <c r="D193" s="16" t="s">
        <v>100</v>
      </c>
      <c r="E193" s="17">
        <v>123737.07</v>
      </c>
      <c r="F193" s="17">
        <v>101093.65</v>
      </c>
      <c r="G193" s="18">
        <f aca="true" t="shared" si="6" ref="G193:G242">F193/E193</f>
        <v>0.8170037483512418</v>
      </c>
      <c r="H193" s="17">
        <v>101093.65</v>
      </c>
      <c r="I193" s="18">
        <f aca="true" t="shared" si="7" ref="I193:I242">H193/E193</f>
        <v>0.8170037483512418</v>
      </c>
      <c r="J193" s="15"/>
    </row>
    <row r="194" spans="1:10" s="19" customFormat="1" ht="18.75" customHeight="1">
      <c r="A194" s="15"/>
      <c r="B194" s="44"/>
      <c r="C194" s="16" t="s">
        <v>13</v>
      </c>
      <c r="D194" s="20"/>
      <c r="E194" s="17">
        <f>SUM(E192:E193)</f>
        <v>200634.07</v>
      </c>
      <c r="F194" s="17">
        <f>SUM(F192:F193)</f>
        <v>101093.65</v>
      </c>
      <c r="G194" s="18">
        <f t="shared" si="6"/>
        <v>0.5038708031990777</v>
      </c>
      <c r="H194" s="17">
        <f>SUM(H192:H193)</f>
        <v>101093.65</v>
      </c>
      <c r="I194" s="18">
        <f t="shared" si="7"/>
        <v>0.5038708031990777</v>
      </c>
      <c r="J194" s="21"/>
    </row>
    <row r="195" spans="1:10" s="23" customFormat="1" ht="18.75" customHeight="1">
      <c r="A195" s="22"/>
      <c r="B195" s="42">
        <v>15</v>
      </c>
      <c r="C195" s="49" t="s">
        <v>36</v>
      </c>
      <c r="D195" s="32" t="s">
        <v>8</v>
      </c>
      <c r="E195" s="33">
        <f>E202</f>
        <v>0</v>
      </c>
      <c r="F195" s="33">
        <f>F202</f>
        <v>0</v>
      </c>
      <c r="G195" s="34" t="s">
        <v>20</v>
      </c>
      <c r="H195" s="33">
        <f>H202</f>
        <v>0</v>
      </c>
      <c r="I195" s="34" t="s">
        <v>20</v>
      </c>
      <c r="J195" s="22"/>
    </row>
    <row r="196" spans="1:10" s="23" customFormat="1" ht="28.5" customHeight="1">
      <c r="A196" s="22"/>
      <c r="B196" s="43"/>
      <c r="C196" s="49"/>
      <c r="D196" s="32" t="s">
        <v>9</v>
      </c>
      <c r="E196" s="33">
        <f>E199+E203</f>
        <v>9388.91</v>
      </c>
      <c r="F196" s="33">
        <f>F199+F203</f>
        <v>3587.07</v>
      </c>
      <c r="G196" s="34">
        <f t="shared" si="6"/>
        <v>0.3820539338432257</v>
      </c>
      <c r="H196" s="33">
        <f>H199+H203</f>
        <v>3587.07</v>
      </c>
      <c r="I196" s="34">
        <f t="shared" si="7"/>
        <v>0.3820539338432257</v>
      </c>
      <c r="J196" s="22"/>
    </row>
    <row r="197" spans="1:10" s="23" customFormat="1" ht="37.5" customHeight="1">
      <c r="A197" s="22"/>
      <c r="B197" s="43"/>
      <c r="C197" s="49"/>
      <c r="D197" s="32" t="s">
        <v>100</v>
      </c>
      <c r="E197" s="33">
        <f>E200+E204</f>
        <v>97146.68</v>
      </c>
      <c r="F197" s="33">
        <f>F200+F204</f>
        <v>63848.7</v>
      </c>
      <c r="G197" s="34">
        <f t="shared" si="6"/>
        <v>0.6572401650782096</v>
      </c>
      <c r="H197" s="33">
        <f>H200+H204</f>
        <v>63848.7</v>
      </c>
      <c r="I197" s="34">
        <f t="shared" si="7"/>
        <v>0.6572401650782096</v>
      </c>
      <c r="J197" s="22"/>
    </row>
    <row r="198" spans="1:10" s="23" customFormat="1" ht="18.75" customHeight="1">
      <c r="A198" s="22"/>
      <c r="B198" s="43"/>
      <c r="C198" s="32" t="s">
        <v>11</v>
      </c>
      <c r="D198" s="35"/>
      <c r="E198" s="33">
        <f>SUM(E195:E197)</f>
        <v>106535.59</v>
      </c>
      <c r="F198" s="33">
        <f>SUM(F195:F197)</f>
        <v>67435.77</v>
      </c>
      <c r="G198" s="34">
        <f t="shared" si="6"/>
        <v>0.6329881873278217</v>
      </c>
      <c r="H198" s="33">
        <f>SUM(H195:H197)</f>
        <v>67435.77</v>
      </c>
      <c r="I198" s="34">
        <f t="shared" si="7"/>
        <v>0.6329881873278217</v>
      </c>
      <c r="J198" s="24"/>
    </row>
    <row r="199" spans="1:10" s="19" customFormat="1" ht="24" customHeight="1">
      <c r="A199" s="15"/>
      <c r="B199" s="43"/>
      <c r="C199" s="50" t="s">
        <v>90</v>
      </c>
      <c r="D199" s="16" t="s">
        <v>9</v>
      </c>
      <c r="E199" s="17">
        <v>2759</v>
      </c>
      <c r="F199" s="17">
        <v>1221</v>
      </c>
      <c r="G199" s="18">
        <f>F199/E199</f>
        <v>0.44255164914824213</v>
      </c>
      <c r="H199" s="17">
        <v>1221</v>
      </c>
      <c r="I199" s="18">
        <f>H199/E199</f>
        <v>0.44255164914824213</v>
      </c>
      <c r="J199" s="15"/>
    </row>
    <row r="200" spans="1:10" s="19" customFormat="1" ht="48" customHeight="1">
      <c r="A200" s="15"/>
      <c r="B200" s="43"/>
      <c r="C200" s="50"/>
      <c r="D200" s="16" t="s">
        <v>100</v>
      </c>
      <c r="E200" s="17">
        <v>84995.78</v>
      </c>
      <c r="F200" s="17">
        <v>58261.1</v>
      </c>
      <c r="G200" s="18">
        <f>F200/E200</f>
        <v>0.6854587368925845</v>
      </c>
      <c r="H200" s="17">
        <v>58261.1</v>
      </c>
      <c r="I200" s="18">
        <f>H200/E200</f>
        <v>0.6854587368925845</v>
      </c>
      <c r="J200" s="15"/>
    </row>
    <row r="201" spans="1:10" s="19" customFormat="1" ht="18.75" customHeight="1">
      <c r="A201" s="15"/>
      <c r="B201" s="43"/>
      <c r="C201" s="16" t="s">
        <v>13</v>
      </c>
      <c r="D201" s="20"/>
      <c r="E201" s="17">
        <f>SUM(E199:E200)</f>
        <v>87754.78</v>
      </c>
      <c r="F201" s="17">
        <f>SUM(F199:F200)</f>
        <v>59482.1</v>
      </c>
      <c r="G201" s="18">
        <f>F201/E201</f>
        <v>0.6778217665180176</v>
      </c>
      <c r="H201" s="17">
        <f>SUM(H199:H200)</f>
        <v>59482.1</v>
      </c>
      <c r="I201" s="18">
        <f>H201/E201</f>
        <v>0.6778217665180176</v>
      </c>
      <c r="J201" s="21"/>
    </row>
    <row r="202" spans="1:10" s="19" customFormat="1" ht="18.75" customHeight="1">
      <c r="A202" s="15"/>
      <c r="B202" s="43"/>
      <c r="C202" s="50" t="s">
        <v>91</v>
      </c>
      <c r="D202" s="16" t="s">
        <v>8</v>
      </c>
      <c r="E202" s="17">
        <v>0</v>
      </c>
      <c r="F202" s="17">
        <v>0</v>
      </c>
      <c r="G202" s="18" t="s">
        <v>20</v>
      </c>
      <c r="H202" s="17">
        <v>0</v>
      </c>
      <c r="I202" s="18" t="s">
        <v>20</v>
      </c>
      <c r="J202" s="15"/>
    </row>
    <row r="203" spans="1:10" s="19" customFormat="1" ht="28.5" customHeight="1">
      <c r="A203" s="15"/>
      <c r="B203" s="43"/>
      <c r="C203" s="50"/>
      <c r="D203" s="16" t="s">
        <v>9</v>
      </c>
      <c r="E203" s="17">
        <v>6629.91</v>
      </c>
      <c r="F203" s="17">
        <v>2366.07</v>
      </c>
      <c r="G203" s="18">
        <f t="shared" si="6"/>
        <v>0.3568781476671629</v>
      </c>
      <c r="H203" s="17">
        <v>2366.07</v>
      </c>
      <c r="I203" s="18">
        <f t="shared" si="7"/>
        <v>0.3568781476671629</v>
      </c>
      <c r="J203" s="15"/>
    </row>
    <row r="204" spans="1:10" s="19" customFormat="1" ht="37.5" customHeight="1">
      <c r="A204" s="15"/>
      <c r="B204" s="43"/>
      <c r="C204" s="50"/>
      <c r="D204" s="16" t="s">
        <v>100</v>
      </c>
      <c r="E204" s="17">
        <v>12150.9</v>
      </c>
      <c r="F204" s="17">
        <v>5587.6</v>
      </c>
      <c r="G204" s="18">
        <f t="shared" si="6"/>
        <v>0.459850710646948</v>
      </c>
      <c r="H204" s="17">
        <v>5587.6</v>
      </c>
      <c r="I204" s="18">
        <f t="shared" si="7"/>
        <v>0.459850710646948</v>
      </c>
      <c r="J204" s="15"/>
    </row>
    <row r="205" spans="1:10" s="19" customFormat="1" ht="18.75" customHeight="1">
      <c r="A205" s="15"/>
      <c r="B205" s="44"/>
      <c r="C205" s="16" t="s">
        <v>13</v>
      </c>
      <c r="D205" s="20"/>
      <c r="E205" s="17">
        <f>SUM(E202:E204)</f>
        <v>18780.809999999998</v>
      </c>
      <c r="F205" s="17">
        <f>SUM(F202:F204)</f>
        <v>7953.67</v>
      </c>
      <c r="G205" s="18">
        <f t="shared" si="6"/>
        <v>0.42349983839887634</v>
      </c>
      <c r="H205" s="17">
        <f>SUM(H202:H204)</f>
        <v>7953.67</v>
      </c>
      <c r="I205" s="18">
        <f t="shared" si="7"/>
        <v>0.42349983839887634</v>
      </c>
      <c r="J205" s="21"/>
    </row>
    <row r="206" spans="1:10" s="19" customFormat="1" ht="24.75" customHeight="1">
      <c r="A206" s="15"/>
      <c r="B206" s="42">
        <v>16</v>
      </c>
      <c r="C206" s="47" t="s">
        <v>37</v>
      </c>
      <c r="D206" s="32" t="s">
        <v>9</v>
      </c>
      <c r="E206" s="33">
        <f>E211</f>
        <v>474</v>
      </c>
      <c r="F206" s="33">
        <f>F211</f>
        <v>355.64</v>
      </c>
      <c r="G206" s="34">
        <f>G211</f>
        <v>0.750295358649789</v>
      </c>
      <c r="H206" s="33">
        <f>H211</f>
        <v>355.64</v>
      </c>
      <c r="I206" s="34">
        <f>I211</f>
        <v>0.750295358649789</v>
      </c>
      <c r="J206" s="15"/>
    </row>
    <row r="207" spans="1:10" s="19" customFormat="1" ht="46.5" customHeight="1">
      <c r="A207" s="15"/>
      <c r="B207" s="43"/>
      <c r="C207" s="48"/>
      <c r="D207" s="32" t="s">
        <v>100</v>
      </c>
      <c r="E207" s="33">
        <f>E209</f>
        <v>0</v>
      </c>
      <c r="F207" s="33">
        <f>F209</f>
        <v>0</v>
      </c>
      <c r="G207" s="34" t="str">
        <f>G209</f>
        <v>-</v>
      </c>
      <c r="H207" s="33">
        <f>H209</f>
        <v>0</v>
      </c>
      <c r="I207" s="34" t="str">
        <f>I209</f>
        <v>-</v>
      </c>
      <c r="J207" s="15"/>
    </row>
    <row r="208" spans="1:10" s="19" customFormat="1" ht="18.75" customHeight="1">
      <c r="A208" s="15"/>
      <c r="B208" s="43"/>
      <c r="C208" s="32" t="s">
        <v>11</v>
      </c>
      <c r="D208" s="35"/>
      <c r="E208" s="33">
        <f>SUM(E206:E207)</f>
        <v>474</v>
      </c>
      <c r="F208" s="33">
        <f>SUM(F206:F207)</f>
        <v>355.64</v>
      </c>
      <c r="G208" s="34">
        <f>SUM(G206:G207)</f>
        <v>0.750295358649789</v>
      </c>
      <c r="H208" s="33">
        <f>SUM(H206:H207)</f>
        <v>355.64</v>
      </c>
      <c r="I208" s="34">
        <f>SUM(I206:I207)</f>
        <v>0.750295358649789</v>
      </c>
      <c r="J208" s="21"/>
    </row>
    <row r="209" spans="1:10" s="19" customFormat="1" ht="37.5" customHeight="1">
      <c r="A209" s="15"/>
      <c r="B209" s="43"/>
      <c r="C209" s="25" t="s">
        <v>92</v>
      </c>
      <c r="D209" s="16" t="s">
        <v>100</v>
      </c>
      <c r="E209" s="17">
        <v>0</v>
      </c>
      <c r="F209" s="17">
        <v>0</v>
      </c>
      <c r="G209" s="18" t="s">
        <v>20</v>
      </c>
      <c r="H209" s="17">
        <v>0</v>
      </c>
      <c r="I209" s="18" t="s">
        <v>20</v>
      </c>
      <c r="J209" s="15"/>
    </row>
    <row r="210" spans="1:10" s="19" customFormat="1" ht="18.75" customHeight="1">
      <c r="A210" s="15"/>
      <c r="B210" s="43"/>
      <c r="C210" s="16" t="s">
        <v>13</v>
      </c>
      <c r="D210" s="20"/>
      <c r="E210" s="17">
        <f>SUM(E209)</f>
        <v>0</v>
      </c>
      <c r="F210" s="17">
        <f>SUM(F209)</f>
        <v>0</v>
      </c>
      <c r="G210" s="18" t="s">
        <v>20</v>
      </c>
      <c r="H210" s="17">
        <f>SUM(H209)</f>
        <v>0</v>
      </c>
      <c r="I210" s="18" t="s">
        <v>20</v>
      </c>
      <c r="J210" s="21"/>
    </row>
    <row r="211" spans="1:10" s="19" customFormat="1" ht="26.25" customHeight="1">
      <c r="A211" s="15"/>
      <c r="B211" s="43"/>
      <c r="C211" s="25" t="s">
        <v>93</v>
      </c>
      <c r="D211" s="16" t="s">
        <v>9</v>
      </c>
      <c r="E211" s="17">
        <v>474</v>
      </c>
      <c r="F211" s="17">
        <v>355.64</v>
      </c>
      <c r="G211" s="18">
        <f t="shared" si="6"/>
        <v>0.750295358649789</v>
      </c>
      <c r="H211" s="17">
        <v>355.64</v>
      </c>
      <c r="I211" s="18">
        <f t="shared" si="7"/>
        <v>0.750295358649789</v>
      </c>
      <c r="J211" s="15"/>
    </row>
    <row r="212" spans="1:10" s="19" customFormat="1" ht="18.75" customHeight="1">
      <c r="A212" s="15"/>
      <c r="B212" s="44"/>
      <c r="C212" s="16" t="s">
        <v>13</v>
      </c>
      <c r="D212" s="20"/>
      <c r="E212" s="17">
        <f>SUM(E211)</f>
        <v>474</v>
      </c>
      <c r="F212" s="17">
        <f>SUM(F211)</f>
        <v>355.64</v>
      </c>
      <c r="G212" s="18">
        <f t="shared" si="6"/>
        <v>0.750295358649789</v>
      </c>
      <c r="H212" s="17">
        <f>SUM(H211)</f>
        <v>355.64</v>
      </c>
      <c r="I212" s="18">
        <f t="shared" si="7"/>
        <v>0.750295358649789</v>
      </c>
      <c r="J212" s="21"/>
    </row>
    <row r="213" spans="1:10" s="23" customFormat="1" ht="18.75" customHeight="1">
      <c r="A213" s="22"/>
      <c r="B213" s="42">
        <v>17</v>
      </c>
      <c r="C213" s="49" t="s">
        <v>38</v>
      </c>
      <c r="D213" s="32" t="s">
        <v>8</v>
      </c>
      <c r="E213" s="33">
        <f>E217</f>
        <v>79077.03</v>
      </c>
      <c r="F213" s="33">
        <f>F217</f>
        <v>32802.5</v>
      </c>
      <c r="G213" s="34">
        <f t="shared" si="6"/>
        <v>0.414817046113138</v>
      </c>
      <c r="H213" s="33">
        <f>H217</f>
        <v>32802.5</v>
      </c>
      <c r="I213" s="34">
        <f t="shared" si="7"/>
        <v>0.414817046113138</v>
      </c>
      <c r="J213" s="22"/>
    </row>
    <row r="214" spans="1:10" s="23" customFormat="1" ht="28.5" customHeight="1">
      <c r="A214" s="22"/>
      <c r="B214" s="43"/>
      <c r="C214" s="49"/>
      <c r="D214" s="32" t="s">
        <v>9</v>
      </c>
      <c r="E214" s="33">
        <f>E218+E223</f>
        <v>166885.46999999997</v>
      </c>
      <c r="F214" s="33">
        <f>F218+F223</f>
        <v>10934.17</v>
      </c>
      <c r="G214" s="34">
        <f t="shared" si="6"/>
        <v>0.06551900533941032</v>
      </c>
      <c r="H214" s="33">
        <f>H218+H223</f>
        <v>10934.17</v>
      </c>
      <c r="I214" s="34">
        <f t="shared" si="7"/>
        <v>0.06551900533941032</v>
      </c>
      <c r="J214" s="22"/>
    </row>
    <row r="215" spans="1:10" s="23" customFormat="1" ht="45" customHeight="1">
      <c r="A215" s="22"/>
      <c r="B215" s="43"/>
      <c r="C215" s="49"/>
      <c r="D215" s="32" t="s">
        <v>100</v>
      </c>
      <c r="E215" s="33">
        <f>E219+E221+E224</f>
        <v>399188.26</v>
      </c>
      <c r="F215" s="33">
        <f>F219+F221+F224</f>
        <v>254892.3</v>
      </c>
      <c r="G215" s="34">
        <f t="shared" si="6"/>
        <v>0.6385265438417452</v>
      </c>
      <c r="H215" s="33">
        <f>H219+H221+H224</f>
        <v>254892.3</v>
      </c>
      <c r="I215" s="34">
        <f t="shared" si="7"/>
        <v>0.6385265438417452</v>
      </c>
      <c r="J215" s="22"/>
    </row>
    <row r="216" spans="1:10" s="23" customFormat="1" ht="18.75" customHeight="1">
      <c r="A216" s="22"/>
      <c r="B216" s="43"/>
      <c r="C216" s="32" t="s">
        <v>11</v>
      </c>
      <c r="D216" s="35"/>
      <c r="E216" s="33">
        <f>SUM(E213:E215)</f>
        <v>645150.76</v>
      </c>
      <c r="F216" s="33">
        <f>SUM(F213:F215)</f>
        <v>298628.97</v>
      </c>
      <c r="G216" s="34">
        <f t="shared" si="6"/>
        <v>0.46288245866749034</v>
      </c>
      <c r="H216" s="33">
        <f>SUM(H213:H215)</f>
        <v>298628.97</v>
      </c>
      <c r="I216" s="34">
        <f t="shared" si="7"/>
        <v>0.46288245866749034</v>
      </c>
      <c r="J216" s="24"/>
    </row>
    <row r="217" spans="1:10" s="19" customFormat="1" ht="18.75" customHeight="1">
      <c r="A217" s="15"/>
      <c r="B217" s="43"/>
      <c r="C217" s="50" t="s">
        <v>94</v>
      </c>
      <c r="D217" s="16" t="s">
        <v>8</v>
      </c>
      <c r="E217" s="17">
        <v>79077.03</v>
      </c>
      <c r="F217" s="17">
        <v>32802.5</v>
      </c>
      <c r="G217" s="18">
        <f t="shared" si="6"/>
        <v>0.414817046113138</v>
      </c>
      <c r="H217" s="17">
        <v>32802.5</v>
      </c>
      <c r="I217" s="18">
        <f t="shared" si="7"/>
        <v>0.414817046113138</v>
      </c>
      <c r="J217" s="15"/>
    </row>
    <row r="218" spans="1:10" s="19" customFormat="1" ht="28.5" customHeight="1">
      <c r="A218" s="15"/>
      <c r="B218" s="43"/>
      <c r="C218" s="50"/>
      <c r="D218" s="16" t="s">
        <v>9</v>
      </c>
      <c r="E218" s="17">
        <v>156959.36</v>
      </c>
      <c r="F218" s="17">
        <v>10934.17</v>
      </c>
      <c r="G218" s="18">
        <f t="shared" si="6"/>
        <v>0.06966242726779723</v>
      </c>
      <c r="H218" s="17">
        <v>10934.17</v>
      </c>
      <c r="I218" s="18">
        <f t="shared" si="7"/>
        <v>0.06966242726779723</v>
      </c>
      <c r="J218" s="15"/>
    </row>
    <row r="219" spans="1:10" s="19" customFormat="1" ht="37.5" customHeight="1">
      <c r="A219" s="15"/>
      <c r="B219" s="43"/>
      <c r="C219" s="50"/>
      <c r="D219" s="16" t="s">
        <v>100</v>
      </c>
      <c r="E219" s="17">
        <v>92266.5</v>
      </c>
      <c r="F219" s="17">
        <v>35911.45</v>
      </c>
      <c r="G219" s="18">
        <f t="shared" si="6"/>
        <v>0.38921439525721685</v>
      </c>
      <c r="H219" s="17">
        <v>35911.45</v>
      </c>
      <c r="I219" s="18">
        <f t="shared" si="7"/>
        <v>0.38921439525721685</v>
      </c>
      <c r="J219" s="15"/>
    </row>
    <row r="220" spans="1:10" s="19" customFormat="1" ht="18.75" customHeight="1">
      <c r="A220" s="15"/>
      <c r="B220" s="43"/>
      <c r="C220" s="16" t="s">
        <v>13</v>
      </c>
      <c r="D220" s="20"/>
      <c r="E220" s="17">
        <f>SUM(E217:E219)</f>
        <v>328302.89</v>
      </c>
      <c r="F220" s="17">
        <f>SUM(F217:F219)</f>
        <v>79648.12</v>
      </c>
      <c r="G220" s="18">
        <f t="shared" si="6"/>
        <v>0.24260560118736693</v>
      </c>
      <c r="H220" s="17">
        <f>SUM(H217:H219)</f>
        <v>79648.12</v>
      </c>
      <c r="I220" s="18">
        <f t="shared" si="7"/>
        <v>0.24260560118736693</v>
      </c>
      <c r="J220" s="21"/>
    </row>
    <row r="221" spans="1:10" s="19" customFormat="1" ht="34.5" customHeight="1">
      <c r="A221" s="15"/>
      <c r="B221" s="43"/>
      <c r="C221" s="16" t="s">
        <v>95</v>
      </c>
      <c r="D221" s="16" t="s">
        <v>100</v>
      </c>
      <c r="E221" s="17">
        <v>304424.69</v>
      </c>
      <c r="F221" s="17">
        <v>218980.85</v>
      </c>
      <c r="G221" s="18">
        <f t="shared" si="6"/>
        <v>0.7193268390944243</v>
      </c>
      <c r="H221" s="17">
        <v>218980.85</v>
      </c>
      <c r="I221" s="18">
        <f t="shared" si="7"/>
        <v>0.7193268390944243</v>
      </c>
      <c r="J221" s="15"/>
    </row>
    <row r="222" spans="1:10" s="19" customFormat="1" ht="18.75" customHeight="1">
      <c r="A222" s="15"/>
      <c r="B222" s="43"/>
      <c r="C222" s="16" t="s">
        <v>13</v>
      </c>
      <c r="D222" s="20"/>
      <c r="E222" s="17">
        <f>SUM(E221)</f>
        <v>304424.69</v>
      </c>
      <c r="F222" s="17">
        <f>SUM(F221)</f>
        <v>218980.85</v>
      </c>
      <c r="G222" s="18">
        <f t="shared" si="6"/>
        <v>0.7193268390944243</v>
      </c>
      <c r="H222" s="17">
        <f>SUM(H221)</f>
        <v>218980.85</v>
      </c>
      <c r="I222" s="18">
        <f t="shared" si="7"/>
        <v>0.7193268390944243</v>
      </c>
      <c r="J222" s="21"/>
    </row>
    <row r="223" spans="1:10" s="19" customFormat="1" ht="25.5" customHeight="1">
      <c r="A223" s="15"/>
      <c r="B223" s="43"/>
      <c r="C223" s="50" t="s">
        <v>96</v>
      </c>
      <c r="D223" s="16" t="s">
        <v>9</v>
      </c>
      <c r="E223" s="17">
        <v>9926.11</v>
      </c>
      <c r="F223" s="17">
        <v>0</v>
      </c>
      <c r="G223" s="18">
        <f t="shared" si="6"/>
        <v>0</v>
      </c>
      <c r="H223" s="17">
        <v>0</v>
      </c>
      <c r="I223" s="18">
        <f t="shared" si="7"/>
        <v>0</v>
      </c>
      <c r="J223" s="15"/>
    </row>
    <row r="224" spans="1:10" s="19" customFormat="1" ht="34.5" customHeight="1">
      <c r="A224" s="15"/>
      <c r="B224" s="43"/>
      <c r="C224" s="50"/>
      <c r="D224" s="16" t="s">
        <v>100</v>
      </c>
      <c r="E224" s="17">
        <v>2497.07</v>
      </c>
      <c r="F224" s="17">
        <v>0</v>
      </c>
      <c r="G224" s="18">
        <f t="shared" si="6"/>
        <v>0</v>
      </c>
      <c r="H224" s="17"/>
      <c r="I224" s="18">
        <f t="shared" si="7"/>
        <v>0</v>
      </c>
      <c r="J224" s="15"/>
    </row>
    <row r="225" spans="1:10" s="19" customFormat="1" ht="18.75" customHeight="1">
      <c r="A225" s="15"/>
      <c r="B225" s="44"/>
      <c r="C225" s="16" t="s">
        <v>13</v>
      </c>
      <c r="D225" s="20"/>
      <c r="E225" s="17">
        <f>SUM(E223:E224)</f>
        <v>12423.18</v>
      </c>
      <c r="F225" s="17">
        <f>SUM(F223:F224)</f>
        <v>0</v>
      </c>
      <c r="G225" s="18">
        <f t="shared" si="6"/>
        <v>0</v>
      </c>
      <c r="H225" s="17">
        <f>SUM(H223:H224)</f>
        <v>0</v>
      </c>
      <c r="I225" s="18">
        <f t="shared" si="7"/>
        <v>0</v>
      </c>
      <c r="J225" s="21"/>
    </row>
    <row r="226" spans="1:10" s="19" customFormat="1" ht="18.75" customHeight="1">
      <c r="A226" s="15"/>
      <c r="B226" s="42">
        <v>18</v>
      </c>
      <c r="C226" s="49" t="s">
        <v>39</v>
      </c>
      <c r="D226" s="32" t="s">
        <v>8</v>
      </c>
      <c r="E226" s="33">
        <f aca="true" t="shared" si="8" ref="E226:F229">E231</f>
        <v>105876.1</v>
      </c>
      <c r="F226" s="33">
        <f t="shared" si="8"/>
        <v>13735.41</v>
      </c>
      <c r="G226" s="34">
        <f t="shared" si="6"/>
        <v>0.12973097800164532</v>
      </c>
      <c r="H226" s="33">
        <f>H231</f>
        <v>13735.41</v>
      </c>
      <c r="I226" s="34">
        <f t="shared" si="7"/>
        <v>0.12973097800164532</v>
      </c>
      <c r="J226" s="15"/>
    </row>
    <row r="227" spans="1:10" s="19" customFormat="1" ht="28.5" customHeight="1">
      <c r="A227" s="15"/>
      <c r="B227" s="43"/>
      <c r="C227" s="49"/>
      <c r="D227" s="32" t="s">
        <v>9</v>
      </c>
      <c r="E227" s="33">
        <f t="shared" si="8"/>
        <v>811388.92</v>
      </c>
      <c r="F227" s="33">
        <f t="shared" si="8"/>
        <v>130341.82</v>
      </c>
      <c r="G227" s="34">
        <f t="shared" si="6"/>
        <v>0.16064037453210478</v>
      </c>
      <c r="H227" s="33">
        <f>H232</f>
        <v>130341.82</v>
      </c>
      <c r="I227" s="34">
        <f t="shared" si="7"/>
        <v>0.16064037453210478</v>
      </c>
      <c r="J227" s="15"/>
    </row>
    <row r="228" spans="1:10" s="19" customFormat="1" ht="37.5" customHeight="1">
      <c r="A228" s="15"/>
      <c r="B228" s="43"/>
      <c r="C228" s="49"/>
      <c r="D228" s="32" t="s">
        <v>100</v>
      </c>
      <c r="E228" s="33">
        <f t="shared" si="8"/>
        <v>51315.03</v>
      </c>
      <c r="F228" s="33">
        <f t="shared" si="8"/>
        <v>8726.96</v>
      </c>
      <c r="G228" s="34">
        <f t="shared" si="6"/>
        <v>0.1700663528794585</v>
      </c>
      <c r="H228" s="33">
        <f>H233</f>
        <v>8726.96</v>
      </c>
      <c r="I228" s="34">
        <f t="shared" si="7"/>
        <v>0.1700663528794585</v>
      </c>
      <c r="J228" s="15"/>
    </row>
    <row r="229" spans="1:10" s="19" customFormat="1" ht="18.75" customHeight="1">
      <c r="A229" s="15"/>
      <c r="B229" s="43"/>
      <c r="C229" s="49"/>
      <c r="D229" s="32" t="s">
        <v>10</v>
      </c>
      <c r="E229" s="33">
        <f t="shared" si="8"/>
        <v>80000</v>
      </c>
      <c r="F229" s="33">
        <f t="shared" si="8"/>
        <v>0</v>
      </c>
      <c r="G229" s="34">
        <f t="shared" si="6"/>
        <v>0</v>
      </c>
      <c r="H229" s="33">
        <f>H234</f>
        <v>0</v>
      </c>
      <c r="I229" s="34">
        <f t="shared" si="7"/>
        <v>0</v>
      </c>
      <c r="J229" s="15"/>
    </row>
    <row r="230" spans="1:10" s="19" customFormat="1" ht="18.75" customHeight="1">
      <c r="A230" s="15"/>
      <c r="B230" s="43"/>
      <c r="C230" s="32" t="s">
        <v>11</v>
      </c>
      <c r="D230" s="35"/>
      <c r="E230" s="33">
        <f>SUM(E226:E229)</f>
        <v>1048580.05</v>
      </c>
      <c r="F230" s="33">
        <f>SUM(F226:F229)</f>
        <v>152804.19</v>
      </c>
      <c r="G230" s="34">
        <f t="shared" si="6"/>
        <v>0.14572486859729974</v>
      </c>
      <c r="H230" s="33">
        <f>SUM(H226:H229)</f>
        <v>152804.19</v>
      </c>
      <c r="I230" s="34">
        <f t="shared" si="7"/>
        <v>0.14572486859729974</v>
      </c>
      <c r="J230" s="21"/>
    </row>
    <row r="231" spans="1:10" s="19" customFormat="1" ht="18.75" customHeight="1">
      <c r="A231" s="15"/>
      <c r="B231" s="43"/>
      <c r="C231" s="50" t="s">
        <v>97</v>
      </c>
      <c r="D231" s="16" t="s">
        <v>8</v>
      </c>
      <c r="E231" s="17">
        <v>105876.1</v>
      </c>
      <c r="F231" s="17">
        <v>13735.41</v>
      </c>
      <c r="G231" s="18">
        <f t="shared" si="6"/>
        <v>0.12973097800164532</v>
      </c>
      <c r="H231" s="17">
        <v>13735.41</v>
      </c>
      <c r="I231" s="18">
        <f t="shared" si="7"/>
        <v>0.12973097800164532</v>
      </c>
      <c r="J231" s="15"/>
    </row>
    <row r="232" spans="1:10" s="19" customFormat="1" ht="28.5" customHeight="1">
      <c r="A232" s="15"/>
      <c r="B232" s="43"/>
      <c r="C232" s="50"/>
      <c r="D232" s="16" t="s">
        <v>9</v>
      </c>
      <c r="E232" s="17">
        <v>811388.92</v>
      </c>
      <c r="F232" s="17">
        <v>130341.82</v>
      </c>
      <c r="G232" s="18">
        <f t="shared" si="6"/>
        <v>0.16064037453210478</v>
      </c>
      <c r="H232" s="17">
        <v>130341.82</v>
      </c>
      <c r="I232" s="18">
        <f t="shared" si="7"/>
        <v>0.16064037453210478</v>
      </c>
      <c r="J232" s="15"/>
    </row>
    <row r="233" spans="1:10" s="19" customFormat="1" ht="37.5" customHeight="1">
      <c r="A233" s="15"/>
      <c r="B233" s="43"/>
      <c r="C233" s="50"/>
      <c r="D233" s="16" t="s">
        <v>100</v>
      </c>
      <c r="E233" s="17">
        <v>51315.03</v>
      </c>
      <c r="F233" s="17">
        <v>8726.96</v>
      </c>
      <c r="G233" s="18">
        <f t="shared" si="6"/>
        <v>0.1700663528794585</v>
      </c>
      <c r="H233" s="17">
        <v>8726.96</v>
      </c>
      <c r="I233" s="18">
        <f t="shared" si="7"/>
        <v>0.1700663528794585</v>
      </c>
      <c r="J233" s="15"/>
    </row>
    <row r="234" spans="1:10" s="19" customFormat="1" ht="18.75" customHeight="1">
      <c r="A234" s="15"/>
      <c r="B234" s="43"/>
      <c r="C234" s="50"/>
      <c r="D234" s="16" t="s">
        <v>10</v>
      </c>
      <c r="E234" s="17">
        <v>80000</v>
      </c>
      <c r="F234" s="17">
        <v>0</v>
      </c>
      <c r="G234" s="18">
        <f t="shared" si="6"/>
        <v>0</v>
      </c>
      <c r="H234" s="17">
        <v>0</v>
      </c>
      <c r="I234" s="18">
        <f t="shared" si="7"/>
        <v>0</v>
      </c>
      <c r="J234" s="15"/>
    </row>
    <row r="235" spans="1:10" s="19" customFormat="1" ht="18.75" customHeight="1">
      <c r="A235" s="15"/>
      <c r="B235" s="44"/>
      <c r="C235" s="16" t="s">
        <v>13</v>
      </c>
      <c r="D235" s="20"/>
      <c r="E235" s="17">
        <f>SUM(E231:E234)</f>
        <v>1048580.05</v>
      </c>
      <c r="F235" s="17">
        <f>SUM(F231:F234)</f>
        <v>152804.19</v>
      </c>
      <c r="G235" s="18">
        <f t="shared" si="6"/>
        <v>0.14572486859729974</v>
      </c>
      <c r="H235" s="17">
        <f>SUM(H231:H234)</f>
        <v>152804.19</v>
      </c>
      <c r="I235" s="18">
        <f t="shared" si="7"/>
        <v>0.14572486859729974</v>
      </c>
      <c r="J235" s="21"/>
    </row>
    <row r="236" spans="1:10" s="23" customFormat="1" ht="21.75" customHeight="1">
      <c r="A236" s="22"/>
      <c r="B236" s="42">
        <v>19</v>
      </c>
      <c r="C236" s="49" t="s">
        <v>40</v>
      </c>
      <c r="D236" s="32" t="s">
        <v>9</v>
      </c>
      <c r="E236" s="33">
        <f>E240+E243</f>
        <v>5542.93</v>
      </c>
      <c r="F236" s="33">
        <f>F240+F243</f>
        <v>0</v>
      </c>
      <c r="G236" s="34">
        <f t="shared" si="6"/>
        <v>0</v>
      </c>
      <c r="H236" s="33">
        <f>H240+H243</f>
        <v>0</v>
      </c>
      <c r="I236" s="34">
        <f t="shared" si="7"/>
        <v>0</v>
      </c>
      <c r="J236" s="22"/>
    </row>
    <row r="237" spans="1:10" s="23" customFormat="1" ht="34.5" customHeight="1">
      <c r="A237" s="22"/>
      <c r="B237" s="43"/>
      <c r="C237" s="49"/>
      <c r="D237" s="32" t="s">
        <v>100</v>
      </c>
      <c r="E237" s="33">
        <f>E241+E244</f>
        <v>847.96</v>
      </c>
      <c r="F237" s="33">
        <f>F241+F244</f>
        <v>0</v>
      </c>
      <c r="G237" s="34">
        <f t="shared" si="6"/>
        <v>0</v>
      </c>
      <c r="H237" s="33">
        <f>H241+H244</f>
        <v>0</v>
      </c>
      <c r="I237" s="34">
        <f t="shared" si="7"/>
        <v>0</v>
      </c>
      <c r="J237" s="22"/>
    </row>
    <row r="238" spans="1:10" s="23" customFormat="1" ht="26.25" customHeight="1">
      <c r="A238" s="22"/>
      <c r="B238" s="43"/>
      <c r="C238" s="49"/>
      <c r="D238" s="32" t="s">
        <v>10</v>
      </c>
      <c r="E238" s="33">
        <f>E245</f>
        <v>0</v>
      </c>
      <c r="F238" s="33">
        <f>F245</f>
        <v>0</v>
      </c>
      <c r="G238" s="34" t="s">
        <v>20</v>
      </c>
      <c r="H238" s="33">
        <f>H245</f>
        <v>0</v>
      </c>
      <c r="I238" s="34" t="s">
        <v>20</v>
      </c>
      <c r="J238" s="22"/>
    </row>
    <row r="239" spans="1:10" s="23" customFormat="1" ht="18.75" customHeight="1">
      <c r="A239" s="22"/>
      <c r="B239" s="43"/>
      <c r="C239" s="32" t="s">
        <v>11</v>
      </c>
      <c r="D239" s="35"/>
      <c r="E239" s="33">
        <f>SUM(E236:E238)</f>
        <v>6390.89</v>
      </c>
      <c r="F239" s="33">
        <f>SUM(F236:F238)</f>
        <v>0</v>
      </c>
      <c r="G239" s="34">
        <f t="shared" si="6"/>
        <v>0</v>
      </c>
      <c r="H239" s="33">
        <f>SUM(H236:H238)</f>
        <v>0</v>
      </c>
      <c r="I239" s="34">
        <f t="shared" si="7"/>
        <v>0</v>
      </c>
      <c r="J239" s="24"/>
    </row>
    <row r="240" spans="1:10" s="19" customFormat="1" ht="24" customHeight="1">
      <c r="A240" s="15"/>
      <c r="B240" s="43"/>
      <c r="C240" s="50" t="s">
        <v>98</v>
      </c>
      <c r="D240" s="16" t="s">
        <v>9</v>
      </c>
      <c r="E240" s="17">
        <v>5542.93</v>
      </c>
      <c r="F240" s="17">
        <v>0</v>
      </c>
      <c r="G240" s="18">
        <f t="shared" si="6"/>
        <v>0</v>
      </c>
      <c r="H240" s="17">
        <v>0</v>
      </c>
      <c r="I240" s="18">
        <f t="shared" si="7"/>
        <v>0</v>
      </c>
      <c r="J240" s="15"/>
    </row>
    <row r="241" spans="1:10" s="19" customFormat="1" ht="38.25" customHeight="1">
      <c r="A241" s="15"/>
      <c r="B241" s="43"/>
      <c r="C241" s="50"/>
      <c r="D241" s="16" t="s">
        <v>100</v>
      </c>
      <c r="E241" s="17">
        <v>847.96</v>
      </c>
      <c r="F241" s="17">
        <v>0</v>
      </c>
      <c r="G241" s="18">
        <f t="shared" si="6"/>
        <v>0</v>
      </c>
      <c r="H241" s="17">
        <v>0</v>
      </c>
      <c r="I241" s="18">
        <f t="shared" si="7"/>
        <v>0</v>
      </c>
      <c r="J241" s="15"/>
    </row>
    <row r="242" spans="1:10" s="19" customFormat="1" ht="18.75" customHeight="1">
      <c r="A242" s="15"/>
      <c r="B242" s="43"/>
      <c r="C242" s="16" t="s">
        <v>13</v>
      </c>
      <c r="D242" s="20"/>
      <c r="E242" s="17">
        <f>SUM(E240:E241)</f>
        <v>6390.89</v>
      </c>
      <c r="F242" s="17">
        <f>SUM(F240:F241)</f>
        <v>0</v>
      </c>
      <c r="G242" s="18">
        <f t="shared" si="6"/>
        <v>0</v>
      </c>
      <c r="H242" s="17">
        <f>SUM(H240:H241)</f>
        <v>0</v>
      </c>
      <c r="I242" s="18">
        <f t="shared" si="7"/>
        <v>0</v>
      </c>
      <c r="J242" s="21"/>
    </row>
    <row r="243" spans="1:10" s="19" customFormat="1" ht="26.25" customHeight="1">
      <c r="A243" s="15"/>
      <c r="B243" s="43"/>
      <c r="C243" s="50" t="s">
        <v>99</v>
      </c>
      <c r="D243" s="16" t="s">
        <v>9</v>
      </c>
      <c r="E243" s="17">
        <v>0</v>
      </c>
      <c r="F243" s="17">
        <v>0</v>
      </c>
      <c r="G243" s="18" t="s">
        <v>20</v>
      </c>
      <c r="H243" s="17">
        <v>0</v>
      </c>
      <c r="I243" s="18" t="s">
        <v>20</v>
      </c>
      <c r="J243" s="15"/>
    </row>
    <row r="244" spans="1:10" s="19" customFormat="1" ht="33.75" customHeight="1">
      <c r="A244" s="15"/>
      <c r="B244" s="43"/>
      <c r="C244" s="50"/>
      <c r="D244" s="16" t="s">
        <v>100</v>
      </c>
      <c r="E244" s="17">
        <v>0</v>
      </c>
      <c r="F244" s="17">
        <v>0</v>
      </c>
      <c r="G244" s="18" t="s">
        <v>20</v>
      </c>
      <c r="H244" s="17">
        <v>0</v>
      </c>
      <c r="I244" s="18" t="s">
        <v>20</v>
      </c>
      <c r="J244" s="15"/>
    </row>
    <row r="245" spans="1:10" s="19" customFormat="1" ht="18.75" customHeight="1">
      <c r="A245" s="15"/>
      <c r="B245" s="43"/>
      <c r="C245" s="50"/>
      <c r="D245" s="16" t="s">
        <v>10</v>
      </c>
      <c r="E245" s="17">
        <v>0</v>
      </c>
      <c r="F245" s="17">
        <v>0</v>
      </c>
      <c r="G245" s="18" t="s">
        <v>20</v>
      </c>
      <c r="H245" s="17">
        <v>0</v>
      </c>
      <c r="I245" s="18" t="s">
        <v>20</v>
      </c>
      <c r="J245" s="15"/>
    </row>
    <row r="246" spans="1:10" s="19" customFormat="1" ht="18.75" customHeight="1">
      <c r="A246" s="15"/>
      <c r="B246" s="44"/>
      <c r="C246" s="16" t="s">
        <v>13</v>
      </c>
      <c r="D246" s="20"/>
      <c r="E246" s="17">
        <f>SUM(E243:E245)</f>
        <v>0</v>
      </c>
      <c r="F246" s="17">
        <f>SUM(F243:F245)</f>
        <v>0</v>
      </c>
      <c r="G246" s="18" t="s">
        <v>20</v>
      </c>
      <c r="H246" s="17">
        <f>SUM(H243:H245)</f>
        <v>0</v>
      </c>
      <c r="I246" s="18" t="s">
        <v>20</v>
      </c>
      <c r="J246" s="21"/>
    </row>
    <row r="247" spans="1:10" s="19" customFormat="1" ht="18" customHeight="1">
      <c r="A247" s="15"/>
      <c r="B247" s="45"/>
      <c r="C247" s="46" t="s">
        <v>41</v>
      </c>
      <c r="D247" s="36" t="s">
        <v>8</v>
      </c>
      <c r="E247" s="38">
        <f>E226+E213+E195+E176+E113</f>
        <v>197212.43</v>
      </c>
      <c r="F247" s="38">
        <f>F226+F213+F195+F176+F113</f>
        <v>54302.850000000006</v>
      </c>
      <c r="G247" s="39">
        <f>F247/E247</f>
        <v>0.27535206579017363</v>
      </c>
      <c r="H247" s="38">
        <f>H226+H213+H195+H176+H113</f>
        <v>54302.850000000006</v>
      </c>
      <c r="I247" s="39">
        <f>H247/E247</f>
        <v>0.27535206579017363</v>
      </c>
      <c r="J247" s="21"/>
    </row>
    <row r="248" spans="1:10" s="19" customFormat="1" ht="27.75" customHeight="1">
      <c r="A248" s="15"/>
      <c r="B248" s="45"/>
      <c r="C248" s="46"/>
      <c r="D248" s="36" t="s">
        <v>9</v>
      </c>
      <c r="E248" s="38">
        <f>E236+E227+E214+E206+E196+E187+E164+E131+E114+E93+E72+E62+E46+E28+E9</f>
        <v>1393034.02</v>
      </c>
      <c r="F248" s="38">
        <f>F236+F227+F214+F206+F196+F187+F164+F131+F114+F93+F72+F62+F46+F28+F9</f>
        <v>325271.33</v>
      </c>
      <c r="G248" s="39">
        <f>F248/E248</f>
        <v>0.2334984826860151</v>
      </c>
      <c r="H248" s="38">
        <f>H236+H227+H214+H206+H196+H187+H164+H131+H114+H93+H72+H62+H46+H28+H9</f>
        <v>325271.33</v>
      </c>
      <c r="I248" s="39">
        <f>H248/E248</f>
        <v>0.2334984826860151</v>
      </c>
      <c r="J248" s="21"/>
    </row>
    <row r="249" spans="1:10" s="19" customFormat="1" ht="36.75" customHeight="1">
      <c r="A249" s="15"/>
      <c r="B249" s="45"/>
      <c r="C249" s="46"/>
      <c r="D249" s="36" t="s">
        <v>100</v>
      </c>
      <c r="E249" s="38">
        <f>E237+E228+E215+E207+E197+E188+E177+E165+E151+E132+E115+E94+E85+E73+E63+E47+E30+E10+E3</f>
        <v>2954987.0119999996</v>
      </c>
      <c r="F249" s="38">
        <f>F237+F228+F215+F207+F197+F188+F177+F165+F151+F132+F115+F94+F85+F73+F63+F47+F30+F10+F3</f>
        <v>1889837.45082</v>
      </c>
      <c r="G249" s="39">
        <f>F249/E249</f>
        <v>0.6395417114002531</v>
      </c>
      <c r="H249" s="38">
        <f>H237+H228+H215+H207+H197+H188+H177+H165+H151+H132+H115+H94+H85+H73+H63+H47+H30+H10+H3</f>
        <v>1889809.95082</v>
      </c>
      <c r="I249" s="39">
        <f>H249/E249</f>
        <v>0.6395324050987742</v>
      </c>
      <c r="J249" s="21"/>
    </row>
    <row r="250" spans="1:10" s="19" customFormat="1" ht="18" customHeight="1">
      <c r="A250" s="15"/>
      <c r="B250" s="45"/>
      <c r="C250" s="46"/>
      <c r="D250" s="36" t="s">
        <v>10</v>
      </c>
      <c r="E250" s="38">
        <f>E238+E229+E152+E133+E116+E95+E74</f>
        <v>3987758.75</v>
      </c>
      <c r="F250" s="38">
        <f>F238+F229+F152+F133+F116+F95+F74</f>
        <v>168809.25999999998</v>
      </c>
      <c r="G250" s="39">
        <f>F250/E250</f>
        <v>0.042331863731726496</v>
      </c>
      <c r="H250" s="38">
        <f>H238+H229+H152+H133+H116+H95+H74</f>
        <v>168809.25999999998</v>
      </c>
      <c r="I250" s="39">
        <f>H250/E250</f>
        <v>0.042331863731726496</v>
      </c>
      <c r="J250" s="21"/>
    </row>
    <row r="251" spans="1:10" s="19" customFormat="1" ht="18" customHeight="1">
      <c r="A251" s="15"/>
      <c r="B251" s="40"/>
      <c r="C251" s="40"/>
      <c r="D251" s="36" t="s">
        <v>42</v>
      </c>
      <c r="E251" s="38">
        <f>SUM(E247:E250)</f>
        <v>8532992.212</v>
      </c>
      <c r="F251" s="38">
        <f>SUM(F247:F250)</f>
        <v>2438220.89082</v>
      </c>
      <c r="G251" s="39">
        <f>F251/E251</f>
        <v>0.28574043316143133</v>
      </c>
      <c r="H251" s="38">
        <f>SUM(H247:H250)</f>
        <v>2438193.39082</v>
      </c>
      <c r="I251" s="39">
        <f>H251/E251</f>
        <v>0.28573721037634997</v>
      </c>
      <c r="J251" s="21"/>
    </row>
  </sheetData>
  <sheetProtection/>
  <mergeCells count="72">
    <mergeCell ref="C55:C56"/>
    <mergeCell ref="C46:C47"/>
    <mergeCell ref="B9:B27"/>
    <mergeCell ref="C9:C10"/>
    <mergeCell ref="B1:I1"/>
    <mergeCell ref="B3:B8"/>
    <mergeCell ref="C32:C33"/>
    <mergeCell ref="C35:C37"/>
    <mergeCell ref="C72:C74"/>
    <mergeCell ref="C78:C79"/>
    <mergeCell ref="C39:C40"/>
    <mergeCell ref="C28:C30"/>
    <mergeCell ref="C18:C19"/>
    <mergeCell ref="C21:C22"/>
    <mergeCell ref="C65:C66"/>
    <mergeCell ref="C62:C63"/>
    <mergeCell ref="C49:C50"/>
    <mergeCell ref="C52:C53"/>
    <mergeCell ref="C145:C146"/>
    <mergeCell ref="C148:C149"/>
    <mergeCell ref="C131:C133"/>
    <mergeCell ref="C105:C106"/>
    <mergeCell ref="C108:C109"/>
    <mergeCell ref="C93:C95"/>
    <mergeCell ref="C97:C98"/>
    <mergeCell ref="C100:C101"/>
    <mergeCell ref="C120:C123"/>
    <mergeCell ref="C125:C126"/>
    <mergeCell ref="C128:C129"/>
    <mergeCell ref="B113:B130"/>
    <mergeCell ref="C113:C116"/>
    <mergeCell ref="C141:C143"/>
    <mergeCell ref="C135:C136"/>
    <mergeCell ref="C138:C139"/>
    <mergeCell ref="B176:B186"/>
    <mergeCell ref="B187:B194"/>
    <mergeCell ref="C176:C177"/>
    <mergeCell ref="C167:C168"/>
    <mergeCell ref="B164:B175"/>
    <mergeCell ref="C158:C159"/>
    <mergeCell ref="C161:C162"/>
    <mergeCell ref="C164:C165"/>
    <mergeCell ref="C151:C152"/>
    <mergeCell ref="C217:C219"/>
    <mergeCell ref="C195:C197"/>
    <mergeCell ref="C199:C200"/>
    <mergeCell ref="C202:C204"/>
    <mergeCell ref="B195:B205"/>
    <mergeCell ref="C187:C188"/>
    <mergeCell ref="C192:C193"/>
    <mergeCell ref="B206:B212"/>
    <mergeCell ref="B213:B225"/>
    <mergeCell ref="B247:B250"/>
    <mergeCell ref="C247:C250"/>
    <mergeCell ref="C206:C207"/>
    <mergeCell ref="C236:C238"/>
    <mergeCell ref="C240:C241"/>
    <mergeCell ref="C243:C245"/>
    <mergeCell ref="C223:C224"/>
    <mergeCell ref="C226:C229"/>
    <mergeCell ref="C231:C234"/>
    <mergeCell ref="C213:C215"/>
    <mergeCell ref="B226:B235"/>
    <mergeCell ref="B236:B246"/>
    <mergeCell ref="B28:B45"/>
    <mergeCell ref="B46:B61"/>
    <mergeCell ref="B62:B71"/>
    <mergeCell ref="B72:B84"/>
    <mergeCell ref="B85:B92"/>
    <mergeCell ref="B93:B112"/>
    <mergeCell ref="B151:B163"/>
    <mergeCell ref="B131:B150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2020-07-29T09:24:01Z</cp:lastPrinted>
  <dcterms:created xsi:type="dcterms:W3CDTF">2020-07-27T09:57:55Z</dcterms:created>
  <dcterms:modified xsi:type="dcterms:W3CDTF">2020-11-05T14:41:13Z</dcterms:modified>
  <cp:category/>
  <cp:version/>
  <cp:contentType/>
  <cp:contentStatus/>
</cp:coreProperties>
</file>