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22 год\СОВЕТ 28 от 26.05.2022\144-28-РСД Исполнение бюджета за 2021 г\"/>
    </mc:Choice>
  </mc:AlternateContent>
  <bookViews>
    <workbookView xWindow="150" yWindow="570" windowWidth="28455" windowHeight="11955"/>
  </bookViews>
  <sheets>
    <sheet name="2021" sheetId="1" r:id="rId1"/>
  </sheets>
  <definedNames>
    <definedName name="_xlnm.Print_Titles" localSheetId="0">'2021'!$4:$6</definedName>
  </definedNames>
  <calcPr calcId="152511" refMode="R1C1"/>
</workbook>
</file>

<file path=xl/calcChain.xml><?xml version="1.0" encoding="utf-8"?>
<calcChain xmlns="http://schemas.openxmlformats.org/spreadsheetml/2006/main">
  <c r="E111" i="1" l="1"/>
  <c r="E30" i="1"/>
  <c r="E27" i="1"/>
  <c r="E26" i="1"/>
  <c r="E151" i="1" l="1"/>
  <c r="E152" i="1"/>
  <c r="E153" i="1"/>
  <c r="E154" i="1"/>
  <c r="E155" i="1"/>
  <c r="E156" i="1"/>
  <c r="E157" i="1"/>
  <c r="E158" i="1"/>
  <c r="E159" i="1"/>
  <c r="E160" i="1"/>
  <c r="E162" i="1"/>
  <c r="E163" i="1"/>
  <c r="E164" i="1"/>
  <c r="E165" i="1"/>
  <c r="E166" i="1"/>
  <c r="E167" i="1"/>
  <c r="E168" i="1"/>
  <c r="E170" i="1"/>
  <c r="E171" i="1"/>
  <c r="E172" i="1"/>
  <c r="E150" i="1"/>
  <c r="E149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2" i="1"/>
  <c r="E121" i="1"/>
  <c r="E120" i="1"/>
  <c r="E119" i="1"/>
  <c r="E118" i="1"/>
  <c r="E117" i="1"/>
  <c r="E116" i="1"/>
  <c r="E115" i="1"/>
  <c r="E114" i="1"/>
  <c r="E112" i="1"/>
  <c r="E107" i="1"/>
  <c r="E106" i="1"/>
  <c r="E105" i="1"/>
  <c r="E104" i="1"/>
  <c r="E103" i="1"/>
  <c r="E100" i="1"/>
  <c r="E97" i="1"/>
  <c r="E96" i="1"/>
  <c r="E93" i="1"/>
  <c r="E91" i="1"/>
  <c r="E90" i="1"/>
  <c r="E89" i="1"/>
  <c r="E88" i="1"/>
  <c r="E87" i="1"/>
  <c r="E86" i="1"/>
  <c r="E85" i="1"/>
  <c r="E84" i="1"/>
  <c r="E83" i="1"/>
  <c r="E82" i="1"/>
  <c r="E81" i="1"/>
  <c r="E78" i="1"/>
  <c r="E76" i="1"/>
  <c r="E74" i="1"/>
  <c r="E72" i="1"/>
  <c r="E69" i="1"/>
  <c r="E68" i="1"/>
  <c r="E66" i="1"/>
  <c r="E63" i="1"/>
  <c r="E62" i="1"/>
  <c r="E61" i="1"/>
  <c r="E58" i="1"/>
  <c r="E57" i="1"/>
  <c r="E55" i="1"/>
  <c r="E53" i="1"/>
  <c r="E52" i="1"/>
  <c r="E51" i="1"/>
  <c r="E50" i="1"/>
  <c r="E46" i="1"/>
  <c r="E45" i="1"/>
  <c r="E43" i="1"/>
  <c r="E40" i="1"/>
  <c r="E39" i="1"/>
  <c r="E37" i="1"/>
  <c r="E34" i="1"/>
  <c r="E23" i="1"/>
  <c r="E22" i="1"/>
  <c r="E21" i="1"/>
  <c r="E20" i="1"/>
  <c r="E14" i="1"/>
  <c r="E13" i="1"/>
  <c r="E12" i="1"/>
  <c r="E11" i="1"/>
  <c r="E10" i="1"/>
  <c r="D25" i="1"/>
  <c r="D123" i="1"/>
  <c r="D113" i="1" s="1"/>
  <c r="D94" i="1"/>
  <c r="D49" i="1"/>
  <c r="D54" i="1" l="1"/>
  <c r="D169" i="1"/>
  <c r="D161" i="1"/>
  <c r="D110" i="1"/>
  <c r="D102" i="1"/>
  <c r="D99" i="1"/>
  <c r="D92" i="1"/>
  <c r="D80" i="1"/>
  <c r="D77" i="1"/>
  <c r="D75" i="1"/>
  <c r="D73" i="1"/>
  <c r="D71" i="1"/>
  <c r="D67" i="1"/>
  <c r="D65" i="1"/>
  <c r="D60" i="1"/>
  <c r="D56" i="1"/>
  <c r="D44" i="1"/>
  <c r="D42" i="1"/>
  <c r="D38" i="1"/>
  <c r="D36" i="1"/>
  <c r="D33" i="1"/>
  <c r="D31" i="1"/>
  <c r="D29" i="1"/>
  <c r="D19" i="1"/>
  <c r="D17" i="1"/>
  <c r="D9" i="1"/>
  <c r="C123" i="1"/>
  <c r="E123" i="1" s="1"/>
  <c r="C110" i="1"/>
  <c r="C169" i="1"/>
  <c r="D24" i="1" l="1"/>
  <c r="E110" i="1"/>
  <c r="D64" i="1"/>
  <c r="D8" i="1"/>
  <c r="D18" i="1"/>
  <c r="D59" i="1"/>
  <c r="D101" i="1"/>
  <c r="D98" i="1" s="1"/>
  <c r="D148" i="1"/>
  <c r="E169" i="1"/>
  <c r="D48" i="1"/>
  <c r="D35" i="1"/>
  <c r="D16" i="1"/>
  <c r="D79" i="1"/>
  <c r="D70" i="1"/>
  <c r="D41" i="1"/>
  <c r="C102" i="1"/>
  <c r="E102" i="1" s="1"/>
  <c r="D109" i="1" l="1"/>
  <c r="D15" i="1"/>
  <c r="D7" i="1"/>
  <c r="C80" i="1"/>
  <c r="E80" i="1" s="1"/>
  <c r="C94" i="1"/>
  <c r="E94" i="1" s="1"/>
  <c r="D175" i="1" l="1"/>
  <c r="D108" i="1"/>
  <c r="C17" i="1"/>
  <c r="E17" i="1" s="1"/>
  <c r="C9" i="1"/>
  <c r="D174" i="1" l="1"/>
  <c r="C16" i="1"/>
  <c r="E16" i="1" s="1"/>
  <c r="E9" i="1"/>
  <c r="C15" i="1"/>
  <c r="E15" i="1" s="1"/>
  <c r="C101" i="1"/>
  <c r="E101" i="1" s="1"/>
  <c r="C113" i="1"/>
  <c r="E113" i="1" s="1"/>
  <c r="C56" i="1" l="1"/>
  <c r="E56" i="1" s="1"/>
  <c r="C92" i="1" l="1"/>
  <c r="E92" i="1" s="1"/>
  <c r="C79" i="1" l="1"/>
  <c r="E79" i="1" s="1"/>
  <c r="C161" i="1" l="1"/>
  <c r="C99" i="1"/>
  <c r="C77" i="1"/>
  <c r="E77" i="1" s="1"/>
  <c r="C75" i="1"/>
  <c r="E75" i="1" s="1"/>
  <c r="C73" i="1"/>
  <c r="E73" i="1" s="1"/>
  <c r="C71" i="1"/>
  <c r="E71" i="1" s="1"/>
  <c r="C67" i="1"/>
  <c r="E67" i="1" s="1"/>
  <c r="C65" i="1"/>
  <c r="E65" i="1" s="1"/>
  <c r="C60" i="1"/>
  <c r="C54" i="1"/>
  <c r="E54" i="1" s="1"/>
  <c r="C49" i="1"/>
  <c r="E49" i="1" s="1"/>
  <c r="C44" i="1"/>
  <c r="E44" i="1" s="1"/>
  <c r="C42" i="1"/>
  <c r="E42" i="1" s="1"/>
  <c r="C38" i="1"/>
  <c r="E38" i="1" s="1"/>
  <c r="C36" i="1"/>
  <c r="E36" i="1" s="1"/>
  <c r="C33" i="1"/>
  <c r="E33" i="1" s="1"/>
  <c r="C31" i="1"/>
  <c r="C29" i="1"/>
  <c r="E29" i="1" s="1"/>
  <c r="C25" i="1"/>
  <c r="E25" i="1" s="1"/>
  <c r="C19" i="1"/>
  <c r="C148" i="1" l="1"/>
  <c r="E148" i="1" s="1"/>
  <c r="E161" i="1"/>
  <c r="C59" i="1"/>
  <c r="E59" i="1" s="1"/>
  <c r="E60" i="1"/>
  <c r="C18" i="1"/>
  <c r="E18" i="1" s="1"/>
  <c r="E19" i="1"/>
  <c r="C98" i="1"/>
  <c r="E98" i="1" s="1"/>
  <c r="E99" i="1"/>
  <c r="C48" i="1"/>
  <c r="E48" i="1" s="1"/>
  <c r="C70" i="1"/>
  <c r="E70" i="1" s="1"/>
  <c r="C24" i="1"/>
  <c r="E24" i="1" s="1"/>
  <c r="C35" i="1"/>
  <c r="E35" i="1" s="1"/>
  <c r="C109" i="1"/>
  <c r="C8" i="1"/>
  <c r="E8" i="1" s="1"/>
  <c r="C64" i="1"/>
  <c r="E64" i="1" s="1"/>
  <c r="C41" i="1"/>
  <c r="E41" i="1" s="1"/>
  <c r="C108" i="1" l="1"/>
  <c r="E108" i="1" s="1"/>
  <c r="E109" i="1"/>
  <c r="C7" i="1"/>
  <c r="C175" i="1" s="1"/>
  <c r="C174" i="1" l="1"/>
  <c r="E174" i="1" s="1"/>
  <c r="E7" i="1"/>
</calcChain>
</file>

<file path=xl/sharedStrings.xml><?xml version="1.0" encoding="utf-8"?>
<sst xmlns="http://schemas.openxmlformats.org/spreadsheetml/2006/main" count="341" uniqueCount="339">
  <si>
    <t>Код дохода</t>
  </si>
  <si>
    <t>Наименование кода дохода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</si>
  <si>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</si>
  <si>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</si>
  <si>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</si>
  <si>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</si>
  <si>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</si>
  <si>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</si>
  <si>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</si>
  <si>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</si>
  <si>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</si>
  <si>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</si>
  <si>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</si>
  <si>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</si>
  <si>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</si>
  <si>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</si>
  <si>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</si>
  <si>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</si>
  <si>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</si>
  <si>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</si>
  <si>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</si>
  <si>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</si>
  <si>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</si>
  <si>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</si>
  <si>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</si>
  <si>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</si>
  <si>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</si>
  <si>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</si>
  <si>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</si>
  <si>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</si>
  <si>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</si>
  <si>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</si>
  <si>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</si>
  <si>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</si>
  <si>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</si>
  <si>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</si>
  <si>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1 05 02 000 02 0000 110</t>
  </si>
  <si>
    <t>Единый налог на вмененный доход для отдельных видов деятельности</t>
  </si>
  <si>
    <t>1 05 02 010 02 0000 110</t>
  </si>
  <si>
    <t>1 05 03 000 01 0000 110</t>
  </si>
  <si>
    <t>Единый сельскохозяйственный налог</t>
  </si>
  <si>
    <t>1 05 03 010 01 0000 110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</si>
  <si>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</si>
  <si>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</si>
  <si>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</si>
  <si>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</si>
  <si>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</si>
  <si>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</si>
  <si>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</si>
  <si>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</si>
  <si>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</si>
  <si>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</si>
  <si>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</si>
  <si>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</si>
  <si>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1 06 06 030 00 0000 110</t>
  </si>
  <si>
    <t>Земельный налог с организаций</t>
  </si>
  <si>
    <t>1 06 06 040 00 0000 110</t>
  </si>
  <si>
    <t>Земельный налог с физических лиц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</si>
  <si>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</si>
  <si>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</si>
  <si>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</si>
  <si>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</si>
  <si>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</si>
  <si>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</si>
  <si>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</si>
  <si>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</si>
  <si>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</si>
  <si>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</si>
  <si>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1 08 07 170 01 0000 110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</si>
  <si>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</si>
  <si>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</si>
  <si>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</si>
  <si>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</si>
  <si>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</si>
  <si>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</si>
  <si>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</si>
  <si>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</si>
  <si>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</si>
  <si>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</si>
  <si>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</si>
  <si>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</si>
  <si>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</si>
  <si>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</si>
  <si>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</si>
  <si>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</si>
  <si>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</si>
  <si>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</si>
  <si>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</si>
  <si>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</si>
  <si>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</si>
  <si>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</si>
  <si>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</si>
  <si>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</si>
  <si>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</si>
  <si>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</si>
  <si>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</si>
  <si>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</si>
  <si>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</si>
  <si>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</si>
  <si>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</si>
  <si>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</si>
  <si>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</si>
  <si>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</si>
  <si>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</si>
  <si>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</si>
  <si>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</si>
  <si>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1 13 02 000 00 0000 130</t>
  </si>
  <si>
    <t>Доходы от компенсации затрат государства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</si>
  <si>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</si>
  <si>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</si>
  <si>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1 13 02 990 00 0000 130</t>
  </si>
  <si>
    <t>Прочие доходы от компенсации затрат государства</t>
  </si>
  <si>
    <t>1 14 00 000 00 0000 000</t>
  </si>
  <si>
    <t>ДОХОДЫ ОТ ПРОДАЖИ МАТЕРИАЛЬНЫХ И НЕМАТЕРИАЛЬНЫХ АКТИВОВ</t>
  </si>
  <si>
    <t>1 14 01 000 00 0000 410</t>
  </si>
  <si>
    <t>Доходы от продажи квартир</t>
  </si>
  <si>
    <t>1 14 01 040 04 0000 410</t>
  </si>
  <si>
    <t>Доходы от продажи квартир, находящихся в собственности городских округов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</si>
  <si>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</si>
  <si>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</si>
  <si>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</si>
  <si>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</si>
  <si>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</si>
  <si>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</si>
  <si>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</si>
  <si>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</si>
  <si>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</si>
  <si>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</si>
  <si>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</si>
  <si>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</si>
  <si>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1 17 00 000 00 0000 000</t>
  </si>
  <si>
    <t>ПРОЧИЕ НЕНАЛОГОВЫЕ ДОХОДЫ</t>
  </si>
  <si>
    <t>1 17 05 000 00 0000 180</t>
  </si>
  <si>
    <t>Прочие неналоговые доходы</t>
  </si>
  <si>
    <t>1 17 05 040 04 0000 180</t>
  </si>
  <si>
    <t>Прочие неналоговые доходы бюджетов городских округов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</si>
  <si>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</si>
  <si>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</si>
  <si>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</si>
  <si>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</si>
  <si>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</si>
  <si>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</si>
  <si>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</si>
  <si>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</si>
  <si>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2 02 29 999 00 0000 150</t>
  </si>
  <si>
    <t>Прочие субсидии</t>
  </si>
  <si>
    <t>2 02 30 000 00 0000 150</t>
  </si>
  <si>
    <t>Субвенции бюджетам бюджетной системы Российской Федерации</t>
  </si>
  <si>
    <t>2 02 39 999 00 0000 150</t>
  </si>
  <si>
    <t>Прочие субвенции</t>
  </si>
  <si>
    <t>2 02 40 000 00 0000 150</t>
  </si>
  <si>
    <t>Иные межбюджетные трансферты</t>
  </si>
  <si>
    <t xml:space="preserve">ИТОГО  </t>
  </si>
  <si>
    <t>Прочие субсидии бюджетам городских округов (компенсация оплаты основного долга по ипотечному жилищному кредиту)</t>
  </si>
  <si>
    <t>Прочие субсидии бюджетам городских округов (капитальный ремонт, приобретение, монтаж и ввод в эксплуатацию объектов водоснабжения)</t>
  </si>
  <si>
    <t>Прочие субсидии бюджетам городских округов (софинансирование работ по капитальному ремонту и ремонту автомобильных дорог общего пользования местного значения)</t>
  </si>
  <si>
    <t>Прочие субсидии бюджетам городских округов (ремонт подъездов в многоквартирных домах)</t>
  </si>
  <si>
    <t>Прочие субсидии бюджетам городских округов (обеспечение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</si>
  <si>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городских округов (мероприятия по организации отдыха детей в каникулярное время)</t>
  </si>
  <si>
    <t>Прочие субсидии бюджетам городских округов (обеспечение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Интернет)</t>
  </si>
  <si>
    <t>Прочие субвенции бюджетам городских округов (осуществление государственных полномочий Московской области в области земельных отношений)</t>
  </si>
  <si>
    <t>Прочие субвенции бюджетам городских округов (финансовое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</si>
  <si>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</si>
  <si>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(финансовое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</si>
  <si>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(финансовое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</si>
  <si>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субсидии бюджетам городских округов (реализация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населения)</t>
  </si>
  <si>
    <t>Прочие субсидии бюджетам городских округов (государственная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</si>
  <si>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Прочие субвенции бюджетам городских округов (осуществление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доме)</t>
  </si>
  <si>
    <t>2 02 15 001 04 0000 150</t>
  </si>
  <si>
    <t xml:space="preserve">Дотации бюджетам городских округов на выравнивание бюджетной обеспеченности
</t>
  </si>
  <si>
    <t>Прочие субвенции бюджетам городских округов (осуществление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деятельности)</t>
  </si>
  <si>
    <t>2 02 30 022 04 0000 150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</si>
  <si>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</si>
  <si>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2 02 30 029 04 0000 150</t>
  </si>
  <si>
    <t>2 02 35 082 04 0000 150</t>
  </si>
  <si>
    <t>2 02 35 118 04 0000 150</t>
  </si>
  <si>
    <t>2 02 35 120 04 0000 150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</si>
  <si>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</si>
  <si>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</si>
  <si>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</si>
  <si>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</si>
  <si>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субсидии бюджетам городских округов (обеспечение мероприятий по устойчивому сокращению непригодного для проживания жилищного фонда)</t>
  </si>
  <si>
    <t>Субвенции бюджетам городских округов на проведение Всероссийской переписи населения 2020 года</t>
  </si>
  <si>
    <t>2 02 35 469 04 0000 150</t>
  </si>
  <si>
    <t>2 02 25 497 04 0000150</t>
  </si>
  <si>
    <t>Субсидии на реализацию мероприятий по обеспечению жильем молодых семей</t>
  </si>
  <si>
    <t>Субвенции на обеспечение переданных городским округам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</si>
  <si>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</si>
  <si>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</si>
  <si>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</si>
  <si>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2 02 20 077 04 0000 150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</si>
  <si>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</si>
  <si>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2 02 27 227 04 0000 150</t>
  </si>
  <si>
    <t>2 02 25 304 04 0000 150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</si>
  <si>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</si>
  <si>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</si>
  <si>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1 16 00 000 00 0000 000</t>
  </si>
  <si>
    <t>ШТРАФЫ, САНКЦИИ, ВОЗМЕЩЕНИЕ УЩЕРБА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</si>
  <si>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</si>
  <si>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</si>
  <si>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</si>
  <si>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</si>
  <si>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1 16 07 000 01 0000 140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</si>
  <si>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</si>
  <si>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</si>
  <si>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</si>
  <si>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1 16 10 000 00 0000 140</t>
  </si>
  <si>
    <t>Платежи в целях возмещения причиненного ущерба (убытков)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</si>
  <si>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</si>
  <si>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</si>
  <si>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Прочие субсидии бюджетам городских округов (реализация мероприятий по улучшению жилищных условий многодетных семей)</t>
  </si>
  <si>
    <t>Прочие субсидии бюджетам городских округов (на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пунктах)</t>
  </si>
  <si>
    <t>Прочие субсидии бюджетам городских округов (организация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и частных общеобразовательных организациях в Московской области)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</si>
  <si>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</t>
  </si>
  <si>
    <t>1 11 09 080 00 0000 120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</si>
  <si>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</si>
  <si>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1 16 01 080 01 0000 140</t>
  </si>
  <si>
    <t>2 02 29 999 04 0001 150</t>
  </si>
  <si>
    <t>2 02 29 999 04 0002 150</t>
  </si>
  <si>
    <t>2 02 29 999 04 0003 150</t>
  </si>
  <si>
    <t>2 02 29 999 04 0006 150</t>
  </si>
  <si>
    <t>2 02 29 999 04 0009 150</t>
  </si>
  <si>
    <t>2 02 29 999 04 0011 150</t>
  </si>
  <si>
    <t>2 02 29 999 04 0012 150</t>
  </si>
  <si>
    <t>2 02 29 999 04 0013 150</t>
  </si>
  <si>
    <t>2 02 29 999 04 0014 150</t>
  </si>
  <si>
    <t>2 02 29 999 04 0015 150</t>
  </si>
  <si>
    <t>2 02 29 999 04 0016 150</t>
  </si>
  <si>
    <t>2 02 29 999 04 0017 150</t>
  </si>
  <si>
    <t>2 02 29 999 04 0019 150</t>
  </si>
  <si>
    <t>2 02 30 024 04 0001 150</t>
  </si>
  <si>
    <t>2 02 30 024 04 0002 150</t>
  </si>
  <si>
    <t>2 02 30 024 04 0003 150</t>
  </si>
  <si>
    <t>2 02 30 024 04 0004 150</t>
  </si>
  <si>
    <t>2 02 30 024 04 0005 150</t>
  </si>
  <si>
    <t>2 02 39 999 04 0001 150</t>
  </si>
  <si>
    <t>2 02 39 999 04 0002 150</t>
  </si>
  <si>
    <t>2 02 39 999 04 0004 150</t>
  </si>
  <si>
    <t>2 02 39 999 04 0005 150</t>
  </si>
  <si>
    <t>2 02 39 999 04 0006 150</t>
  </si>
  <si>
    <t>2 02 39 999 04 0007 150</t>
  </si>
  <si>
    <t>2 02 39 999 04 0008 150</t>
  </si>
  <si>
    <t>2 02 49 999 04 0002 150</t>
  </si>
  <si>
    <t>Прочие межбюджетные трансферты, передаваемые бюджетам  городских округов (оплата кредиторской задолженности за выполненные работы по рекультивации полигонов в 2018 году в Московской области)</t>
  </si>
  <si>
    <t>Налог на доходы физических лиц по дополнительному нормативу (2021 - 23,3%; 2022 - 19,7%;  2023 - 19%)</t>
  </si>
  <si>
    <t>2 02 25 555 04 0000150</t>
  </si>
  <si>
    <t>Субсидии бюджетам муниципальных образований Московской области на реализацию программ формирования современной городской среды в части благоустройства общественных территорий</t>
  </si>
  <si>
    <t>2 02 29 999 04 0022 150</t>
  </si>
  <si>
    <t>Прочие субсидии бюджетам городских округов (обустройство и установка детских игровых площадок на территории муниципальных образований Московской области)</t>
  </si>
  <si>
    <t>2 02 29 999 04 0023 150</t>
  </si>
  <si>
    <t>Прочие субсидии бюджетам городских округов (ремонт дворовых территорий)</t>
  </si>
  <si>
    <t>2 02 49 999 04 0003 150</t>
  </si>
  <si>
    <t>Прочие межбюджетные трансферты, передаваемые бюджетам  городских округов (создание центров образования естественно-научной и технологической направленностей)</t>
  </si>
  <si>
    <t>2 02 35 303 04 0000 150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</si>
  <si>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</si>
  <si>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 xml:space="preserve"> 1 17 15020 04 0004 150</t>
  </si>
  <si>
    <t>1 17 15020 04 0005 150</t>
  </si>
  <si>
    <t>Инициативные платежи, зачисляемые в бюджеты городских округов (приобретение школьной мебели для МОУ «СОШ № 20»)</t>
  </si>
  <si>
    <t>Инициативные платежи, зачисляемые в бюджеты городских округов (благоустройство территории, изготовление и установка АРТ объекта «Декоративная стена»)</t>
  </si>
  <si>
    <t xml:space="preserve"> 2 02 25169 04 0000 150</t>
  </si>
  <si>
    <t xml:space="preserve"> 2 02 25208 04 0000 150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</si>
  <si>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</si>
  <si>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2 02 29999 04 0027 150</t>
  </si>
  <si>
    <t>Прочие субсидии бюджетам городских округов (ямочный ремонт асфальтового покрытия дворовых территорий)</t>
  </si>
  <si>
    <t>2 02 25229 04 0000 150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</si>
  <si>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</si>
  <si>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1 17 15 000 00 0000 150</t>
  </si>
  <si>
    <t>Инициативные платежи</t>
  </si>
  <si>
    <t>1 17 15020 04 0000 150</t>
  </si>
  <si>
    <t>Инициативные платежи, зачисляемые в бюджеты городских округов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</si>
  <si>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</si>
  <si>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1 01 02 080 01 0000 110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</si>
  <si>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</si>
  <si>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 на доходы физических лиц по дополнительному нормативу (2021 - 20,4%; 2022- 17,2%; 2023- 16,5%)</t>
  </si>
  <si>
    <t>Налог на доходы физических лиц по дополнительному нормативу</t>
  </si>
  <si>
    <t>1 16 01 050 01 0000 140</t>
  </si>
  <si>
    <t>1 16 01 060 01 0000 140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</si>
  <si>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</si>
  <si>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</si>
  <si>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</si>
  <si>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1 16 01 090 01 0000 140</t>
  </si>
  <si>
    <t>1 16 01 130 01 0000 140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</si>
  <si>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</si>
  <si>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</si>
  <si>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1 16 01 140 01 0000 140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</si>
  <si>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</si>
  <si>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</si>
  <si>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</si>
  <si>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</si>
  <si>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</si>
  <si>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</si>
  <si>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</si>
  <si>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</si>
  <si>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1 16 10 060 00 0000 140</t>
  </si>
  <si>
    <t>Платежи в целях возмещения убытков, причиненных уклонением от заключения муниципального контракта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</si>
  <si>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нового строительства и реконструкции (Строительство и реконструкция объектов очистки сточных вод)</t>
  </si>
  <si>
    <t>2 02 29999 04 0028 150</t>
  </si>
  <si>
    <t>Прочие субсидии бюджетам городских округов (дооснащение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пределами(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поддержка)</t>
  </si>
  <si>
    <t>2 02 29999 04 0029 150</t>
  </si>
  <si>
    <t>2 02 29999 04 0030 150</t>
  </si>
  <si>
    <t>2 02 29999 04 0031 150</t>
  </si>
  <si>
    <t>Прочие субсидии бюджетам городских округов (создание и ремонт пешеходных коммуникаций)</t>
  </si>
  <si>
    <t>Прочие субсидии бюджетам городских округов (реализация проектов граждан, сформированных в рамках практик инициативного бюджетирования)</t>
  </si>
  <si>
    <t>Прочие субсидии бюджетам городских округов (комплексное благоустройство общественных территорий)</t>
  </si>
  <si>
    <t>1 17 15020 04 0001 150</t>
  </si>
  <si>
    <t>Инициативные платежи, зачисляемые в бюджеты городских округов (приобретение школьной мебели для МОУ «СОШ №12 с УИИЯ»)</t>
  </si>
  <si>
    <t xml:space="preserve"> 1 17 15020 04 0002 150</t>
  </si>
  <si>
    <t>Инициативные платежи, зачисляемые в бюджеты городских округов (приобретение школьной мебели для МОУ «СОШ №18»)</t>
  </si>
  <si>
    <t xml:space="preserve"> 1 17 15020 04 0003 150</t>
  </si>
  <si>
    <t>Инициативные платежи, зачисляемые в бюджеты городских округов (приобретение школьной мебели для МОУ «Гимназия №4»)</t>
  </si>
  <si>
    <t>2 02 29999 04 0032 150</t>
  </si>
  <si>
    <t>2 02 29999 04 0033 150</t>
  </si>
  <si>
    <t>2 02 29999 04 0034 150</t>
  </si>
  <si>
    <t>Прочие субсидии бюджетам городских округов (устройство архитектурно-художественного освещения в рамках реализации проекта «Светлый город»)</t>
  </si>
  <si>
    <t>Прочие субсидии бюджетам городских округов ( установка, монтаж и настройка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образования)</t>
  </si>
  <si>
    <t>Прочие субсидии бюджетам городских округов (софинансирование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граждан)</t>
  </si>
  <si>
    <t>2 02 49 999 04 0004 150</t>
  </si>
  <si>
    <t>Прочие межбюджетные трансферты, передаваемые бюджетам городских округов (резервный фонд Правительства Московской области)</t>
  </si>
  <si>
    <t xml:space="preserve"> 2 02 25 519 04 0000 150</t>
  </si>
  <si>
    <t>Субсидия бюджетам городских округов на поддержку отрасли культуры (государственная поддержка отрасли культуры за счет средств резервного фонда Правительства РФ (модернизация библиотек в части комплектования книжных фондов муниципальных общедоступных библиотек)</t>
  </si>
  <si>
    <t xml:space="preserve"> 2 02 19 999 04 0000 150</t>
  </si>
  <si>
    <t xml:space="preserve">Прочие дотации бюджетам городских округов
</t>
  </si>
  <si>
    <t>1 16 10 030 04 0000 140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</si>
  <si>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</si>
  <si>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2 02 29 999 04 0044 150</t>
  </si>
  <si>
    <t>Прочие субсидии бюджетам городских округов (софинансирование расходов на организацию деятельности многофункциональных центров предоставления государственных и муниципальных услуг)</t>
  </si>
  <si>
    <t>1 05 01 050 01 0000 110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</si>
  <si>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</si>
  <si>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2 19 60 010 04 0000 150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</si>
  <si>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</si>
  <si>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% исполнения</t>
  </si>
  <si>
    <t xml:space="preserve">Доходы бюджета городского округа Электросталь Московской области на 2021 год </t>
  </si>
  <si>
    <t>(тыс. руб.)</t>
  </si>
  <si>
    <t>Собственные доходы (Налоговые и неналоговые доходы - дополнительный норматив по НДФЛ)</t>
  </si>
  <si>
    <t>1 09 00 000 00 0000 000</t>
  </si>
  <si>
    <t>ЗАДОЛЖЕННОСТЬ И ПЕРЕРАСЧЕТЫ ПО ОТМЕНЕННЫМ НАЛОГАМ, СБОРАМ И ИНЫМ ОБЯЗАТЕЛЬНЫМ ПЛАТЕЖАМ</t>
  </si>
  <si>
    <t>ПЛАН</t>
  </si>
  <si>
    <t xml:space="preserve">ФАКТ </t>
  </si>
  <si>
    <t xml:space="preserve">Приложение № 1
к решению Совета депутатов
городского округа Электросталь
Московской области
от 26.05.2022 № 144/28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</si>
</sst>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 ;[Red]\-#,##0.0\ "/>
    <numFmt numFmtId="165" formatCode="#,##0.0"/>
    <numFmt numFmtId="166" formatCode="#,##0.0_ ;\-#,##0.0\ "/>
  </numFmts>
  <fonts count="11" x14ac:knownFonts="1">
    <font>
      <sz val="11"/>
      <color indexed="8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6" fillId="0" borderId="2"/>
    <xf numFmtId="0" fontId="6" fillId="0" borderId="2"/>
    <xf numFmtId="0" fontId="6" fillId="0" borderId="2"/>
    <xf numFmtId="0" fontId="6" fillId="0" borderId="2"/>
    <xf numFmtId="0" fontId="6" fillId="0" borderId="2"/>
    <xf numFmtId="0" fontId="6" fillId="0" borderId="2"/>
  </cellStyleXfs>
  <cellXfs count="59">
    <xf numFmtId="0" fontId="0" fillId="0" borderId="0" xfId="0"/>
    <xf numFmtId="49" fontId="2" fillId="0" borderId="4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vertical="center" wrapText="1"/>
    </xf>
    <xf numFmtId="0" fontId="0" fillId="0" borderId="0" xfId="0" applyFill="1"/>
    <xf numFmtId="0" fontId="2" fillId="0" borderId="3" xfId="0" applyNumberFormat="1" applyFont="1" applyFill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164" fontId="1" fillId="0" borderId="3" xfId="0" applyNumberFormat="1" applyFont="1" applyFill="1" applyBorder="1" applyAlignment="1">
      <alignment vertical="center" wrapText="1"/>
    </xf>
    <xf numFmtId="165" fontId="4" fillId="0" borderId="3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/>
    <xf numFmtId="49" fontId="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6" xfId="0" applyNumberFormat="1" applyFont="1" applyFill="1" applyBorder="1" applyAlignment="1">
      <alignment horizontal="center" vertical="center" wrapText="1"/>
    </xf>
    <xf numFmtId="165" fontId="0" fillId="0" borderId="0" xfId="0" applyNumberFormat="1" applyFill="1"/>
    <xf numFmtId="49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 wrapText="1"/>
    </xf>
    <xf numFmtId="165" fontId="2" fillId="0" borderId="9" xfId="0" applyNumberFormat="1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vertical="center" wrapText="1"/>
    </xf>
    <xf numFmtId="165" fontId="2" fillId="0" borderId="10" xfId="0" applyNumberFormat="1" applyFont="1" applyFill="1" applyBorder="1" applyAlignment="1">
      <alignment vertical="center" wrapText="1"/>
    </xf>
    <xf numFmtId="165" fontId="1" fillId="0" borderId="10" xfId="0" applyNumberFormat="1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left" vertical="center" wrapText="1"/>
    </xf>
    <xf numFmtId="164" fontId="1" fillId="0" borderId="13" xfId="0" applyNumberFormat="1" applyFont="1" applyFill="1" applyBorder="1" applyAlignment="1">
      <alignment vertical="center" wrapText="1"/>
    </xf>
    <xf numFmtId="164" fontId="1" fillId="0" borderId="14" xfId="0" applyNumberFormat="1" applyFont="1" applyFill="1" applyBorder="1" applyAlignment="1">
      <alignment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65" fontId="1" fillId="0" borderId="25" xfId="6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24" xfId="3" applyNumberFormat="1" applyFont="1" applyFill="1" applyBorder="1" applyAlignment="1"/>
    <xf numFmtId="0" fontId="1" fillId="0" borderId="18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vertical="center" wrapText="1"/>
    </xf>
    <xf numFmtId="164" fontId="1" fillId="0" borderId="20" xfId="0" applyNumberFormat="1" applyFont="1" applyFill="1" applyBorder="1" applyAlignment="1">
      <alignment vertical="center" wrapText="1"/>
    </xf>
    <xf numFmtId="164" fontId="1" fillId="0" borderId="21" xfId="5" applyNumberFormat="1" applyFont="1" applyFill="1" applyBorder="1" applyAlignment="1">
      <alignment vertical="center" wrapText="1"/>
    </xf>
    <xf numFmtId="166" fontId="8" fillId="0" borderId="20" xfId="0" applyNumberFormat="1" applyFont="1" applyFill="1" applyBorder="1" applyAlignment="1">
      <alignment vertical="center" wrapText="1"/>
    </xf>
    <xf numFmtId="165" fontId="2" fillId="0" borderId="29" xfId="0" applyNumberFormat="1" applyFont="1" applyFill="1" applyBorder="1" applyAlignment="1">
      <alignment vertical="center" wrapText="1"/>
    </xf>
    <xf numFmtId="164" fontId="1" fillId="0" borderId="30" xfId="0" applyNumberFormat="1" applyFont="1" applyFill="1" applyBorder="1" applyAlignment="1">
      <alignment vertical="center" wrapText="1"/>
    </xf>
    <xf numFmtId="165" fontId="1" fillId="0" borderId="33" xfId="0" applyNumberFormat="1" applyFont="1" applyFill="1" applyBorder="1" applyAlignment="1">
      <alignment vertical="center" wrapText="1"/>
    </xf>
    <xf numFmtId="164" fontId="1" fillId="0" borderId="34" xfId="0" applyNumberFormat="1" applyFont="1" applyFill="1" applyBorder="1" applyAlignment="1">
      <alignment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wrapText="1"/>
    </xf>
    <xf numFmtId="0" fontId="1" fillId="0" borderId="31" xfId="0" applyNumberFormat="1" applyFont="1" applyFill="1" applyBorder="1" applyAlignment="1">
      <alignment vertical="center" wrapText="1"/>
    </xf>
    <xf numFmtId="0" fontId="1" fillId="0" borderId="32" xfId="0" applyNumberFormat="1" applyFont="1" applyFill="1" applyBorder="1" applyAlignment="1">
      <alignment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26" xfId="5" applyNumberFormat="1" applyFont="1" applyFill="1" applyBorder="1" applyAlignment="1">
      <alignment horizontal="left" vertical="center" wrapText="1"/>
    </xf>
    <xf numFmtId="0" fontId="1" fillId="0" borderId="27" xfId="5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wrapText="1"/>
    </xf>
    <xf numFmtId="0" fontId="9" fillId="0" borderId="2" xfId="0" applyNumberFormat="1" applyFont="1" applyFill="1" applyBorder="1" applyAlignment="1" applyProtection="1">
      <alignment horizontal="right" vertical="top" wrapText="1"/>
      <protection locked="0" hidden="1"/>
    </xf>
    <xf numFmtId="0" fontId="10" fillId="0" borderId="0" xfId="0" applyFont="1" applyFill="1" applyAlignment="1"/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77"/>
  <sheetViews>
    <sheetView tabSelected="1" zoomScaleNormal="100" workbookViewId="0">
      <selection activeCell="B1" sqref="B1:E1"/>
    </sheetView>
  </sheetViews>
  <sheetFormatPr defaultRowHeight="15" x14ac:dyDescent="0.25"/>
  <cols>
    <col min="1" max="1" width="20.28515625" style="4" customWidth="1"/>
    <col min="2" max="2" width="67" style="4" customWidth="1"/>
    <col min="3" max="3" width="14.28515625" style="4" customWidth="1"/>
    <col min="4" max="4" width="13.28515625" style="4" customWidth="1"/>
    <col min="5" max="5" width="10.85546875" style="12" customWidth="1"/>
    <col min="6" max="16384" width="9.140625" style="4"/>
  </cols>
  <sheetData>
    <row r="1" spans="1:16384" ht="73.5" customHeight="1" x14ac:dyDescent="0.25">
      <c r="B1" s="57" t="s">
        <v>338</v>
      </c>
      <c r="C1" s="57"/>
      <c r="D1" s="57"/>
      <c r="E1" s="58"/>
    </row>
    <row r="2" spans="1:16384" ht="33" customHeight="1" x14ac:dyDescent="0.25">
      <c r="A2" s="56" t="s">
        <v>331</v>
      </c>
      <c r="B2" s="56"/>
      <c r="C2" s="56"/>
      <c r="D2" s="56"/>
      <c r="E2" s="56"/>
    </row>
    <row r="3" spans="1:16384" ht="15.75" thickBot="1" x14ac:dyDescent="0.3">
      <c r="A3" s="12"/>
      <c r="B3" s="12"/>
      <c r="C3" s="12"/>
      <c r="D3" s="12"/>
      <c r="E3" s="34" t="s">
        <v>332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2"/>
      <c r="EXO3" s="12"/>
      <c r="EXP3" s="12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2"/>
      <c r="EYD3" s="12"/>
      <c r="EYE3" s="12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2"/>
      <c r="EYR3" s="12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2"/>
      <c r="EZE3" s="12"/>
      <c r="EZF3" s="12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2"/>
      <c r="EZT3" s="12"/>
      <c r="EZU3" s="12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2"/>
      <c r="FAH3" s="12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2"/>
      <c r="FAU3" s="12"/>
      <c r="FAV3" s="12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2"/>
      <c r="FBJ3" s="12"/>
      <c r="FBK3" s="12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2"/>
      <c r="FBX3" s="12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2"/>
      <c r="FCK3" s="12"/>
      <c r="FCL3" s="12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2"/>
      <c r="FCZ3" s="12"/>
      <c r="FDA3" s="12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2"/>
      <c r="FDN3" s="12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2"/>
      <c r="FEA3" s="12"/>
      <c r="FEB3" s="12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2"/>
      <c r="FEP3" s="12"/>
      <c r="FEQ3" s="12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2"/>
      <c r="FFD3" s="12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2"/>
      <c r="FFQ3" s="12"/>
      <c r="FFR3" s="12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2"/>
      <c r="FGF3" s="12"/>
      <c r="FGG3" s="12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2"/>
      <c r="FGT3" s="12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2"/>
      <c r="FHG3" s="12"/>
      <c r="FHH3" s="12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2"/>
      <c r="FHV3" s="12"/>
      <c r="FHW3" s="12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2"/>
      <c r="FIJ3" s="12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2"/>
      <c r="FIW3" s="12"/>
      <c r="FIX3" s="12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2"/>
      <c r="FJL3" s="12"/>
      <c r="FJM3" s="12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2"/>
      <c r="FJZ3" s="12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2"/>
      <c r="FKM3" s="12"/>
      <c r="FKN3" s="12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2"/>
      <c r="FLB3" s="12"/>
      <c r="FLC3" s="12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2"/>
      <c r="FLP3" s="12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2"/>
      <c r="FMC3" s="12"/>
      <c r="FMD3" s="12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2"/>
      <c r="FMR3" s="12"/>
      <c r="FMS3" s="12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2"/>
      <c r="FNF3" s="12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2"/>
      <c r="FNS3" s="12"/>
      <c r="FNT3" s="12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2"/>
      <c r="FOH3" s="12"/>
      <c r="FOI3" s="12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2"/>
      <c r="FOV3" s="12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2"/>
      <c r="FPI3" s="12"/>
      <c r="FPJ3" s="12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2"/>
      <c r="FPX3" s="12"/>
      <c r="FPY3" s="12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2"/>
      <c r="FQL3" s="12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2"/>
      <c r="FQY3" s="12"/>
      <c r="FQZ3" s="12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2"/>
      <c r="FRN3" s="12"/>
      <c r="FRO3" s="12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2"/>
      <c r="FSB3" s="12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2"/>
      <c r="FSO3" s="12"/>
      <c r="FSP3" s="12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2"/>
      <c r="FTD3" s="12"/>
      <c r="FTE3" s="12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2"/>
      <c r="FTR3" s="12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2"/>
      <c r="FUE3" s="12"/>
      <c r="FUF3" s="12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2"/>
      <c r="FUT3" s="12"/>
      <c r="FUU3" s="12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2"/>
      <c r="FVH3" s="12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2"/>
      <c r="FVU3" s="12"/>
      <c r="FVV3" s="12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2"/>
      <c r="FWJ3" s="12"/>
      <c r="FWK3" s="12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2"/>
      <c r="FWX3" s="12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2"/>
      <c r="FXK3" s="12"/>
      <c r="FXL3" s="12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2"/>
      <c r="FXZ3" s="12"/>
      <c r="FYA3" s="12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2"/>
      <c r="FYN3" s="12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2"/>
      <c r="FZA3" s="12"/>
      <c r="FZB3" s="12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2"/>
      <c r="FZP3" s="12"/>
      <c r="FZQ3" s="12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2"/>
      <c r="GAD3" s="12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2"/>
      <c r="GAQ3" s="12"/>
      <c r="GAR3" s="12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2"/>
      <c r="GBF3" s="12"/>
      <c r="GBG3" s="12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2"/>
      <c r="GBT3" s="12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2"/>
      <c r="GCG3" s="12"/>
      <c r="GCH3" s="12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2"/>
      <c r="GCV3" s="12"/>
      <c r="GCW3" s="12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2"/>
      <c r="GDJ3" s="12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2"/>
      <c r="GDW3" s="12"/>
      <c r="GDX3" s="12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2"/>
      <c r="GEL3" s="12"/>
      <c r="GEM3" s="12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2"/>
      <c r="GEZ3" s="12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2"/>
      <c r="GFM3" s="12"/>
      <c r="GFN3" s="12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2"/>
      <c r="GGB3" s="12"/>
      <c r="GGC3" s="12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2"/>
      <c r="GGP3" s="12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2"/>
      <c r="GHC3" s="12"/>
      <c r="GHD3" s="12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2"/>
      <c r="GHR3" s="12"/>
      <c r="GHS3" s="12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2"/>
      <c r="GIF3" s="12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2"/>
      <c r="GIS3" s="12"/>
      <c r="GIT3" s="12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2"/>
      <c r="GJH3" s="12"/>
      <c r="GJI3" s="12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2"/>
      <c r="GJV3" s="12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2"/>
      <c r="GKI3" s="12"/>
      <c r="GKJ3" s="12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2"/>
      <c r="GKX3" s="12"/>
      <c r="GKY3" s="12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2"/>
      <c r="GLL3" s="12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2"/>
      <c r="GLY3" s="12"/>
      <c r="GLZ3" s="12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2"/>
      <c r="GMN3" s="12"/>
      <c r="GMO3" s="12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2"/>
      <c r="GNB3" s="12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2"/>
      <c r="GNO3" s="12"/>
      <c r="GNP3" s="12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2"/>
      <c r="GOD3" s="12"/>
      <c r="GOE3" s="12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2"/>
      <c r="GOR3" s="12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2"/>
      <c r="GPE3" s="12"/>
      <c r="GPF3" s="12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2"/>
      <c r="GPT3" s="12"/>
      <c r="GPU3" s="12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2"/>
      <c r="GQH3" s="12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2"/>
      <c r="GQU3" s="12"/>
      <c r="GQV3" s="12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2"/>
      <c r="GRJ3" s="12"/>
      <c r="GRK3" s="12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2"/>
      <c r="GRX3" s="12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2"/>
      <c r="GSK3" s="12"/>
      <c r="GSL3" s="12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2"/>
      <c r="GSZ3" s="12"/>
      <c r="GTA3" s="12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2"/>
      <c r="GTN3" s="12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2"/>
      <c r="GUA3" s="12"/>
      <c r="GUB3" s="12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2"/>
      <c r="GUP3" s="12"/>
      <c r="GUQ3" s="12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2"/>
      <c r="GVD3" s="12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2"/>
      <c r="GVQ3" s="12"/>
      <c r="GVR3" s="12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2"/>
      <c r="GWF3" s="12"/>
      <c r="GWG3" s="12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2"/>
      <c r="GWT3" s="12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2"/>
      <c r="GXG3" s="12"/>
      <c r="GXH3" s="12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2"/>
      <c r="GXV3" s="12"/>
      <c r="GXW3" s="12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2"/>
      <c r="GYJ3" s="12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2"/>
      <c r="GYW3" s="12"/>
      <c r="GYX3" s="12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2"/>
      <c r="GZL3" s="12"/>
      <c r="GZM3" s="12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2"/>
      <c r="GZZ3" s="12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2"/>
      <c r="HAM3" s="12"/>
      <c r="HAN3" s="12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2"/>
      <c r="HBB3" s="12"/>
      <c r="HBC3" s="12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2"/>
      <c r="HBP3" s="12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2"/>
      <c r="HCC3" s="12"/>
      <c r="HCD3" s="12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2"/>
      <c r="HCR3" s="12"/>
      <c r="HCS3" s="12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2"/>
      <c r="HDF3" s="12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2"/>
      <c r="HDS3" s="12"/>
      <c r="HDT3" s="12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2"/>
      <c r="HEH3" s="12"/>
      <c r="HEI3" s="12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2"/>
      <c r="HEV3" s="12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2"/>
      <c r="HFI3" s="12"/>
      <c r="HFJ3" s="12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2"/>
      <c r="HFX3" s="12"/>
      <c r="HFY3" s="12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2"/>
      <c r="HGL3" s="12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2"/>
      <c r="HGY3" s="12"/>
      <c r="HGZ3" s="12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2"/>
      <c r="HHN3" s="12"/>
      <c r="HHO3" s="12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2"/>
      <c r="HIB3" s="12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2"/>
      <c r="HIO3" s="12"/>
      <c r="HIP3" s="12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2"/>
      <c r="HJD3" s="12"/>
      <c r="HJE3" s="12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2"/>
      <c r="HJR3" s="12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2"/>
      <c r="HKE3" s="12"/>
      <c r="HKF3" s="12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2"/>
      <c r="HKT3" s="12"/>
      <c r="HKU3" s="12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2"/>
      <c r="HLH3" s="12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2"/>
      <c r="HLU3" s="12"/>
      <c r="HLV3" s="12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2"/>
      <c r="HMJ3" s="12"/>
      <c r="HMK3" s="12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2"/>
      <c r="HMX3" s="12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2"/>
      <c r="HNK3" s="12"/>
      <c r="HNL3" s="12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2"/>
      <c r="HNZ3" s="12"/>
      <c r="HOA3" s="12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2"/>
      <c r="HON3" s="12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2"/>
      <c r="HPA3" s="12"/>
      <c r="HPB3" s="12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2"/>
      <c r="HPP3" s="12"/>
      <c r="HPQ3" s="12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2"/>
      <c r="HQD3" s="12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2"/>
      <c r="HQQ3" s="12"/>
      <c r="HQR3" s="12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2"/>
      <c r="HRF3" s="12"/>
      <c r="HRG3" s="12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2"/>
      <c r="HRT3" s="12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2"/>
      <c r="HSG3" s="12"/>
      <c r="HSH3" s="12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2"/>
      <c r="HSV3" s="12"/>
      <c r="HSW3" s="12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2"/>
      <c r="HTJ3" s="12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2"/>
      <c r="HTW3" s="12"/>
      <c r="HTX3" s="12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2"/>
      <c r="HUL3" s="12"/>
      <c r="HUM3" s="12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2"/>
      <c r="HUZ3" s="12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2"/>
      <c r="HVM3" s="12"/>
      <c r="HVN3" s="12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2"/>
      <c r="HWB3" s="12"/>
      <c r="HWC3" s="12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2"/>
      <c r="HWP3" s="12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2"/>
      <c r="HXC3" s="12"/>
      <c r="HXD3" s="12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2"/>
      <c r="HXR3" s="12"/>
      <c r="HXS3" s="12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2"/>
      <c r="HYF3" s="12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2"/>
      <c r="HYS3" s="12"/>
      <c r="HYT3" s="12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2"/>
      <c r="HZH3" s="12"/>
      <c r="HZI3" s="12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2"/>
      <c r="HZV3" s="12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2"/>
      <c r="IAI3" s="12"/>
      <c r="IAJ3" s="12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2"/>
      <c r="IAX3" s="12"/>
      <c r="IAY3" s="12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2"/>
      <c r="IBL3" s="12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2"/>
      <c r="IBY3" s="12"/>
      <c r="IBZ3" s="12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2"/>
      <c r="ICN3" s="12"/>
      <c r="ICO3" s="12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2"/>
      <c r="IDB3" s="12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2"/>
      <c r="IDO3" s="12"/>
      <c r="IDP3" s="12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2"/>
      <c r="IED3" s="12"/>
      <c r="IEE3" s="12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2"/>
      <c r="IER3" s="12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2"/>
      <c r="IFE3" s="12"/>
      <c r="IFF3" s="12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2"/>
      <c r="IFT3" s="12"/>
      <c r="IFU3" s="12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2"/>
      <c r="IGH3" s="12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2"/>
      <c r="IGU3" s="12"/>
      <c r="IGV3" s="12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2"/>
      <c r="IHJ3" s="12"/>
      <c r="IHK3" s="12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2"/>
      <c r="IHX3" s="12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2"/>
      <c r="IIK3" s="12"/>
      <c r="IIL3" s="12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2"/>
      <c r="IIZ3" s="12"/>
      <c r="IJA3" s="12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2"/>
      <c r="IJN3" s="12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2"/>
      <c r="IKA3" s="12"/>
      <c r="IKB3" s="12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2"/>
      <c r="IKP3" s="12"/>
      <c r="IKQ3" s="12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2"/>
      <c r="ILD3" s="12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2"/>
      <c r="ILQ3" s="12"/>
      <c r="ILR3" s="12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2"/>
      <c r="IMF3" s="12"/>
      <c r="IMG3" s="12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2"/>
      <c r="IMT3" s="12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2"/>
      <c r="ING3" s="12"/>
      <c r="INH3" s="12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2"/>
      <c r="INV3" s="12"/>
      <c r="INW3" s="12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2"/>
      <c r="IOJ3" s="12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2"/>
      <c r="IOW3" s="12"/>
      <c r="IOX3" s="12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2"/>
      <c r="IPL3" s="12"/>
      <c r="IPM3" s="12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2"/>
      <c r="IPZ3" s="12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2"/>
      <c r="IQM3" s="12"/>
      <c r="IQN3" s="12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2"/>
      <c r="IRB3" s="12"/>
      <c r="IRC3" s="12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2"/>
      <c r="IRP3" s="12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2"/>
      <c r="ISC3" s="12"/>
      <c r="ISD3" s="12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2"/>
      <c r="ISR3" s="12"/>
      <c r="ISS3" s="12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2"/>
      <c r="ITF3" s="12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2"/>
      <c r="ITS3" s="12"/>
      <c r="ITT3" s="12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2"/>
      <c r="IUH3" s="12"/>
      <c r="IUI3" s="12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2"/>
      <c r="IUV3" s="12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2"/>
      <c r="IVI3" s="12"/>
      <c r="IVJ3" s="12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2"/>
      <c r="IVX3" s="12"/>
      <c r="IVY3" s="12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2"/>
      <c r="IWL3" s="12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2"/>
      <c r="IWY3" s="12"/>
      <c r="IWZ3" s="12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2"/>
      <c r="IXN3" s="12"/>
      <c r="IXO3" s="12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2"/>
      <c r="IYB3" s="12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2"/>
      <c r="IYO3" s="12"/>
      <c r="IYP3" s="12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2"/>
      <c r="IZD3" s="12"/>
      <c r="IZE3" s="12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2"/>
      <c r="IZR3" s="12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2"/>
      <c r="JAE3" s="12"/>
      <c r="JAF3" s="12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2"/>
      <c r="JAT3" s="12"/>
      <c r="JAU3" s="12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2"/>
      <c r="JBH3" s="12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2"/>
      <c r="JBU3" s="12"/>
      <c r="JBV3" s="12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2"/>
      <c r="JCJ3" s="12"/>
      <c r="JCK3" s="12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2"/>
      <c r="JCX3" s="12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2"/>
      <c r="JDK3" s="12"/>
      <c r="JDL3" s="12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2"/>
      <c r="JDZ3" s="12"/>
      <c r="JEA3" s="12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2"/>
      <c r="JEN3" s="12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2"/>
      <c r="JFA3" s="12"/>
      <c r="JFB3" s="12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2"/>
      <c r="JFP3" s="12"/>
      <c r="JFQ3" s="12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2"/>
      <c r="JGD3" s="12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2"/>
      <c r="JGQ3" s="12"/>
      <c r="JGR3" s="12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2"/>
      <c r="JHF3" s="12"/>
      <c r="JHG3" s="12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2"/>
      <c r="JHT3" s="12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2"/>
      <c r="JIG3" s="12"/>
      <c r="JIH3" s="12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2"/>
      <c r="JIV3" s="12"/>
      <c r="JIW3" s="12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2"/>
      <c r="JJJ3" s="12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2"/>
      <c r="JJW3" s="12"/>
      <c r="JJX3" s="12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2"/>
      <c r="JKL3" s="12"/>
      <c r="JKM3" s="12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2"/>
      <c r="JKZ3" s="12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2"/>
      <c r="JLM3" s="12"/>
      <c r="JLN3" s="12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2"/>
      <c r="JMB3" s="12"/>
      <c r="JMC3" s="12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2"/>
      <c r="JMP3" s="12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2"/>
      <c r="JNC3" s="12"/>
      <c r="JND3" s="12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2"/>
      <c r="JNR3" s="12"/>
      <c r="JNS3" s="12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2"/>
      <c r="JOF3" s="12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2"/>
      <c r="JOS3" s="12"/>
      <c r="JOT3" s="12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2"/>
      <c r="JPH3" s="12"/>
      <c r="JPI3" s="12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2"/>
      <c r="JPV3" s="12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2"/>
      <c r="JQI3" s="12"/>
      <c r="JQJ3" s="12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2"/>
      <c r="JQX3" s="12"/>
      <c r="JQY3" s="12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2"/>
      <c r="JRL3" s="12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2"/>
      <c r="JRY3" s="12"/>
      <c r="JRZ3" s="12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2"/>
      <c r="JSN3" s="12"/>
      <c r="JSO3" s="12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2"/>
      <c r="JTB3" s="12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2"/>
      <c r="JTO3" s="12"/>
      <c r="JTP3" s="12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2"/>
      <c r="JUD3" s="12"/>
      <c r="JUE3" s="12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2"/>
      <c r="JUR3" s="12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2"/>
      <c r="JVE3" s="12"/>
      <c r="JVF3" s="12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2"/>
      <c r="JVT3" s="12"/>
      <c r="JVU3" s="12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2"/>
      <c r="JWH3" s="12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2"/>
      <c r="JWU3" s="12"/>
      <c r="JWV3" s="12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2"/>
      <c r="JXJ3" s="12"/>
      <c r="JXK3" s="12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2"/>
      <c r="JXX3" s="12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2"/>
      <c r="JYK3" s="12"/>
      <c r="JYL3" s="12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2"/>
      <c r="JYZ3" s="12"/>
      <c r="JZA3" s="12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2"/>
      <c r="JZN3" s="12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2"/>
      <c r="KAA3" s="12"/>
      <c r="KAB3" s="12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2"/>
      <c r="KAP3" s="12"/>
      <c r="KAQ3" s="12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2"/>
      <c r="KBD3" s="12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2"/>
      <c r="KBQ3" s="12"/>
      <c r="KBR3" s="12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2"/>
      <c r="KCF3" s="12"/>
      <c r="KCG3" s="12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2"/>
      <c r="KCT3" s="12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2"/>
      <c r="KDG3" s="12"/>
      <c r="KDH3" s="12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2"/>
      <c r="KDV3" s="12"/>
      <c r="KDW3" s="12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2"/>
      <c r="KEJ3" s="12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2"/>
      <c r="KEW3" s="12"/>
      <c r="KEX3" s="12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2"/>
      <c r="KFL3" s="12"/>
      <c r="KFM3" s="12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2"/>
      <c r="KFZ3" s="12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2"/>
      <c r="KGM3" s="12"/>
      <c r="KGN3" s="12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2"/>
      <c r="KHB3" s="12"/>
      <c r="KHC3" s="12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2"/>
      <c r="KHP3" s="12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2"/>
      <c r="KIC3" s="12"/>
      <c r="KID3" s="12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2"/>
      <c r="KIR3" s="12"/>
      <c r="KIS3" s="12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2"/>
      <c r="KJF3" s="12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2"/>
      <c r="KJS3" s="12"/>
      <c r="KJT3" s="12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2"/>
      <c r="KKH3" s="12"/>
      <c r="KKI3" s="12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2"/>
      <c r="KKV3" s="12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2"/>
      <c r="KLI3" s="12"/>
      <c r="KLJ3" s="12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2"/>
      <c r="KLX3" s="12"/>
      <c r="KLY3" s="12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2"/>
      <c r="KML3" s="12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2"/>
      <c r="KMY3" s="12"/>
      <c r="KMZ3" s="12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2"/>
      <c r="KNN3" s="12"/>
      <c r="KNO3" s="12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2"/>
      <c r="KOB3" s="12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2"/>
      <c r="KOO3" s="12"/>
      <c r="KOP3" s="12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2"/>
      <c r="KPD3" s="12"/>
      <c r="KPE3" s="12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2"/>
      <c r="KPR3" s="12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2"/>
      <c r="KQE3" s="12"/>
      <c r="KQF3" s="12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2"/>
      <c r="KQT3" s="12"/>
      <c r="KQU3" s="12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2"/>
      <c r="KRH3" s="12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2"/>
      <c r="KRU3" s="12"/>
      <c r="KRV3" s="12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2"/>
      <c r="KSJ3" s="12"/>
      <c r="KSK3" s="12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2"/>
      <c r="KSX3" s="12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2"/>
      <c r="KTK3" s="12"/>
      <c r="KTL3" s="12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2"/>
      <c r="KTZ3" s="12"/>
      <c r="KUA3" s="12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2"/>
      <c r="KUN3" s="12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2"/>
      <c r="KVA3" s="12"/>
      <c r="KVB3" s="12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2"/>
      <c r="KVP3" s="12"/>
      <c r="KVQ3" s="12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2"/>
      <c r="KWD3" s="12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2"/>
      <c r="KWQ3" s="12"/>
      <c r="KWR3" s="12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2"/>
      <c r="KXF3" s="12"/>
      <c r="KXG3" s="12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2"/>
      <c r="KXT3" s="12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2"/>
      <c r="KYG3" s="12"/>
      <c r="KYH3" s="12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2"/>
      <c r="KYV3" s="12"/>
      <c r="KYW3" s="12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2"/>
      <c r="KZJ3" s="12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2"/>
      <c r="KZW3" s="12"/>
      <c r="KZX3" s="12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2"/>
      <c r="LAL3" s="12"/>
      <c r="LAM3" s="12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2"/>
      <c r="LAZ3" s="12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2"/>
      <c r="LBM3" s="12"/>
      <c r="LBN3" s="12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2"/>
      <c r="LCB3" s="12"/>
      <c r="LCC3" s="12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2"/>
      <c r="LCP3" s="12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2"/>
      <c r="LDC3" s="12"/>
      <c r="LDD3" s="12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2"/>
      <c r="LDR3" s="12"/>
      <c r="LDS3" s="12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2"/>
      <c r="LEF3" s="12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2"/>
      <c r="LES3" s="12"/>
      <c r="LET3" s="12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2"/>
      <c r="LFH3" s="12"/>
      <c r="LFI3" s="12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2"/>
      <c r="LFV3" s="12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2"/>
      <c r="LGI3" s="12"/>
      <c r="LGJ3" s="12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2"/>
      <c r="LGX3" s="12"/>
      <c r="LGY3" s="12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2"/>
      <c r="LHL3" s="12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2"/>
      <c r="LHY3" s="12"/>
      <c r="LHZ3" s="12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2"/>
      <c r="LIN3" s="12"/>
      <c r="LIO3" s="12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2"/>
      <c r="LJB3" s="12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2"/>
      <c r="LJO3" s="12"/>
      <c r="LJP3" s="12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2"/>
      <c r="LKD3" s="12"/>
      <c r="LKE3" s="12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2"/>
      <c r="LKR3" s="12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2"/>
      <c r="LLE3" s="12"/>
      <c r="LLF3" s="12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2"/>
      <c r="LLT3" s="12"/>
      <c r="LLU3" s="12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2"/>
      <c r="LMH3" s="12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2"/>
      <c r="LMU3" s="12"/>
      <c r="LMV3" s="12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2"/>
      <c r="LNJ3" s="12"/>
      <c r="LNK3" s="12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2"/>
      <c r="LNX3" s="12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2"/>
      <c r="LOK3" s="12"/>
      <c r="LOL3" s="12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2"/>
      <c r="LOZ3" s="12"/>
      <c r="LPA3" s="12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2"/>
      <c r="LPN3" s="12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2"/>
      <c r="LQA3" s="12"/>
      <c r="LQB3" s="12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2"/>
      <c r="LQP3" s="12"/>
      <c r="LQQ3" s="12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2"/>
      <c r="LRD3" s="12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2"/>
      <c r="LRQ3" s="12"/>
      <c r="LRR3" s="12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2"/>
      <c r="LSF3" s="12"/>
      <c r="LSG3" s="12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2"/>
      <c r="LST3" s="12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2"/>
      <c r="LTG3" s="12"/>
      <c r="LTH3" s="12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2"/>
      <c r="LTV3" s="12"/>
      <c r="LTW3" s="12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2"/>
      <c r="LUJ3" s="12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2"/>
      <c r="LUW3" s="12"/>
      <c r="LUX3" s="12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2"/>
      <c r="LVL3" s="12"/>
      <c r="LVM3" s="12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2"/>
      <c r="LVZ3" s="12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2"/>
      <c r="LWM3" s="12"/>
      <c r="LWN3" s="12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2"/>
      <c r="LXB3" s="12"/>
      <c r="LXC3" s="12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2"/>
      <c r="LXP3" s="12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2"/>
      <c r="LYC3" s="12"/>
      <c r="LYD3" s="12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2"/>
      <c r="LYR3" s="12"/>
      <c r="LYS3" s="12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2"/>
      <c r="LZF3" s="12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2"/>
      <c r="LZS3" s="12"/>
      <c r="LZT3" s="12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2"/>
      <c r="MAH3" s="12"/>
      <c r="MAI3" s="12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2"/>
      <c r="MAV3" s="12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2"/>
      <c r="MBI3" s="12"/>
      <c r="MBJ3" s="12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2"/>
      <c r="MBX3" s="12"/>
      <c r="MBY3" s="12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2"/>
      <c r="MCL3" s="12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2"/>
      <c r="MCY3" s="12"/>
      <c r="MCZ3" s="12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2"/>
      <c r="MDN3" s="12"/>
      <c r="MDO3" s="12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2"/>
      <c r="MEB3" s="12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2"/>
      <c r="MEO3" s="12"/>
      <c r="MEP3" s="12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2"/>
      <c r="MFD3" s="12"/>
      <c r="MFE3" s="12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2"/>
      <c r="MFR3" s="12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2"/>
      <c r="MGE3" s="12"/>
      <c r="MGF3" s="12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2"/>
      <c r="MGT3" s="12"/>
      <c r="MGU3" s="12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2"/>
      <c r="MHH3" s="12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2"/>
      <c r="MHU3" s="12"/>
      <c r="MHV3" s="12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2"/>
      <c r="MIJ3" s="12"/>
      <c r="MIK3" s="12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2"/>
      <c r="MIX3" s="12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2"/>
      <c r="MJK3" s="12"/>
      <c r="MJL3" s="12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2"/>
      <c r="MJZ3" s="12"/>
      <c r="MKA3" s="12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2"/>
      <c r="MKN3" s="12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2"/>
      <c r="MLA3" s="12"/>
      <c r="MLB3" s="12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2"/>
      <c r="MLP3" s="12"/>
      <c r="MLQ3" s="12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2"/>
      <c r="MMD3" s="12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2"/>
      <c r="MMQ3" s="12"/>
      <c r="MMR3" s="12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2"/>
      <c r="MNF3" s="12"/>
      <c r="MNG3" s="12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2"/>
      <c r="MNT3" s="12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2"/>
      <c r="MOG3" s="12"/>
      <c r="MOH3" s="12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2"/>
      <c r="MOV3" s="12"/>
      <c r="MOW3" s="12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2"/>
      <c r="MPJ3" s="12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2"/>
      <c r="MPW3" s="12"/>
      <c r="MPX3" s="12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2"/>
      <c r="MQL3" s="12"/>
      <c r="MQM3" s="12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2"/>
      <c r="MQZ3" s="12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2"/>
      <c r="MRM3" s="12"/>
      <c r="MRN3" s="12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2"/>
      <c r="MSP3" s="12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2"/>
      <c r="MTC3" s="12"/>
      <c r="MTD3" s="12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2"/>
      <c r="MTR3" s="12"/>
      <c r="MTS3" s="12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2"/>
      <c r="MUF3" s="12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2"/>
      <c r="MUS3" s="12"/>
      <c r="MUT3" s="12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2"/>
      <c r="MVH3" s="12"/>
      <c r="MVI3" s="12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2"/>
      <c r="MVV3" s="12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2"/>
      <c r="MWI3" s="12"/>
      <c r="MWJ3" s="12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2"/>
      <c r="MWX3" s="12"/>
      <c r="MWY3" s="12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2"/>
      <c r="MXL3" s="12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2"/>
      <c r="MXY3" s="12"/>
      <c r="MXZ3" s="12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2"/>
      <c r="MYN3" s="12"/>
      <c r="MYO3" s="12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2"/>
      <c r="MZB3" s="12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2"/>
      <c r="MZO3" s="12"/>
      <c r="MZP3" s="12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2"/>
      <c r="NAD3" s="12"/>
      <c r="NAE3" s="12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2"/>
      <c r="NAR3" s="12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2"/>
      <c r="NBE3" s="12"/>
      <c r="NBF3" s="12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2"/>
      <c r="NBT3" s="12"/>
      <c r="NBU3" s="12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2"/>
      <c r="NCH3" s="12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2"/>
      <c r="NCU3" s="12"/>
      <c r="NCV3" s="12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2"/>
      <c r="NDJ3" s="12"/>
      <c r="NDK3" s="12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2"/>
      <c r="NDX3" s="12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2"/>
      <c r="NEK3" s="12"/>
      <c r="NEL3" s="12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2"/>
      <c r="NEZ3" s="12"/>
      <c r="NFA3" s="12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2"/>
      <c r="NFN3" s="12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2"/>
      <c r="NGA3" s="12"/>
      <c r="NGB3" s="12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2"/>
      <c r="NGP3" s="12"/>
      <c r="NGQ3" s="12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2"/>
      <c r="NHD3" s="12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2"/>
      <c r="NHQ3" s="12"/>
      <c r="NHR3" s="12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2"/>
      <c r="NIF3" s="12"/>
      <c r="NIG3" s="12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2"/>
      <c r="NIT3" s="12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2"/>
      <c r="NJG3" s="12"/>
      <c r="NJH3" s="12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2"/>
      <c r="NJV3" s="12"/>
      <c r="NJW3" s="12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2"/>
      <c r="NKJ3" s="12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2"/>
      <c r="NKW3" s="12"/>
      <c r="NKX3" s="12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2"/>
      <c r="NLL3" s="12"/>
      <c r="NLM3" s="12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2"/>
      <c r="NLZ3" s="12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2"/>
      <c r="NMM3" s="12"/>
      <c r="NMN3" s="12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2"/>
      <c r="NNB3" s="12"/>
      <c r="NNC3" s="12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2"/>
      <c r="NNP3" s="12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2"/>
      <c r="NOC3" s="12"/>
      <c r="NOD3" s="12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2"/>
      <c r="NOR3" s="12"/>
      <c r="NOS3" s="12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2"/>
      <c r="NPF3" s="12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2"/>
      <c r="NPS3" s="12"/>
      <c r="NPT3" s="12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2"/>
      <c r="NQH3" s="12"/>
      <c r="NQI3" s="12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2"/>
      <c r="NQV3" s="12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2"/>
      <c r="NRI3" s="12"/>
      <c r="NRJ3" s="12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2"/>
      <c r="NRX3" s="12"/>
      <c r="NRY3" s="12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2"/>
      <c r="NSL3" s="12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2"/>
      <c r="NSY3" s="12"/>
      <c r="NSZ3" s="12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2"/>
      <c r="NTN3" s="12"/>
      <c r="NTO3" s="12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2"/>
      <c r="NUB3" s="12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2"/>
      <c r="NUO3" s="12"/>
      <c r="NUP3" s="12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2"/>
      <c r="NVD3" s="12"/>
      <c r="NVE3" s="12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2"/>
      <c r="NVR3" s="12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2"/>
      <c r="NWE3" s="12"/>
      <c r="NWF3" s="12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2"/>
      <c r="NWT3" s="12"/>
      <c r="NWU3" s="12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2"/>
      <c r="NXH3" s="12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2"/>
      <c r="NXU3" s="12"/>
      <c r="NXV3" s="12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2"/>
      <c r="NYJ3" s="12"/>
      <c r="NYK3" s="12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2"/>
      <c r="NYX3" s="12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2"/>
      <c r="NZK3" s="12"/>
      <c r="NZL3" s="12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2"/>
      <c r="NZZ3" s="12"/>
      <c r="OAA3" s="12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2"/>
      <c r="OAN3" s="12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2"/>
      <c r="OBA3" s="12"/>
      <c r="OBB3" s="12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2"/>
      <c r="OBP3" s="12"/>
      <c r="OBQ3" s="12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2"/>
      <c r="OCD3" s="12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2"/>
      <c r="OCQ3" s="12"/>
      <c r="OCR3" s="12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2"/>
      <c r="ODF3" s="12"/>
      <c r="ODG3" s="12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2"/>
      <c r="ODT3" s="12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2"/>
      <c r="OEG3" s="12"/>
      <c r="OEH3" s="12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2"/>
      <c r="OEV3" s="12"/>
      <c r="OEW3" s="12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2"/>
      <c r="OFJ3" s="12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2"/>
      <c r="OFW3" s="12"/>
      <c r="OFX3" s="12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2"/>
      <c r="OGL3" s="12"/>
      <c r="OGM3" s="12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2"/>
      <c r="OGZ3" s="12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2"/>
      <c r="OHM3" s="12"/>
      <c r="OHN3" s="12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2"/>
      <c r="OIB3" s="12"/>
      <c r="OIC3" s="12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2"/>
      <c r="OIP3" s="12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2"/>
      <c r="OJC3" s="12"/>
      <c r="OJD3" s="12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2"/>
      <c r="OJR3" s="12"/>
      <c r="OJS3" s="12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2"/>
      <c r="OKF3" s="12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2"/>
      <c r="OKS3" s="12"/>
      <c r="OKT3" s="12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2"/>
      <c r="OLH3" s="12"/>
      <c r="OLI3" s="12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2"/>
      <c r="OLV3" s="12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2"/>
      <c r="OMI3" s="12"/>
      <c r="OMJ3" s="12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2"/>
      <c r="OMX3" s="12"/>
      <c r="OMY3" s="12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2"/>
      <c r="ONL3" s="12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2"/>
      <c r="ONY3" s="12"/>
      <c r="ONZ3" s="12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2"/>
      <c r="OON3" s="12"/>
      <c r="OOO3" s="12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2"/>
      <c r="OPB3" s="12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2"/>
      <c r="OPO3" s="12"/>
      <c r="OPP3" s="12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2"/>
      <c r="OQD3" s="12"/>
      <c r="OQE3" s="12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2"/>
      <c r="OQR3" s="12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2"/>
      <c r="ORE3" s="12"/>
      <c r="ORF3" s="12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2"/>
      <c r="ORT3" s="12"/>
      <c r="ORU3" s="12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2"/>
      <c r="OSH3" s="12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2"/>
      <c r="OSU3" s="12"/>
      <c r="OSV3" s="12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2"/>
      <c r="OTJ3" s="12"/>
      <c r="OTK3" s="12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2"/>
      <c r="OTX3" s="12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2"/>
      <c r="OUK3" s="12"/>
      <c r="OUL3" s="12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2"/>
      <c r="OUZ3" s="12"/>
      <c r="OVA3" s="12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2"/>
      <c r="OVN3" s="12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2"/>
      <c r="OWA3" s="12"/>
      <c r="OWB3" s="12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2"/>
      <c r="OWP3" s="12"/>
      <c r="OWQ3" s="12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2"/>
      <c r="OXD3" s="12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2"/>
      <c r="OXQ3" s="12"/>
      <c r="OXR3" s="12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2"/>
      <c r="OYF3" s="12"/>
      <c r="OYG3" s="12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2"/>
      <c r="OYT3" s="12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2"/>
      <c r="OZG3" s="12"/>
      <c r="OZH3" s="12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2"/>
      <c r="OZV3" s="12"/>
      <c r="OZW3" s="12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2"/>
      <c r="PAJ3" s="12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2"/>
      <c r="PAW3" s="12"/>
      <c r="PAX3" s="12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2"/>
      <c r="PBL3" s="12"/>
      <c r="PBM3" s="12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2"/>
      <c r="PBZ3" s="12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2"/>
      <c r="PCM3" s="12"/>
      <c r="PCN3" s="12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2"/>
      <c r="PDB3" s="12"/>
      <c r="PDC3" s="12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2"/>
      <c r="PDP3" s="12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2"/>
      <c r="PEC3" s="12"/>
      <c r="PED3" s="12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2"/>
      <c r="PER3" s="12"/>
      <c r="PES3" s="12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2"/>
      <c r="PFF3" s="12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2"/>
      <c r="PFS3" s="12"/>
      <c r="PFT3" s="12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2"/>
      <c r="PGH3" s="12"/>
      <c r="PGI3" s="12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2"/>
      <c r="PGV3" s="12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2"/>
      <c r="PHI3" s="12"/>
      <c r="PHJ3" s="12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2"/>
      <c r="PHX3" s="12"/>
      <c r="PHY3" s="12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2"/>
      <c r="PIL3" s="12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2"/>
      <c r="PIY3" s="12"/>
      <c r="PIZ3" s="12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2"/>
      <c r="PJN3" s="12"/>
      <c r="PJO3" s="12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2"/>
      <c r="PKB3" s="12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2"/>
      <c r="PKO3" s="12"/>
      <c r="PKP3" s="12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2"/>
      <c r="PLD3" s="12"/>
      <c r="PLE3" s="12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2"/>
      <c r="PLR3" s="12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2"/>
      <c r="PME3" s="12"/>
      <c r="PMF3" s="12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2"/>
      <c r="PMT3" s="12"/>
      <c r="PMU3" s="12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2"/>
      <c r="PNH3" s="12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2"/>
      <c r="PNU3" s="12"/>
      <c r="PNV3" s="12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2"/>
      <c r="POJ3" s="12"/>
      <c r="POK3" s="12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2"/>
      <c r="POX3" s="12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2"/>
      <c r="PPK3" s="12"/>
      <c r="PPL3" s="12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2"/>
      <c r="PPZ3" s="12"/>
      <c r="PQA3" s="12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2"/>
      <c r="PQN3" s="12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2"/>
      <c r="PRA3" s="12"/>
      <c r="PRB3" s="12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2"/>
      <c r="PRP3" s="12"/>
      <c r="PRQ3" s="12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2"/>
      <c r="PSD3" s="12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2"/>
      <c r="PSQ3" s="12"/>
      <c r="PSR3" s="12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2"/>
      <c r="PTF3" s="12"/>
      <c r="PTG3" s="12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2"/>
      <c r="PTT3" s="12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2"/>
      <c r="PUG3" s="12"/>
      <c r="PUH3" s="12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2"/>
      <c r="PUV3" s="12"/>
      <c r="PUW3" s="12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2"/>
      <c r="PVJ3" s="12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2"/>
      <c r="PVW3" s="12"/>
      <c r="PVX3" s="12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2"/>
      <c r="PWL3" s="12"/>
      <c r="PWM3" s="12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2"/>
      <c r="PWZ3" s="12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2"/>
      <c r="PXM3" s="12"/>
      <c r="PXN3" s="12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2"/>
      <c r="PYB3" s="12"/>
      <c r="PYC3" s="12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2"/>
      <c r="PYP3" s="12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2"/>
      <c r="PZC3" s="12"/>
      <c r="PZD3" s="12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2"/>
      <c r="PZR3" s="12"/>
      <c r="PZS3" s="12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2"/>
      <c r="QAF3" s="12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2"/>
      <c r="QAS3" s="12"/>
      <c r="QAT3" s="12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2"/>
      <c r="QBH3" s="12"/>
      <c r="QBI3" s="12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2"/>
      <c r="QBV3" s="12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2"/>
      <c r="QCI3" s="12"/>
      <c r="QCJ3" s="12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2"/>
      <c r="QCX3" s="12"/>
      <c r="QCY3" s="12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2"/>
      <c r="QDL3" s="12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2"/>
      <c r="QDY3" s="12"/>
      <c r="QDZ3" s="12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2"/>
      <c r="QEN3" s="12"/>
      <c r="QEO3" s="12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2"/>
      <c r="QFB3" s="12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2"/>
      <c r="QFO3" s="12"/>
      <c r="QFP3" s="12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2"/>
      <c r="QGD3" s="12"/>
      <c r="QGE3" s="12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2"/>
      <c r="QGR3" s="12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2"/>
      <c r="QHE3" s="12"/>
      <c r="QHF3" s="12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2"/>
      <c r="QHT3" s="12"/>
      <c r="QHU3" s="12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2"/>
      <c r="QIH3" s="12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2"/>
      <c r="QIU3" s="12"/>
      <c r="QIV3" s="12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2"/>
      <c r="QJJ3" s="12"/>
      <c r="QJK3" s="12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2"/>
      <c r="QJX3" s="12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2"/>
      <c r="QKK3" s="12"/>
      <c r="QKL3" s="12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2"/>
      <c r="QKZ3" s="12"/>
      <c r="QLA3" s="12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2"/>
      <c r="QLN3" s="12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2"/>
      <c r="QMA3" s="12"/>
      <c r="QMB3" s="12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2"/>
      <c r="QMP3" s="12"/>
      <c r="QMQ3" s="12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2"/>
      <c r="QND3" s="12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2"/>
      <c r="QNQ3" s="12"/>
      <c r="QNR3" s="12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2"/>
      <c r="QOF3" s="12"/>
      <c r="QOG3" s="12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2"/>
      <c r="QOT3" s="12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2"/>
      <c r="QPG3" s="12"/>
      <c r="QPH3" s="12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2"/>
      <c r="QPV3" s="12"/>
      <c r="QPW3" s="12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2"/>
      <c r="QQJ3" s="12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2"/>
      <c r="QQW3" s="12"/>
      <c r="QQX3" s="12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2"/>
      <c r="QRL3" s="12"/>
      <c r="QRM3" s="12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2"/>
      <c r="QRZ3" s="12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2"/>
      <c r="QSM3" s="12"/>
      <c r="QSN3" s="12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2"/>
      <c r="QTB3" s="12"/>
      <c r="QTC3" s="12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2"/>
      <c r="QTP3" s="12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2"/>
      <c r="QUC3" s="12"/>
      <c r="QUD3" s="12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2"/>
      <c r="QUR3" s="12"/>
      <c r="QUS3" s="12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2"/>
      <c r="QVF3" s="12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2"/>
      <c r="QVS3" s="12"/>
      <c r="QVT3" s="12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2"/>
      <c r="QWH3" s="12"/>
      <c r="QWI3" s="12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2"/>
      <c r="QWV3" s="12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2"/>
      <c r="QXI3" s="12"/>
      <c r="QXJ3" s="12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2"/>
      <c r="QXX3" s="12"/>
      <c r="QXY3" s="12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2"/>
      <c r="QYL3" s="12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2"/>
      <c r="QYY3" s="12"/>
      <c r="QYZ3" s="12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2"/>
      <c r="QZN3" s="12"/>
      <c r="QZO3" s="12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2"/>
      <c r="RAB3" s="12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2"/>
      <c r="RAO3" s="12"/>
      <c r="RAP3" s="12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2"/>
      <c r="RBD3" s="12"/>
      <c r="RBE3" s="12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2"/>
      <c r="RBR3" s="12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2"/>
      <c r="RCE3" s="12"/>
      <c r="RCF3" s="12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2"/>
      <c r="RCT3" s="12"/>
      <c r="RCU3" s="12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2"/>
      <c r="RDH3" s="12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2"/>
      <c r="RDU3" s="12"/>
      <c r="RDV3" s="12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2"/>
      <c r="REJ3" s="12"/>
      <c r="REK3" s="12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2"/>
      <c r="REX3" s="12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2"/>
      <c r="RFK3" s="12"/>
      <c r="RFL3" s="12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2"/>
      <c r="RFZ3" s="12"/>
      <c r="RGA3" s="12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2"/>
      <c r="RGN3" s="12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2"/>
      <c r="RHA3" s="12"/>
      <c r="RHB3" s="12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2"/>
      <c r="RHP3" s="12"/>
      <c r="RHQ3" s="12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2"/>
      <c r="RID3" s="12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2"/>
      <c r="RIQ3" s="12"/>
      <c r="RIR3" s="12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2"/>
      <c r="RJF3" s="12"/>
      <c r="RJG3" s="12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2"/>
      <c r="RJT3" s="12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2"/>
      <c r="RKG3" s="12"/>
      <c r="RKH3" s="12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2"/>
      <c r="RKV3" s="12"/>
      <c r="RKW3" s="12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2"/>
      <c r="RLJ3" s="12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2"/>
      <c r="RLW3" s="12"/>
      <c r="RLX3" s="12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2"/>
      <c r="RML3" s="12"/>
      <c r="RMM3" s="12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2"/>
      <c r="RMZ3" s="12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2"/>
      <c r="RNM3" s="12"/>
      <c r="RNN3" s="12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2"/>
      <c r="ROB3" s="12"/>
      <c r="ROC3" s="12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2"/>
      <c r="ROP3" s="12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2"/>
      <c r="RPC3" s="12"/>
      <c r="RPD3" s="12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2"/>
      <c r="RPR3" s="12"/>
      <c r="RPS3" s="12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2"/>
      <c r="RQF3" s="12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2"/>
      <c r="RQS3" s="12"/>
      <c r="RQT3" s="12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2"/>
      <c r="RRH3" s="12"/>
      <c r="RRI3" s="12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2"/>
      <c r="RRV3" s="12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2"/>
      <c r="RSI3" s="12"/>
      <c r="RSJ3" s="12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2"/>
      <c r="RSX3" s="12"/>
      <c r="RSY3" s="12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2"/>
      <c r="RTL3" s="12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2"/>
      <c r="RTY3" s="12"/>
      <c r="RTZ3" s="12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2"/>
      <c r="RUN3" s="12"/>
      <c r="RUO3" s="12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2"/>
      <c r="RVB3" s="12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2"/>
      <c r="RVO3" s="12"/>
      <c r="RVP3" s="12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2"/>
      <c r="RWD3" s="12"/>
      <c r="RWE3" s="12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2"/>
      <c r="RWR3" s="12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2"/>
      <c r="RXE3" s="12"/>
      <c r="RXF3" s="12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2"/>
      <c r="RXT3" s="12"/>
      <c r="RXU3" s="12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2"/>
      <c r="RYH3" s="12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2"/>
      <c r="RYU3" s="12"/>
      <c r="RYV3" s="12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2"/>
      <c r="RZJ3" s="12"/>
      <c r="RZK3" s="12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2"/>
      <c r="RZX3" s="12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2"/>
      <c r="SAK3" s="12"/>
      <c r="SAL3" s="12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2"/>
      <c r="SAZ3" s="12"/>
      <c r="SBA3" s="12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2"/>
      <c r="SBN3" s="12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2"/>
      <c r="SCA3" s="12"/>
      <c r="SCB3" s="12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2"/>
      <c r="SCP3" s="12"/>
      <c r="SCQ3" s="12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2"/>
      <c r="SDD3" s="12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2"/>
      <c r="SDQ3" s="12"/>
      <c r="SDR3" s="12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2"/>
      <c r="SEF3" s="12"/>
      <c r="SEG3" s="12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2"/>
      <c r="SET3" s="12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2"/>
      <c r="SFG3" s="12"/>
      <c r="SFH3" s="12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2"/>
      <c r="SFV3" s="12"/>
      <c r="SFW3" s="12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2"/>
      <c r="SGJ3" s="12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2"/>
      <c r="SGW3" s="12"/>
      <c r="SGX3" s="12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2"/>
      <c r="SHL3" s="12"/>
      <c r="SHM3" s="12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2"/>
      <c r="SHZ3" s="12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2"/>
      <c r="SIM3" s="12"/>
      <c r="SIN3" s="12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2"/>
      <c r="SJB3" s="12"/>
      <c r="SJC3" s="12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2"/>
      <c r="SJP3" s="12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2"/>
      <c r="SKC3" s="12"/>
      <c r="SKD3" s="12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2"/>
      <c r="SKR3" s="12"/>
      <c r="SKS3" s="12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2"/>
      <c r="SLF3" s="12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2"/>
      <c r="SLS3" s="12"/>
      <c r="SLT3" s="12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2"/>
      <c r="SMH3" s="12"/>
      <c r="SMI3" s="12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2"/>
      <c r="SMV3" s="12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2"/>
      <c r="SNI3" s="12"/>
      <c r="SNJ3" s="12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2"/>
      <c r="SNX3" s="12"/>
      <c r="SNY3" s="12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2"/>
      <c r="SOL3" s="12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2"/>
      <c r="SOY3" s="12"/>
      <c r="SOZ3" s="12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2"/>
      <c r="SPN3" s="12"/>
      <c r="SPO3" s="12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2"/>
      <c r="SQB3" s="12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2"/>
      <c r="SQO3" s="12"/>
      <c r="SQP3" s="12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2"/>
      <c r="SRD3" s="12"/>
      <c r="SRE3" s="12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2"/>
      <c r="SRR3" s="12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2"/>
      <c r="SSE3" s="12"/>
      <c r="SSF3" s="12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2"/>
      <c r="SST3" s="12"/>
      <c r="SSU3" s="12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2"/>
      <c r="STH3" s="12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2"/>
      <c r="STU3" s="12"/>
      <c r="STV3" s="12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2"/>
      <c r="SUJ3" s="12"/>
      <c r="SUK3" s="12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2"/>
      <c r="SUX3" s="12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2"/>
      <c r="SVK3" s="12"/>
      <c r="SVL3" s="12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2"/>
      <c r="SVZ3" s="12"/>
      <c r="SWA3" s="12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2"/>
      <c r="SWN3" s="12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2"/>
      <c r="SXA3" s="12"/>
      <c r="SXB3" s="12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2"/>
      <c r="SXP3" s="12"/>
      <c r="SXQ3" s="12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2"/>
      <c r="SYD3" s="12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2"/>
      <c r="SYQ3" s="12"/>
      <c r="SYR3" s="12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2"/>
      <c r="SZF3" s="12"/>
      <c r="SZG3" s="12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2"/>
      <c r="SZT3" s="12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2"/>
      <c r="TAG3" s="12"/>
      <c r="TAH3" s="12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2"/>
      <c r="TAV3" s="12"/>
      <c r="TAW3" s="12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2"/>
      <c r="TBJ3" s="12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2"/>
      <c r="TBW3" s="12"/>
      <c r="TBX3" s="12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2"/>
      <c r="TCL3" s="12"/>
      <c r="TCM3" s="12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2"/>
      <c r="TCZ3" s="12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2"/>
      <c r="TDM3" s="12"/>
      <c r="TDN3" s="12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2"/>
      <c r="TEB3" s="12"/>
      <c r="TEC3" s="12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2"/>
      <c r="TEP3" s="12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2"/>
      <c r="TFC3" s="12"/>
      <c r="TFD3" s="12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2"/>
      <c r="TFR3" s="12"/>
      <c r="TFS3" s="12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2"/>
      <c r="TGF3" s="12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2"/>
      <c r="TGS3" s="12"/>
      <c r="TGT3" s="12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2"/>
      <c r="THH3" s="12"/>
      <c r="THI3" s="12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2"/>
      <c r="THV3" s="12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2"/>
      <c r="TII3" s="12"/>
      <c r="TIJ3" s="12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2"/>
      <c r="TIX3" s="12"/>
      <c r="TIY3" s="12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2"/>
      <c r="TJL3" s="12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2"/>
      <c r="TJY3" s="12"/>
      <c r="TJZ3" s="12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2"/>
      <c r="TKN3" s="12"/>
      <c r="TKO3" s="12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2"/>
      <c r="TLB3" s="12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2"/>
      <c r="TLO3" s="12"/>
      <c r="TLP3" s="12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2"/>
      <c r="TMD3" s="12"/>
      <c r="TME3" s="12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2"/>
      <c r="TMR3" s="12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2"/>
      <c r="TNE3" s="12"/>
      <c r="TNF3" s="12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2"/>
      <c r="TNT3" s="12"/>
      <c r="TNU3" s="12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2"/>
      <c r="TOH3" s="12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2"/>
      <c r="TOU3" s="12"/>
      <c r="TOV3" s="12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2"/>
      <c r="TPJ3" s="12"/>
      <c r="TPK3" s="12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2"/>
      <c r="TPX3" s="12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2"/>
      <c r="TQK3" s="12"/>
      <c r="TQL3" s="12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2"/>
      <c r="TQZ3" s="12"/>
      <c r="TRA3" s="12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2"/>
      <c r="TRN3" s="12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2"/>
      <c r="TSA3" s="12"/>
      <c r="TSB3" s="12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2"/>
      <c r="TSP3" s="12"/>
      <c r="TSQ3" s="12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2"/>
      <c r="TTD3" s="12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2"/>
      <c r="TTQ3" s="12"/>
      <c r="TTR3" s="12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2"/>
      <c r="TUF3" s="12"/>
      <c r="TUG3" s="12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2"/>
      <c r="TUT3" s="12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2"/>
      <c r="TVG3" s="12"/>
      <c r="TVH3" s="12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2"/>
      <c r="TVV3" s="12"/>
      <c r="TVW3" s="12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2"/>
      <c r="TWJ3" s="12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2"/>
      <c r="TWW3" s="12"/>
      <c r="TWX3" s="12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2"/>
      <c r="TXL3" s="12"/>
      <c r="TXM3" s="12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2"/>
      <c r="TXZ3" s="12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2"/>
      <c r="TYM3" s="12"/>
      <c r="TYN3" s="12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2"/>
      <c r="TZB3" s="12"/>
      <c r="TZC3" s="12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2"/>
      <c r="TZP3" s="12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2"/>
      <c r="UAC3" s="12"/>
      <c r="UAD3" s="12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2"/>
      <c r="UAR3" s="12"/>
      <c r="UAS3" s="12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2"/>
      <c r="UBF3" s="12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2"/>
      <c r="UBS3" s="12"/>
      <c r="UBT3" s="12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2"/>
      <c r="UCH3" s="12"/>
      <c r="UCI3" s="12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2"/>
      <c r="UCV3" s="12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2"/>
      <c r="UDI3" s="12"/>
      <c r="UDJ3" s="12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2"/>
      <c r="UDX3" s="12"/>
      <c r="UDY3" s="12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2"/>
      <c r="UEL3" s="12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2"/>
      <c r="UEY3" s="12"/>
      <c r="UEZ3" s="12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2"/>
      <c r="UFN3" s="12"/>
      <c r="UFO3" s="12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2"/>
      <c r="UGB3" s="12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2"/>
      <c r="UGO3" s="12"/>
      <c r="UGP3" s="12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2"/>
      <c r="UHD3" s="12"/>
      <c r="UHE3" s="12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2"/>
      <c r="UHR3" s="12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2"/>
      <c r="UIE3" s="12"/>
      <c r="UIF3" s="12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2"/>
      <c r="UIT3" s="12"/>
      <c r="UIU3" s="12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2"/>
      <c r="UJH3" s="12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2"/>
      <c r="UJU3" s="12"/>
      <c r="UJV3" s="12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2"/>
      <c r="UKJ3" s="12"/>
      <c r="UKK3" s="12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2"/>
      <c r="UKX3" s="12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2"/>
      <c r="ULK3" s="12"/>
      <c r="ULL3" s="12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2"/>
      <c r="ULZ3" s="12"/>
      <c r="UMA3" s="12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2"/>
      <c r="UMN3" s="12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2"/>
      <c r="UNA3" s="12"/>
      <c r="UNB3" s="12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2"/>
      <c r="UNP3" s="12"/>
      <c r="UNQ3" s="12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2"/>
      <c r="UOD3" s="12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2"/>
      <c r="UOQ3" s="12"/>
      <c r="UOR3" s="12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2"/>
      <c r="UPF3" s="12"/>
      <c r="UPG3" s="12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2"/>
      <c r="UPT3" s="12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2"/>
      <c r="UQG3" s="12"/>
      <c r="UQH3" s="12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2"/>
      <c r="UQV3" s="12"/>
      <c r="UQW3" s="12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2"/>
      <c r="URJ3" s="12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2"/>
      <c r="URW3" s="12"/>
      <c r="URX3" s="12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2"/>
      <c r="USL3" s="12"/>
      <c r="USM3" s="12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2"/>
      <c r="USZ3" s="12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2"/>
      <c r="UTM3" s="12"/>
      <c r="UTN3" s="12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2"/>
      <c r="UUB3" s="12"/>
      <c r="UUC3" s="12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2"/>
      <c r="UUP3" s="12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2"/>
      <c r="UVC3" s="12"/>
      <c r="UVD3" s="12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2"/>
      <c r="UVR3" s="12"/>
      <c r="UVS3" s="12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2"/>
      <c r="UWF3" s="12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2"/>
      <c r="UWS3" s="12"/>
      <c r="UWT3" s="12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2"/>
      <c r="UXH3" s="12"/>
      <c r="UXI3" s="12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2"/>
      <c r="UXV3" s="12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2"/>
      <c r="UYI3" s="12"/>
      <c r="UYJ3" s="12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2"/>
      <c r="UYX3" s="12"/>
      <c r="UYY3" s="12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2"/>
      <c r="UZL3" s="12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2"/>
      <c r="UZY3" s="12"/>
      <c r="UZZ3" s="12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2"/>
      <c r="VAN3" s="12"/>
      <c r="VAO3" s="12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2"/>
      <c r="VBB3" s="12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2"/>
      <c r="VBO3" s="12"/>
      <c r="VBP3" s="12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2"/>
      <c r="VCD3" s="12"/>
      <c r="VCE3" s="12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2"/>
      <c r="VCR3" s="12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2"/>
      <c r="VDE3" s="12"/>
      <c r="VDF3" s="12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2"/>
      <c r="VDT3" s="12"/>
      <c r="VDU3" s="12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2"/>
      <c r="VEH3" s="12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2"/>
      <c r="VEU3" s="12"/>
      <c r="VEV3" s="12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2"/>
      <c r="VFJ3" s="12"/>
      <c r="VFK3" s="12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2"/>
      <c r="VFX3" s="12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2"/>
      <c r="VGK3" s="12"/>
      <c r="VGL3" s="12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2"/>
      <c r="VGZ3" s="12"/>
      <c r="VHA3" s="12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2"/>
      <c r="VHN3" s="12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2"/>
      <c r="VIA3" s="12"/>
      <c r="VIB3" s="12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2"/>
      <c r="VIP3" s="12"/>
      <c r="VIQ3" s="12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2"/>
      <c r="VJD3" s="12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2"/>
      <c r="VJQ3" s="12"/>
      <c r="VJR3" s="12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2"/>
      <c r="VKF3" s="12"/>
      <c r="VKG3" s="12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2"/>
      <c r="VKT3" s="12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2"/>
      <c r="VLG3" s="12"/>
      <c r="VLH3" s="12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2"/>
      <c r="VLV3" s="12"/>
      <c r="VLW3" s="12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2"/>
      <c r="VMJ3" s="12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2"/>
      <c r="VMW3" s="12"/>
      <c r="VMX3" s="12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2"/>
      <c r="VNL3" s="12"/>
      <c r="VNM3" s="12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2"/>
      <c r="VNZ3" s="12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2"/>
      <c r="VOM3" s="12"/>
      <c r="VON3" s="12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2"/>
      <c r="VPB3" s="12"/>
      <c r="VPC3" s="12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2"/>
      <c r="VPP3" s="12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2"/>
      <c r="VQC3" s="12"/>
      <c r="VQD3" s="12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2"/>
      <c r="VQR3" s="12"/>
      <c r="VQS3" s="12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2"/>
      <c r="VRF3" s="12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2"/>
      <c r="VRS3" s="12"/>
      <c r="VRT3" s="12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2"/>
      <c r="VSH3" s="12"/>
      <c r="VSI3" s="12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2"/>
      <c r="VSV3" s="12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2"/>
      <c r="VTI3" s="12"/>
      <c r="VTJ3" s="12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2"/>
      <c r="VTX3" s="12"/>
      <c r="VTY3" s="12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2"/>
      <c r="VUL3" s="12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2"/>
      <c r="VUY3" s="12"/>
      <c r="VUZ3" s="12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2"/>
      <c r="VVN3" s="12"/>
      <c r="VVO3" s="12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2"/>
      <c r="VWB3" s="12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2"/>
      <c r="VWO3" s="12"/>
      <c r="VWP3" s="12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2"/>
      <c r="VXD3" s="12"/>
      <c r="VXE3" s="12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2"/>
      <c r="VXR3" s="12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2"/>
      <c r="VYE3" s="12"/>
      <c r="VYF3" s="12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2"/>
      <c r="VYT3" s="12"/>
      <c r="VYU3" s="12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2"/>
      <c r="VZH3" s="12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2"/>
      <c r="VZU3" s="12"/>
      <c r="VZV3" s="12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2"/>
      <c r="WAJ3" s="12"/>
      <c r="WAK3" s="12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2"/>
      <c r="WAX3" s="12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2"/>
      <c r="WBK3" s="12"/>
      <c r="WBL3" s="12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2"/>
      <c r="WBZ3" s="12"/>
      <c r="WCA3" s="12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2"/>
      <c r="WCN3" s="12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2"/>
      <c r="WDA3" s="12"/>
      <c r="WDB3" s="12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2"/>
      <c r="WDP3" s="12"/>
      <c r="WDQ3" s="12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2"/>
      <c r="WED3" s="12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2"/>
      <c r="WEQ3" s="12"/>
      <c r="WER3" s="12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2"/>
      <c r="WFF3" s="12"/>
      <c r="WFG3" s="12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2"/>
      <c r="WFT3" s="12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2"/>
      <c r="WGG3" s="12"/>
      <c r="WGH3" s="12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  <c r="XDV3" s="12"/>
      <c r="XDW3" s="12"/>
      <c r="XDX3" s="12"/>
      <c r="XDY3" s="12"/>
      <c r="XDZ3" s="12"/>
      <c r="XEA3" s="12"/>
      <c r="XEB3" s="12"/>
      <c r="XEC3" s="12"/>
      <c r="XED3" s="12"/>
      <c r="XEE3" s="12"/>
      <c r="XEF3" s="12"/>
      <c r="XEG3" s="12"/>
      <c r="XEH3" s="12"/>
      <c r="XEI3" s="12"/>
      <c r="XEJ3" s="12"/>
      <c r="XEK3" s="12"/>
      <c r="XEL3" s="12"/>
      <c r="XEM3" s="12"/>
      <c r="XEN3" s="12"/>
      <c r="XEO3" s="12"/>
      <c r="XEP3" s="12"/>
      <c r="XEQ3" s="12"/>
      <c r="XER3" s="12"/>
      <c r="XES3" s="12"/>
      <c r="XET3" s="12"/>
      <c r="XEU3" s="12"/>
      <c r="XEV3" s="12"/>
      <c r="XEW3" s="12"/>
      <c r="XEX3" s="12"/>
      <c r="XEY3" s="12"/>
      <c r="XEZ3" s="12"/>
      <c r="XFA3" s="12"/>
      <c r="XFB3" s="12"/>
      <c r="XFC3" s="12"/>
      <c r="XFD3" s="12"/>
    </row>
    <row r="4" spans="1:16384" ht="15.75" customHeight="1" thickBot="1" x14ac:dyDescent="0.3">
      <c r="A4" s="52" t="s">
        <v>0</v>
      </c>
      <c r="B4" s="52" t="s">
        <v>1</v>
      </c>
      <c r="C4" s="47" t="s">
        <v>336</v>
      </c>
      <c r="D4" s="47" t="s">
        <v>337</v>
      </c>
      <c r="E4" s="47" t="s">
        <v>330</v>
      </c>
    </row>
    <row r="5" spans="1:16384" ht="15" customHeight="1" thickBot="1" x14ac:dyDescent="0.3">
      <c r="A5" s="53"/>
      <c r="B5" s="53"/>
      <c r="C5" s="48"/>
      <c r="D5" s="48"/>
      <c r="E5" s="48"/>
    </row>
    <row r="6" spans="1:16384" ht="15" customHeight="1" thickBot="1" x14ac:dyDescent="0.3">
      <c r="A6" s="31">
        <v>1</v>
      </c>
      <c r="B6" s="44">
        <v>2</v>
      </c>
      <c r="C6" s="46">
        <v>3</v>
      </c>
      <c r="D6" s="45">
        <v>4</v>
      </c>
      <c r="E6" s="35">
        <v>5</v>
      </c>
    </row>
    <row r="7" spans="1:16384" ht="18.75" customHeight="1" x14ac:dyDescent="0.25">
      <c r="A7" s="27" t="s">
        <v>2</v>
      </c>
      <c r="B7" s="28" t="s">
        <v>3</v>
      </c>
      <c r="C7" s="29">
        <f>C8+C18+C24+C35+C41+C48+C59+C64+C70+C79+C98</f>
        <v>2597836.9859299995</v>
      </c>
      <c r="D7" s="30">
        <f>D8+D18+D24+D35+D41+D48+D59+D64+D70+D79+D98</f>
        <v>2686255.2080000006</v>
      </c>
      <c r="E7" s="36">
        <f>D7/C7*100</f>
        <v>103.40353234436488</v>
      </c>
    </row>
    <row r="8" spans="1:16384" ht="21" customHeight="1" x14ac:dyDescent="0.25">
      <c r="A8" s="9" t="s">
        <v>4</v>
      </c>
      <c r="B8" s="10" t="s">
        <v>5</v>
      </c>
      <c r="C8" s="13">
        <f>C9</f>
        <v>1458644.7009999999</v>
      </c>
      <c r="D8" s="22">
        <f>D9</f>
        <v>1457871.72</v>
      </c>
      <c r="E8" s="37">
        <f t="shared" ref="E8:E72" si="0">D8/C8*100</f>
        <v>99.94700690308818</v>
      </c>
    </row>
    <row r="9" spans="1:16384" ht="15" customHeight="1" x14ac:dyDescent="0.25">
      <c r="A9" s="9" t="s">
        <v>6</v>
      </c>
      <c r="B9" s="10" t="s">
        <v>7</v>
      </c>
      <c r="C9" s="13">
        <f>SUM(C10:C14)</f>
        <v>1458644.7009999999</v>
      </c>
      <c r="D9" s="22">
        <f>SUM(D10:D14)</f>
        <v>1457871.72</v>
      </c>
      <c r="E9" s="37">
        <f t="shared" si="0"/>
        <v>99.94700690308818</v>
      </c>
    </row>
    <row r="10" spans="1:16384" ht="40.5" customHeight="1" x14ac:dyDescent="0.25">
      <c r="A10" s="1" t="s">
        <v>8</v>
      </c>
      <c r="B10" s="2" t="s">
        <v>9</v>
      </c>
      <c r="C10" s="3">
        <v>1318349</v>
      </c>
      <c r="D10" s="23">
        <v>1306535.6000000001</v>
      </c>
      <c r="E10" s="37">
        <f t="shared" si="0"/>
        <v>99.103924681552471</v>
      </c>
    </row>
    <row r="11" spans="1:16384" ht="61.5" customHeight="1" x14ac:dyDescent="0.25">
      <c r="A11" s="1" t="s">
        <v>10</v>
      </c>
      <c r="B11" s="2" t="s">
        <v>11</v>
      </c>
      <c r="C11" s="3">
        <v>14425</v>
      </c>
      <c r="D11" s="23">
        <v>12419.02</v>
      </c>
      <c r="E11" s="37">
        <f t="shared" si="0"/>
        <v>86.093726169844018</v>
      </c>
    </row>
    <row r="12" spans="1:16384" ht="30" customHeight="1" x14ac:dyDescent="0.25">
      <c r="A12" s="1" t="s">
        <v>12</v>
      </c>
      <c r="B12" s="2" t="s">
        <v>13</v>
      </c>
      <c r="C12" s="3">
        <v>22571</v>
      </c>
      <c r="D12" s="23">
        <v>21108.55</v>
      </c>
      <c r="E12" s="37">
        <f t="shared" si="0"/>
        <v>93.52066811395153</v>
      </c>
    </row>
    <row r="13" spans="1:16384" ht="48.75" customHeight="1" x14ac:dyDescent="0.25">
      <c r="A13" s="1" t="s">
        <v>14</v>
      </c>
      <c r="B13" s="2" t="s">
        <v>15</v>
      </c>
      <c r="C13" s="3">
        <v>27165.638999999999</v>
      </c>
      <c r="D13" s="23">
        <v>26455.15</v>
      </c>
      <c r="E13" s="37">
        <f t="shared" si="0"/>
        <v>97.384604131712123</v>
      </c>
    </row>
    <row r="14" spans="1:16384" ht="48.75" customHeight="1" x14ac:dyDescent="0.25">
      <c r="A14" s="1" t="s">
        <v>271</v>
      </c>
      <c r="B14" s="2" t="s">
        <v>272</v>
      </c>
      <c r="C14" s="3">
        <v>76134.062000000005</v>
      </c>
      <c r="D14" s="23">
        <v>91353.4</v>
      </c>
      <c r="E14" s="37">
        <f t="shared" si="0"/>
        <v>119.99018258082694</v>
      </c>
    </row>
    <row r="15" spans="1:16384" x14ac:dyDescent="0.25">
      <c r="A15" s="1"/>
      <c r="B15" s="10" t="s">
        <v>274</v>
      </c>
      <c r="C15" s="3">
        <f>C16+C17</f>
        <v>899580.04223128734</v>
      </c>
      <c r="D15" s="23">
        <f>D16+D17</f>
        <v>898852.83164389979</v>
      </c>
      <c r="E15" s="37">
        <f t="shared" si="0"/>
        <v>99.919161102598082</v>
      </c>
    </row>
    <row r="16" spans="1:16384" ht="24.75" customHeight="1" x14ac:dyDescent="0.25">
      <c r="A16" s="1"/>
      <c r="B16" s="2" t="s">
        <v>244</v>
      </c>
      <c r="C16" s="3">
        <f>(C9-C13-C14)/38.4%*23.4%+C13</f>
        <v>853078.99837499997</v>
      </c>
      <c r="D16" s="23">
        <f>(D9-D13-D14)/38.4%*23.4%+D13</f>
        <v>843056.14421875007</v>
      </c>
      <c r="E16" s="37">
        <f t="shared" si="0"/>
        <v>98.825096600040325</v>
      </c>
    </row>
    <row r="17" spans="1:6" ht="24.75" customHeight="1" x14ac:dyDescent="0.25">
      <c r="A17" s="1"/>
      <c r="B17" s="2" t="s">
        <v>273</v>
      </c>
      <c r="C17" s="3">
        <f>C14/33.4%*20.4%</f>
        <v>46501.043856287433</v>
      </c>
      <c r="D17" s="23">
        <f>D14/33.4%*20.4%</f>
        <v>55796.687425149699</v>
      </c>
      <c r="E17" s="37">
        <f t="shared" si="0"/>
        <v>119.99018258082694</v>
      </c>
    </row>
    <row r="18" spans="1:6" ht="38.25" customHeight="1" x14ac:dyDescent="0.25">
      <c r="A18" s="9" t="s">
        <v>16</v>
      </c>
      <c r="B18" s="10" t="s">
        <v>17</v>
      </c>
      <c r="C18" s="11">
        <f>C19</f>
        <v>16395</v>
      </c>
      <c r="D18" s="24">
        <f>D19</f>
        <v>16711.009999999998</v>
      </c>
      <c r="E18" s="37">
        <f t="shared" si="0"/>
        <v>101.92747788960048</v>
      </c>
    </row>
    <row r="19" spans="1:6" ht="23.25" customHeight="1" x14ac:dyDescent="0.25">
      <c r="A19" s="9" t="s">
        <v>18</v>
      </c>
      <c r="B19" s="10" t="s">
        <v>19</v>
      </c>
      <c r="C19" s="11">
        <f>SUM(C20:C23)</f>
        <v>16395</v>
      </c>
      <c r="D19" s="24">
        <f>SUM(D20:D23)</f>
        <v>16711.009999999998</v>
      </c>
      <c r="E19" s="37">
        <f t="shared" si="0"/>
        <v>101.92747788960048</v>
      </c>
    </row>
    <row r="20" spans="1:6" ht="39" customHeight="1" x14ac:dyDescent="0.25">
      <c r="A20" s="1" t="s">
        <v>20</v>
      </c>
      <c r="B20" s="2" t="s">
        <v>21</v>
      </c>
      <c r="C20" s="3">
        <v>7525</v>
      </c>
      <c r="D20" s="23">
        <v>7714.8</v>
      </c>
      <c r="E20" s="37">
        <f t="shared" si="0"/>
        <v>102.52225913621263</v>
      </c>
    </row>
    <row r="21" spans="1:6" ht="51.75" customHeight="1" x14ac:dyDescent="0.25">
      <c r="A21" s="1" t="s">
        <v>22</v>
      </c>
      <c r="B21" s="2" t="s">
        <v>23</v>
      </c>
      <c r="C21" s="3">
        <v>46</v>
      </c>
      <c r="D21" s="23">
        <v>54.26</v>
      </c>
      <c r="E21" s="37">
        <f t="shared" si="0"/>
        <v>117.95652173913042</v>
      </c>
    </row>
    <row r="22" spans="1:6" ht="38.25" customHeight="1" x14ac:dyDescent="0.25">
      <c r="A22" s="1" t="s">
        <v>24</v>
      </c>
      <c r="B22" s="2" t="s">
        <v>25</v>
      </c>
      <c r="C22" s="3">
        <v>9903</v>
      </c>
      <c r="D22" s="23">
        <v>10257.51</v>
      </c>
      <c r="E22" s="37">
        <f t="shared" si="0"/>
        <v>103.57982429566799</v>
      </c>
    </row>
    <row r="23" spans="1:6" ht="43.5" customHeight="1" x14ac:dyDescent="0.25">
      <c r="A23" s="1" t="s">
        <v>26</v>
      </c>
      <c r="B23" s="2" t="s">
        <v>27</v>
      </c>
      <c r="C23" s="14">
        <v>-1079</v>
      </c>
      <c r="D23" s="25">
        <v>-1315.56</v>
      </c>
      <c r="E23" s="37">
        <f t="shared" si="0"/>
        <v>121.92400370713624</v>
      </c>
    </row>
    <row r="24" spans="1:6" ht="27" customHeight="1" x14ac:dyDescent="0.25">
      <c r="A24" s="9" t="s">
        <v>28</v>
      </c>
      <c r="B24" s="10" t="s">
        <v>29</v>
      </c>
      <c r="C24" s="11">
        <f>C25+C29+C33+C31</f>
        <v>385400</v>
      </c>
      <c r="D24" s="24">
        <f>D25+D29+D33+D31</f>
        <v>422084.79</v>
      </c>
      <c r="E24" s="37">
        <f t="shared" si="0"/>
        <v>109.51862740010378</v>
      </c>
    </row>
    <row r="25" spans="1:6" ht="18" customHeight="1" x14ac:dyDescent="0.25">
      <c r="A25" s="9" t="s">
        <v>30</v>
      </c>
      <c r="B25" s="10" t="s">
        <v>31</v>
      </c>
      <c r="C25" s="11">
        <f>C26+C27</f>
        <v>331892</v>
      </c>
      <c r="D25" s="24">
        <f>D26+D27+D28</f>
        <v>361091.00999999995</v>
      </c>
      <c r="E25" s="37">
        <f t="shared" si="0"/>
        <v>108.79774444698877</v>
      </c>
      <c r="F25" s="18"/>
    </row>
    <row r="26" spans="1:6" ht="24.75" customHeight="1" x14ac:dyDescent="0.25">
      <c r="A26" s="1" t="s">
        <v>32</v>
      </c>
      <c r="B26" s="2" t="s">
        <v>33</v>
      </c>
      <c r="C26" s="3">
        <v>273235</v>
      </c>
      <c r="D26" s="23">
        <v>305203.86</v>
      </c>
      <c r="E26" s="37">
        <f t="shared" si="0"/>
        <v>111.70013358464325</v>
      </c>
    </row>
    <row r="27" spans="1:6" ht="23.25" customHeight="1" x14ac:dyDescent="0.25">
      <c r="A27" s="1" t="s">
        <v>34</v>
      </c>
      <c r="B27" s="2" t="s">
        <v>35</v>
      </c>
      <c r="C27" s="3">
        <v>58657</v>
      </c>
      <c r="D27" s="23">
        <v>55886.3</v>
      </c>
      <c r="E27" s="37">
        <f t="shared" si="0"/>
        <v>95.276437594830981</v>
      </c>
    </row>
    <row r="28" spans="1:6" ht="25.5" customHeight="1" x14ac:dyDescent="0.25">
      <c r="A28" s="1" t="s">
        <v>326</v>
      </c>
      <c r="B28" s="2" t="s">
        <v>327</v>
      </c>
      <c r="C28" s="3">
        <v>0</v>
      </c>
      <c r="D28" s="23">
        <v>0.85</v>
      </c>
      <c r="E28" s="37">
        <v>0</v>
      </c>
    </row>
    <row r="29" spans="1:6" ht="17.25" customHeight="1" x14ac:dyDescent="0.25">
      <c r="A29" s="9" t="s">
        <v>36</v>
      </c>
      <c r="B29" s="10" t="s">
        <v>37</v>
      </c>
      <c r="C29" s="11">
        <f>C30</f>
        <v>13000</v>
      </c>
      <c r="D29" s="24">
        <f>D30</f>
        <v>12355.74</v>
      </c>
      <c r="E29" s="37">
        <f t="shared" si="0"/>
        <v>95.044153846153847</v>
      </c>
    </row>
    <row r="30" spans="1:6" ht="15" customHeight="1" x14ac:dyDescent="0.25">
      <c r="A30" s="1" t="s">
        <v>38</v>
      </c>
      <c r="B30" s="2" t="s">
        <v>37</v>
      </c>
      <c r="C30" s="3">
        <v>13000</v>
      </c>
      <c r="D30" s="23">
        <v>12355.74</v>
      </c>
      <c r="E30" s="37">
        <f t="shared" si="0"/>
        <v>95.044153846153847</v>
      </c>
    </row>
    <row r="31" spans="1:6" ht="15" customHeight="1" x14ac:dyDescent="0.25">
      <c r="A31" s="9" t="s">
        <v>39</v>
      </c>
      <c r="B31" s="10" t="s">
        <v>40</v>
      </c>
      <c r="C31" s="11">
        <f>C32</f>
        <v>0</v>
      </c>
      <c r="D31" s="24">
        <f>D32</f>
        <v>-1.36</v>
      </c>
      <c r="E31" s="37">
        <v>0</v>
      </c>
    </row>
    <row r="32" spans="1:6" ht="15" customHeight="1" x14ac:dyDescent="0.25">
      <c r="A32" s="1" t="s">
        <v>41</v>
      </c>
      <c r="B32" s="2" t="s">
        <v>40</v>
      </c>
      <c r="C32" s="3">
        <v>0</v>
      </c>
      <c r="D32" s="23">
        <v>-1.36</v>
      </c>
      <c r="E32" s="37">
        <v>0</v>
      </c>
    </row>
    <row r="33" spans="1:5" ht="23.25" customHeight="1" x14ac:dyDescent="0.25">
      <c r="A33" s="9" t="s">
        <v>42</v>
      </c>
      <c r="B33" s="10" t="s">
        <v>43</v>
      </c>
      <c r="C33" s="11">
        <f>C34</f>
        <v>40508</v>
      </c>
      <c r="D33" s="24">
        <f>D34</f>
        <v>48639.4</v>
      </c>
      <c r="E33" s="37">
        <f t="shared" si="0"/>
        <v>120.07356571541423</v>
      </c>
    </row>
    <row r="34" spans="1:5" ht="23.25" customHeight="1" x14ac:dyDescent="0.25">
      <c r="A34" s="1" t="s">
        <v>44</v>
      </c>
      <c r="B34" s="2" t="s">
        <v>45</v>
      </c>
      <c r="C34" s="3">
        <v>40508</v>
      </c>
      <c r="D34" s="23">
        <v>48639.4</v>
      </c>
      <c r="E34" s="37">
        <f t="shared" si="0"/>
        <v>120.07356571541423</v>
      </c>
    </row>
    <row r="35" spans="1:5" ht="27.75" customHeight="1" x14ac:dyDescent="0.25">
      <c r="A35" s="9" t="s">
        <v>46</v>
      </c>
      <c r="B35" s="10" t="s">
        <v>47</v>
      </c>
      <c r="C35" s="11">
        <f>C36+C38</f>
        <v>340625</v>
      </c>
      <c r="D35" s="24">
        <f>D36+D38</f>
        <v>352746.13900000002</v>
      </c>
      <c r="E35" s="37">
        <f t="shared" si="0"/>
        <v>103.55849952293579</v>
      </c>
    </row>
    <row r="36" spans="1:5" ht="15" customHeight="1" x14ac:dyDescent="0.25">
      <c r="A36" s="9" t="s">
        <v>48</v>
      </c>
      <c r="B36" s="10" t="s">
        <v>49</v>
      </c>
      <c r="C36" s="11">
        <f>C37</f>
        <v>80126</v>
      </c>
      <c r="D36" s="24">
        <f>D37</f>
        <v>78752.411999999997</v>
      </c>
      <c r="E36" s="37">
        <f t="shared" si="0"/>
        <v>98.285714998876756</v>
      </c>
    </row>
    <row r="37" spans="1:5" ht="31.5" customHeight="1" x14ac:dyDescent="0.25">
      <c r="A37" s="1" t="s">
        <v>50</v>
      </c>
      <c r="B37" s="2" t="s">
        <v>51</v>
      </c>
      <c r="C37" s="3">
        <v>80126</v>
      </c>
      <c r="D37" s="23">
        <v>78752.411999999997</v>
      </c>
      <c r="E37" s="37">
        <f t="shared" si="0"/>
        <v>98.285714998876756</v>
      </c>
    </row>
    <row r="38" spans="1:5" ht="15" customHeight="1" x14ac:dyDescent="0.25">
      <c r="A38" s="9" t="s">
        <v>52</v>
      </c>
      <c r="B38" s="10" t="s">
        <v>53</v>
      </c>
      <c r="C38" s="11">
        <f>C39+C40</f>
        <v>260499</v>
      </c>
      <c r="D38" s="24">
        <f>D39+D40</f>
        <v>273993.72700000001</v>
      </c>
      <c r="E38" s="37">
        <f t="shared" si="0"/>
        <v>105.18033735254262</v>
      </c>
    </row>
    <row r="39" spans="1:5" ht="15" customHeight="1" x14ac:dyDescent="0.25">
      <c r="A39" s="1" t="s">
        <v>54</v>
      </c>
      <c r="B39" s="2" t="s">
        <v>55</v>
      </c>
      <c r="C39" s="3">
        <v>228979</v>
      </c>
      <c r="D39" s="23">
        <v>242049.74299999999</v>
      </c>
      <c r="E39" s="37">
        <f t="shared" si="0"/>
        <v>105.70827150087997</v>
      </c>
    </row>
    <row r="40" spans="1:5" ht="15" customHeight="1" x14ac:dyDescent="0.25">
      <c r="A40" s="1" t="s">
        <v>56</v>
      </c>
      <c r="B40" s="2" t="s">
        <v>57</v>
      </c>
      <c r="C40" s="3">
        <v>31520</v>
      </c>
      <c r="D40" s="23">
        <v>31943.984</v>
      </c>
      <c r="E40" s="37">
        <f t="shared" si="0"/>
        <v>101.34512690355331</v>
      </c>
    </row>
    <row r="41" spans="1:5" ht="22.5" customHeight="1" x14ac:dyDescent="0.25">
      <c r="A41" s="9" t="s">
        <v>58</v>
      </c>
      <c r="B41" s="10" t="s">
        <v>59</v>
      </c>
      <c r="C41" s="11">
        <f>C42+C44</f>
        <v>18249.8</v>
      </c>
      <c r="D41" s="24">
        <f>D42+D44</f>
        <v>21038.100000000002</v>
      </c>
      <c r="E41" s="37">
        <f t="shared" si="0"/>
        <v>115.27852360025865</v>
      </c>
    </row>
    <row r="42" spans="1:5" ht="23.25" customHeight="1" x14ac:dyDescent="0.25">
      <c r="A42" s="9" t="s">
        <v>60</v>
      </c>
      <c r="B42" s="10" t="s">
        <v>61</v>
      </c>
      <c r="C42" s="11">
        <f>C43</f>
        <v>18026</v>
      </c>
      <c r="D42" s="24">
        <f>D43</f>
        <v>20809.7</v>
      </c>
      <c r="E42" s="37">
        <f t="shared" si="0"/>
        <v>115.44269388660824</v>
      </c>
    </row>
    <row r="43" spans="1:5" ht="27.75" customHeight="1" x14ac:dyDescent="0.25">
      <c r="A43" s="1" t="s">
        <v>62</v>
      </c>
      <c r="B43" s="2" t="s">
        <v>63</v>
      </c>
      <c r="C43" s="3">
        <v>18026</v>
      </c>
      <c r="D43" s="23">
        <v>20809.7</v>
      </c>
      <c r="E43" s="37">
        <f t="shared" si="0"/>
        <v>115.44269388660824</v>
      </c>
    </row>
    <row r="44" spans="1:5" ht="23.25" customHeight="1" x14ac:dyDescent="0.25">
      <c r="A44" s="9" t="s">
        <v>64</v>
      </c>
      <c r="B44" s="10" t="s">
        <v>65</v>
      </c>
      <c r="C44" s="11">
        <f>C45+C46</f>
        <v>223.8</v>
      </c>
      <c r="D44" s="24">
        <f>D45+D46</f>
        <v>228.4</v>
      </c>
      <c r="E44" s="37">
        <f t="shared" si="0"/>
        <v>102.05540661304735</v>
      </c>
    </row>
    <row r="45" spans="1:5" ht="18.75" customHeight="1" x14ac:dyDescent="0.25">
      <c r="A45" s="1" t="s">
        <v>66</v>
      </c>
      <c r="B45" s="2" t="s">
        <v>67</v>
      </c>
      <c r="C45" s="3">
        <v>195</v>
      </c>
      <c r="D45" s="23">
        <v>190</v>
      </c>
      <c r="E45" s="37">
        <f t="shared" si="0"/>
        <v>97.435897435897431</v>
      </c>
    </row>
    <row r="46" spans="1:5" ht="40.5" customHeight="1" x14ac:dyDescent="0.25">
      <c r="A46" s="1" t="s">
        <v>68</v>
      </c>
      <c r="B46" s="2" t="s">
        <v>69</v>
      </c>
      <c r="C46" s="3">
        <v>28.8</v>
      </c>
      <c r="D46" s="23">
        <v>38.4</v>
      </c>
      <c r="E46" s="37">
        <f t="shared" si="0"/>
        <v>133.33333333333331</v>
      </c>
    </row>
    <row r="47" spans="1:5" ht="32.25" customHeight="1" x14ac:dyDescent="0.25">
      <c r="A47" s="9" t="s">
        <v>334</v>
      </c>
      <c r="B47" s="10" t="s">
        <v>335</v>
      </c>
      <c r="C47" s="3">
        <v>0</v>
      </c>
      <c r="D47" s="23">
        <v>0.3</v>
      </c>
      <c r="E47" s="37">
        <v>0</v>
      </c>
    </row>
    <row r="48" spans="1:5" ht="35.25" customHeight="1" x14ac:dyDescent="0.25">
      <c r="A48" s="9" t="s">
        <v>70</v>
      </c>
      <c r="B48" s="10" t="s">
        <v>71</v>
      </c>
      <c r="C48" s="11">
        <f>C49+C54+C56</f>
        <v>291742.18400000001</v>
      </c>
      <c r="D48" s="24">
        <f>D49+D54+D56</f>
        <v>313751.63500000001</v>
      </c>
      <c r="E48" s="37">
        <f t="shared" si="0"/>
        <v>107.54414418176839</v>
      </c>
    </row>
    <row r="49" spans="1:5" ht="50.25" customHeight="1" x14ac:dyDescent="0.25">
      <c r="A49" s="9" t="s">
        <v>72</v>
      </c>
      <c r="B49" s="10" t="s">
        <v>73</v>
      </c>
      <c r="C49" s="11">
        <f>SUM(C50:C53)</f>
        <v>237074.18400000001</v>
      </c>
      <c r="D49" s="24">
        <f>SUM(D50:D53)</f>
        <v>258215.106</v>
      </c>
      <c r="E49" s="37">
        <f t="shared" si="0"/>
        <v>108.9174289850134</v>
      </c>
    </row>
    <row r="50" spans="1:5" ht="39" customHeight="1" x14ac:dyDescent="0.25">
      <c r="A50" s="1" t="s">
        <v>74</v>
      </c>
      <c r="B50" s="2" t="s">
        <v>75</v>
      </c>
      <c r="C50" s="3">
        <v>215000</v>
      </c>
      <c r="D50" s="23">
        <v>234489.34</v>
      </c>
      <c r="E50" s="37">
        <f t="shared" si="0"/>
        <v>109.06480930232559</v>
      </c>
    </row>
    <row r="51" spans="1:5" ht="47.25" customHeight="1" x14ac:dyDescent="0.25">
      <c r="A51" s="1" t="s">
        <v>76</v>
      </c>
      <c r="B51" s="2" t="s">
        <v>77</v>
      </c>
      <c r="C51" s="3">
        <v>3300</v>
      </c>
      <c r="D51" s="23">
        <v>2956.1210000000001</v>
      </c>
      <c r="E51" s="37">
        <f t="shared" si="0"/>
        <v>89.579424242424238</v>
      </c>
    </row>
    <row r="52" spans="1:5" ht="51" customHeight="1" x14ac:dyDescent="0.25">
      <c r="A52" s="1" t="s">
        <v>78</v>
      </c>
      <c r="B52" s="2" t="s">
        <v>79</v>
      </c>
      <c r="C52" s="3">
        <v>274.18400000000003</v>
      </c>
      <c r="D52" s="23">
        <v>289.63400000000001</v>
      </c>
      <c r="E52" s="37">
        <f t="shared" si="0"/>
        <v>105.63490210953228</v>
      </c>
    </row>
    <row r="53" spans="1:5" ht="23.25" customHeight="1" x14ac:dyDescent="0.25">
      <c r="A53" s="1" t="s">
        <v>80</v>
      </c>
      <c r="B53" s="2" t="s">
        <v>81</v>
      </c>
      <c r="C53" s="3">
        <v>18500</v>
      </c>
      <c r="D53" s="23">
        <v>20480.010999999999</v>
      </c>
      <c r="E53" s="37">
        <f t="shared" si="0"/>
        <v>110.70276216216214</v>
      </c>
    </row>
    <row r="54" spans="1:5" ht="29.25" customHeight="1" x14ac:dyDescent="0.25">
      <c r="A54" s="9" t="s">
        <v>82</v>
      </c>
      <c r="B54" s="10" t="s">
        <v>83</v>
      </c>
      <c r="C54" s="11">
        <f>C55</f>
        <v>10</v>
      </c>
      <c r="D54" s="24">
        <f>D55</f>
        <v>10.18</v>
      </c>
      <c r="E54" s="37">
        <f t="shared" si="0"/>
        <v>101.8</v>
      </c>
    </row>
    <row r="55" spans="1:5" ht="28.5" customHeight="1" x14ac:dyDescent="0.25">
      <c r="A55" s="1" t="s">
        <v>84</v>
      </c>
      <c r="B55" s="2" t="s">
        <v>85</v>
      </c>
      <c r="C55" s="3">
        <v>10</v>
      </c>
      <c r="D55" s="23">
        <v>10.18</v>
      </c>
      <c r="E55" s="37">
        <f t="shared" si="0"/>
        <v>101.8</v>
      </c>
    </row>
    <row r="56" spans="1:5" ht="48.75" customHeight="1" x14ac:dyDescent="0.25">
      <c r="A56" s="9" t="s">
        <v>86</v>
      </c>
      <c r="B56" s="10" t="s">
        <v>87</v>
      </c>
      <c r="C56" s="11">
        <f>C57+C58</f>
        <v>54658</v>
      </c>
      <c r="D56" s="24">
        <f>D57+D58</f>
        <v>55526.349000000002</v>
      </c>
      <c r="E56" s="37">
        <f t="shared" si="0"/>
        <v>101.58869515898863</v>
      </c>
    </row>
    <row r="57" spans="1:5" ht="49.5" customHeight="1" x14ac:dyDescent="0.25">
      <c r="A57" s="1" t="s">
        <v>88</v>
      </c>
      <c r="B57" s="2" t="s">
        <v>89</v>
      </c>
      <c r="C57" s="3">
        <v>32358</v>
      </c>
      <c r="D57" s="23">
        <v>33125.849000000002</v>
      </c>
      <c r="E57" s="37">
        <f t="shared" si="0"/>
        <v>102.37298040670004</v>
      </c>
    </row>
    <row r="58" spans="1:5" ht="63" customHeight="1" x14ac:dyDescent="0.25">
      <c r="A58" s="1" t="s">
        <v>214</v>
      </c>
      <c r="B58" s="2" t="s">
        <v>213</v>
      </c>
      <c r="C58" s="3">
        <v>22300</v>
      </c>
      <c r="D58" s="23">
        <v>22400.5</v>
      </c>
      <c r="E58" s="37">
        <f t="shared" si="0"/>
        <v>100.4506726457399</v>
      </c>
    </row>
    <row r="59" spans="1:5" ht="29.25" customHeight="1" x14ac:dyDescent="0.25">
      <c r="A59" s="9" t="s">
        <v>90</v>
      </c>
      <c r="B59" s="10" t="s">
        <v>91</v>
      </c>
      <c r="C59" s="11">
        <f>C60</f>
        <v>7104.5830900000001</v>
      </c>
      <c r="D59" s="24">
        <f>D60</f>
        <v>7547.8190000000004</v>
      </c>
      <c r="E59" s="37">
        <f t="shared" si="0"/>
        <v>106.23873215901823</v>
      </c>
    </row>
    <row r="60" spans="1:5" ht="15" customHeight="1" x14ac:dyDescent="0.25">
      <c r="A60" s="9" t="s">
        <v>92</v>
      </c>
      <c r="B60" s="10" t="s">
        <v>93</v>
      </c>
      <c r="C60" s="11">
        <f>SUM(C61:C63)</f>
        <v>7104.5830900000001</v>
      </c>
      <c r="D60" s="24">
        <f>SUM(D61:D63)</f>
        <v>7547.8190000000004</v>
      </c>
      <c r="E60" s="37">
        <f t="shared" si="0"/>
        <v>106.23873215901823</v>
      </c>
    </row>
    <row r="61" spans="1:5" ht="23.25" customHeight="1" x14ac:dyDescent="0.25">
      <c r="A61" s="1" t="s">
        <v>94</v>
      </c>
      <c r="B61" s="2" t="s">
        <v>95</v>
      </c>
      <c r="C61" s="3">
        <v>226.38309000000001</v>
      </c>
      <c r="D61" s="23">
        <v>-124.64</v>
      </c>
      <c r="E61" s="39">
        <f t="shared" si="0"/>
        <v>-55.057115794293644</v>
      </c>
    </row>
    <row r="62" spans="1:5" ht="15" customHeight="1" x14ac:dyDescent="0.25">
      <c r="A62" s="1" t="s">
        <v>96</v>
      </c>
      <c r="B62" s="2" t="s">
        <v>97</v>
      </c>
      <c r="C62" s="3">
        <v>6150</v>
      </c>
      <c r="D62" s="23">
        <v>6897.81</v>
      </c>
      <c r="E62" s="37">
        <f t="shared" si="0"/>
        <v>112.15951219512196</v>
      </c>
    </row>
    <row r="63" spans="1:5" ht="15" customHeight="1" x14ac:dyDescent="0.25">
      <c r="A63" s="1" t="s">
        <v>98</v>
      </c>
      <c r="B63" s="2" t="s">
        <v>99</v>
      </c>
      <c r="C63" s="3">
        <v>728.2</v>
      </c>
      <c r="D63" s="23">
        <v>774.649</v>
      </c>
      <c r="E63" s="37">
        <f t="shared" si="0"/>
        <v>106.37860477890688</v>
      </c>
    </row>
    <row r="64" spans="1:5" ht="33" customHeight="1" x14ac:dyDescent="0.25">
      <c r="A64" s="9" t="s">
        <v>100</v>
      </c>
      <c r="B64" s="10" t="s">
        <v>101</v>
      </c>
      <c r="C64" s="11">
        <f>C65+C67</f>
        <v>23307.73603</v>
      </c>
      <c r="D64" s="24">
        <f>D65+D67</f>
        <v>37982.764000000003</v>
      </c>
      <c r="E64" s="37">
        <f t="shared" si="0"/>
        <v>162.96204809901479</v>
      </c>
    </row>
    <row r="65" spans="1:5" ht="15" customHeight="1" x14ac:dyDescent="0.25">
      <c r="A65" s="9" t="s">
        <v>102</v>
      </c>
      <c r="B65" s="10" t="s">
        <v>103</v>
      </c>
      <c r="C65" s="11">
        <f>C66</f>
        <v>12435.358</v>
      </c>
      <c r="D65" s="24">
        <f>D66</f>
        <v>13108.021000000001</v>
      </c>
      <c r="E65" s="37">
        <f t="shared" si="0"/>
        <v>105.40927732036344</v>
      </c>
    </row>
    <row r="66" spans="1:5" ht="15" customHeight="1" x14ac:dyDescent="0.25">
      <c r="A66" s="1" t="s">
        <v>104</v>
      </c>
      <c r="B66" s="2" t="s">
        <v>105</v>
      </c>
      <c r="C66" s="3">
        <v>12435.358</v>
      </c>
      <c r="D66" s="23">
        <v>13108.021000000001</v>
      </c>
      <c r="E66" s="37">
        <f t="shared" si="0"/>
        <v>105.40927732036344</v>
      </c>
    </row>
    <row r="67" spans="1:5" ht="15" customHeight="1" x14ac:dyDescent="0.25">
      <c r="A67" s="9" t="s">
        <v>106</v>
      </c>
      <c r="B67" s="10" t="s">
        <v>107</v>
      </c>
      <c r="C67" s="11">
        <f>SUM(C68:C69)</f>
        <v>10872.37803</v>
      </c>
      <c r="D67" s="24">
        <f>SUM(D68:D69)</f>
        <v>24874.743000000002</v>
      </c>
      <c r="E67" s="37">
        <f t="shared" si="0"/>
        <v>228.78843001377871</v>
      </c>
    </row>
    <row r="68" spans="1:5" ht="23.25" customHeight="1" x14ac:dyDescent="0.25">
      <c r="A68" s="1" t="s">
        <v>108</v>
      </c>
      <c r="B68" s="2" t="s">
        <v>109</v>
      </c>
      <c r="C68" s="3">
        <v>235</v>
      </c>
      <c r="D68" s="23">
        <v>227.703</v>
      </c>
      <c r="E68" s="37">
        <f t="shared" si="0"/>
        <v>96.894893617021282</v>
      </c>
    </row>
    <row r="69" spans="1:5" ht="15" customHeight="1" x14ac:dyDescent="0.25">
      <c r="A69" s="1" t="s">
        <v>110</v>
      </c>
      <c r="B69" s="2" t="s">
        <v>111</v>
      </c>
      <c r="C69" s="3">
        <v>10637.37803</v>
      </c>
      <c r="D69" s="23">
        <v>24647.040000000001</v>
      </c>
      <c r="E69" s="37">
        <f t="shared" si="0"/>
        <v>231.70221017330906</v>
      </c>
    </row>
    <row r="70" spans="1:5" ht="23.25" customHeight="1" x14ac:dyDescent="0.25">
      <c r="A70" s="9" t="s">
        <v>112</v>
      </c>
      <c r="B70" s="10" t="s">
        <v>113</v>
      </c>
      <c r="C70" s="11">
        <f>C71+C73+C75+C77</f>
        <v>49804</v>
      </c>
      <c r="D70" s="24">
        <f>D71+D73+D75+D77</f>
        <v>48796.503000000004</v>
      </c>
      <c r="E70" s="37">
        <f t="shared" si="0"/>
        <v>97.977076138462778</v>
      </c>
    </row>
    <row r="71" spans="1:5" ht="15" customHeight="1" x14ac:dyDescent="0.25">
      <c r="A71" s="9" t="s">
        <v>114</v>
      </c>
      <c r="B71" s="10" t="s">
        <v>115</v>
      </c>
      <c r="C71" s="11">
        <f>C72</f>
        <v>2850</v>
      </c>
      <c r="D71" s="24">
        <f>D72</f>
        <v>2844.6480000000001</v>
      </c>
      <c r="E71" s="37">
        <f t="shared" si="0"/>
        <v>99.812210526315795</v>
      </c>
    </row>
    <row r="72" spans="1:5" ht="20.25" customHeight="1" x14ac:dyDescent="0.25">
      <c r="A72" s="1" t="s">
        <v>116</v>
      </c>
      <c r="B72" s="2" t="s">
        <v>117</v>
      </c>
      <c r="C72" s="3">
        <v>2850</v>
      </c>
      <c r="D72" s="23">
        <v>2844.6480000000001</v>
      </c>
      <c r="E72" s="37">
        <f t="shared" si="0"/>
        <v>99.812210526315795</v>
      </c>
    </row>
    <row r="73" spans="1:5" ht="46.5" customHeight="1" x14ac:dyDescent="0.25">
      <c r="A73" s="9" t="s">
        <v>118</v>
      </c>
      <c r="B73" s="10" t="s">
        <v>119</v>
      </c>
      <c r="C73" s="11">
        <f>C74</f>
        <v>27854</v>
      </c>
      <c r="D73" s="24">
        <f>D74</f>
        <v>25443.9</v>
      </c>
      <c r="E73" s="37">
        <f t="shared" ref="E73:E129" si="1">D73/C73*100</f>
        <v>91.34738278164717</v>
      </c>
    </row>
    <row r="74" spans="1:5" ht="52.5" customHeight="1" x14ac:dyDescent="0.25">
      <c r="A74" s="1" t="s">
        <v>120</v>
      </c>
      <c r="B74" s="2" t="s">
        <v>121</v>
      </c>
      <c r="C74" s="3">
        <v>27854</v>
      </c>
      <c r="D74" s="23">
        <v>25443.9</v>
      </c>
      <c r="E74" s="37">
        <f t="shared" si="1"/>
        <v>91.34738278164717</v>
      </c>
    </row>
    <row r="75" spans="1:5" ht="23.25" customHeight="1" x14ac:dyDescent="0.25">
      <c r="A75" s="9" t="s">
        <v>122</v>
      </c>
      <c r="B75" s="10" t="s">
        <v>123</v>
      </c>
      <c r="C75" s="11">
        <f>C76</f>
        <v>14400</v>
      </c>
      <c r="D75" s="24">
        <f>D76</f>
        <v>15140.544</v>
      </c>
      <c r="E75" s="37">
        <f t="shared" si="1"/>
        <v>105.14266666666667</v>
      </c>
    </row>
    <row r="76" spans="1:5" ht="23.25" customHeight="1" x14ac:dyDescent="0.25">
      <c r="A76" s="1" t="s">
        <v>124</v>
      </c>
      <c r="B76" s="2" t="s">
        <v>125</v>
      </c>
      <c r="C76" s="3">
        <v>14400</v>
      </c>
      <c r="D76" s="23">
        <v>15140.544</v>
      </c>
      <c r="E76" s="37">
        <f t="shared" si="1"/>
        <v>105.14266666666667</v>
      </c>
    </row>
    <row r="77" spans="1:5" ht="40.5" customHeight="1" x14ac:dyDescent="0.25">
      <c r="A77" s="9" t="s">
        <v>126</v>
      </c>
      <c r="B77" s="10" t="s">
        <v>127</v>
      </c>
      <c r="C77" s="11">
        <f>C78</f>
        <v>4700</v>
      </c>
      <c r="D77" s="24">
        <f>D78</f>
        <v>5367.4110000000001</v>
      </c>
      <c r="E77" s="37">
        <f t="shared" si="1"/>
        <v>114.20023404255319</v>
      </c>
    </row>
    <row r="78" spans="1:5" ht="37.5" customHeight="1" x14ac:dyDescent="0.25">
      <c r="A78" s="1" t="s">
        <v>128</v>
      </c>
      <c r="B78" s="2" t="s">
        <v>129</v>
      </c>
      <c r="C78" s="3">
        <v>4700</v>
      </c>
      <c r="D78" s="23">
        <v>5367.4110000000001</v>
      </c>
      <c r="E78" s="37">
        <f t="shared" si="1"/>
        <v>114.20023404255319</v>
      </c>
    </row>
    <row r="79" spans="1:5" ht="20.25" customHeight="1" x14ac:dyDescent="0.25">
      <c r="A79" s="9" t="s">
        <v>196</v>
      </c>
      <c r="B79" s="10" t="s">
        <v>197</v>
      </c>
      <c r="C79" s="11">
        <f>C80+C92+C94</f>
        <v>5492.0568199999998</v>
      </c>
      <c r="D79" s="24">
        <f>D80+D92+D94</f>
        <v>6655.0139999999992</v>
      </c>
      <c r="E79" s="37">
        <f t="shared" si="1"/>
        <v>121.17525761505139</v>
      </c>
    </row>
    <row r="80" spans="1:5" ht="24" x14ac:dyDescent="0.25">
      <c r="A80" s="9" t="s">
        <v>198</v>
      </c>
      <c r="B80" s="10" t="s">
        <v>199</v>
      </c>
      <c r="C80" s="11">
        <f>SUM(C81:C91)</f>
        <v>1841.9283399999999</v>
      </c>
      <c r="D80" s="24">
        <f>SUM(D81:D91)</f>
        <v>2331.3319999999999</v>
      </c>
      <c r="E80" s="37">
        <f t="shared" si="1"/>
        <v>126.57017916343042</v>
      </c>
    </row>
    <row r="81" spans="1:5" ht="36" x14ac:dyDescent="0.25">
      <c r="A81" s="1" t="s">
        <v>275</v>
      </c>
      <c r="B81" s="2" t="s">
        <v>277</v>
      </c>
      <c r="C81" s="3">
        <v>43.15</v>
      </c>
      <c r="D81" s="23">
        <v>43</v>
      </c>
      <c r="E81" s="37">
        <f t="shared" si="1"/>
        <v>99.652375434530711</v>
      </c>
    </row>
    <row r="82" spans="1:5" ht="48" x14ac:dyDescent="0.25">
      <c r="A82" s="1" t="s">
        <v>276</v>
      </c>
      <c r="B82" s="2" t="s">
        <v>278</v>
      </c>
      <c r="C82" s="3">
        <v>151</v>
      </c>
      <c r="D82" s="23">
        <v>171</v>
      </c>
      <c r="E82" s="37">
        <f t="shared" si="1"/>
        <v>113.24503311258279</v>
      </c>
    </row>
    <row r="83" spans="1:5" ht="37.5" customHeight="1" x14ac:dyDescent="0.25">
      <c r="A83" s="1" t="s">
        <v>200</v>
      </c>
      <c r="B83" s="2" t="s">
        <v>201</v>
      </c>
      <c r="C83" s="3">
        <v>173</v>
      </c>
      <c r="D83" s="23">
        <v>160</v>
      </c>
      <c r="E83" s="37">
        <f t="shared" si="1"/>
        <v>92.48554913294798</v>
      </c>
    </row>
    <row r="84" spans="1:5" ht="37.5" customHeight="1" x14ac:dyDescent="0.25">
      <c r="A84" s="1" t="s">
        <v>216</v>
      </c>
      <c r="B84" s="2" t="s">
        <v>215</v>
      </c>
      <c r="C84" s="3">
        <v>101.25</v>
      </c>
      <c r="D84" s="23">
        <v>101.3</v>
      </c>
      <c r="E84" s="37">
        <f t="shared" si="1"/>
        <v>100.04938271604938</v>
      </c>
    </row>
    <row r="85" spans="1:5" ht="37.5" customHeight="1" x14ac:dyDescent="0.25">
      <c r="A85" s="1" t="s">
        <v>280</v>
      </c>
      <c r="B85" s="2" t="s">
        <v>279</v>
      </c>
      <c r="C85" s="3">
        <v>32.112000000000002</v>
      </c>
      <c r="D85" s="23">
        <v>57.112000000000002</v>
      </c>
      <c r="E85" s="37">
        <f t="shared" si="1"/>
        <v>177.85251619332337</v>
      </c>
    </row>
    <row r="86" spans="1:5" ht="37.5" customHeight="1" x14ac:dyDescent="0.25">
      <c r="A86" s="1" t="s">
        <v>281</v>
      </c>
      <c r="B86" s="2" t="s">
        <v>282</v>
      </c>
      <c r="C86" s="3">
        <v>25</v>
      </c>
      <c r="D86" s="23">
        <v>25</v>
      </c>
      <c r="E86" s="37">
        <f t="shared" si="1"/>
        <v>100</v>
      </c>
    </row>
    <row r="87" spans="1:5" ht="37.5" customHeight="1" x14ac:dyDescent="0.25">
      <c r="A87" s="1" t="s">
        <v>284</v>
      </c>
      <c r="B87" s="2" t="s">
        <v>283</v>
      </c>
      <c r="C87" s="3">
        <v>203.4605</v>
      </c>
      <c r="D87" s="23">
        <v>215.1</v>
      </c>
      <c r="E87" s="37">
        <f t="shared" si="1"/>
        <v>105.72076643869448</v>
      </c>
    </row>
    <row r="88" spans="1:5" ht="37.5" customHeight="1" x14ac:dyDescent="0.25">
      <c r="A88" s="1" t="s">
        <v>285</v>
      </c>
      <c r="B88" s="2" t="s">
        <v>286</v>
      </c>
      <c r="C88" s="3">
        <v>22.2148</v>
      </c>
      <c r="D88" s="23">
        <v>23.6</v>
      </c>
      <c r="E88" s="37">
        <f t="shared" si="1"/>
        <v>106.2354826512055</v>
      </c>
    </row>
    <row r="89" spans="1:5" ht="37.5" customHeight="1" x14ac:dyDescent="0.25">
      <c r="A89" s="1" t="s">
        <v>287</v>
      </c>
      <c r="B89" s="2" t="s">
        <v>288</v>
      </c>
      <c r="C89" s="3">
        <v>1.75</v>
      </c>
      <c r="D89" s="23">
        <v>3.75</v>
      </c>
      <c r="E89" s="37">
        <f t="shared" si="1"/>
        <v>214.28571428571428</v>
      </c>
    </row>
    <row r="90" spans="1:5" ht="37.5" customHeight="1" x14ac:dyDescent="0.25">
      <c r="A90" s="1" t="s">
        <v>289</v>
      </c>
      <c r="B90" s="2" t="s">
        <v>290</v>
      </c>
      <c r="C90" s="3">
        <v>242.52234999999999</v>
      </c>
      <c r="D90" s="23">
        <v>577.6</v>
      </c>
      <c r="E90" s="37">
        <f t="shared" si="1"/>
        <v>238.16361667285514</v>
      </c>
    </row>
    <row r="91" spans="1:5" ht="37.5" customHeight="1" x14ac:dyDescent="0.25">
      <c r="A91" s="1" t="s">
        <v>291</v>
      </c>
      <c r="B91" s="2" t="s">
        <v>292</v>
      </c>
      <c r="C91" s="3">
        <v>846.46869000000004</v>
      </c>
      <c r="D91" s="23">
        <v>953.87</v>
      </c>
      <c r="E91" s="37">
        <f t="shared" si="1"/>
        <v>112.68816097616086</v>
      </c>
    </row>
    <row r="92" spans="1:5" ht="72" x14ac:dyDescent="0.25">
      <c r="A92" s="9" t="s">
        <v>202</v>
      </c>
      <c r="B92" s="10" t="s">
        <v>203</v>
      </c>
      <c r="C92" s="11">
        <f>C93</f>
        <v>473.58042</v>
      </c>
      <c r="D92" s="24">
        <f>D93</f>
        <v>990.19600000000003</v>
      </c>
      <c r="E92" s="37">
        <f t="shared" si="1"/>
        <v>209.08719156927984</v>
      </c>
    </row>
    <row r="93" spans="1:5" ht="48" x14ac:dyDescent="0.25">
      <c r="A93" s="1" t="s">
        <v>204</v>
      </c>
      <c r="B93" s="2" t="s">
        <v>205</v>
      </c>
      <c r="C93" s="3">
        <v>473.58042</v>
      </c>
      <c r="D93" s="23">
        <v>990.19600000000003</v>
      </c>
      <c r="E93" s="37">
        <f t="shared" si="1"/>
        <v>209.08719156927984</v>
      </c>
    </row>
    <row r="94" spans="1:5" x14ac:dyDescent="0.25">
      <c r="A94" s="9" t="s">
        <v>206</v>
      </c>
      <c r="B94" s="10" t="s">
        <v>207</v>
      </c>
      <c r="C94" s="11">
        <f>C96+C97</f>
        <v>3176.5480600000001</v>
      </c>
      <c r="D94" s="24">
        <f>D96+D97+D95</f>
        <v>3333.4859999999999</v>
      </c>
      <c r="E94" s="37">
        <f t="shared" si="1"/>
        <v>104.94051835626878</v>
      </c>
    </row>
    <row r="95" spans="1:5" ht="51.75" customHeight="1" x14ac:dyDescent="0.25">
      <c r="A95" s="1" t="s">
        <v>322</v>
      </c>
      <c r="B95" s="2" t="s">
        <v>323</v>
      </c>
      <c r="C95" s="3">
        <v>0</v>
      </c>
      <c r="D95" s="23">
        <v>7.31</v>
      </c>
      <c r="E95" s="37">
        <v>0</v>
      </c>
    </row>
    <row r="96" spans="1:5" ht="24" x14ac:dyDescent="0.25">
      <c r="A96" s="1" t="s">
        <v>293</v>
      </c>
      <c r="B96" s="2" t="s">
        <v>294</v>
      </c>
      <c r="C96" s="3">
        <v>2606.4313999999999</v>
      </c>
      <c r="D96" s="23">
        <v>2609.5859999999998</v>
      </c>
      <c r="E96" s="37">
        <f t="shared" si="1"/>
        <v>100.12103138413696</v>
      </c>
    </row>
    <row r="97" spans="1:5" ht="37.5" customHeight="1" x14ac:dyDescent="0.25">
      <c r="A97" s="1" t="s">
        <v>208</v>
      </c>
      <c r="B97" s="2" t="s">
        <v>209</v>
      </c>
      <c r="C97" s="3">
        <v>570.11666000000002</v>
      </c>
      <c r="D97" s="23">
        <v>716.59</v>
      </c>
      <c r="E97" s="37">
        <f t="shared" si="1"/>
        <v>125.69181893404063</v>
      </c>
    </row>
    <row r="98" spans="1:5" ht="26.25" customHeight="1" x14ac:dyDescent="0.25">
      <c r="A98" s="9" t="s">
        <v>130</v>
      </c>
      <c r="B98" s="10" t="s">
        <v>131</v>
      </c>
      <c r="C98" s="11">
        <f>C99+C101</f>
        <v>1071.92499</v>
      </c>
      <c r="D98" s="24">
        <f>D99+D101</f>
        <v>1069.7139999999999</v>
      </c>
      <c r="E98" s="37">
        <f t="shared" si="1"/>
        <v>99.793736500163135</v>
      </c>
    </row>
    <row r="99" spans="1:5" ht="15" customHeight="1" x14ac:dyDescent="0.25">
      <c r="A99" s="9" t="s">
        <v>132</v>
      </c>
      <c r="B99" s="10" t="s">
        <v>133</v>
      </c>
      <c r="C99" s="11">
        <f>C100</f>
        <v>1000</v>
      </c>
      <c r="D99" s="24">
        <f>D100</f>
        <v>1002.46</v>
      </c>
      <c r="E99" s="37">
        <f t="shared" si="1"/>
        <v>100.24600000000001</v>
      </c>
    </row>
    <row r="100" spans="1:5" ht="15" customHeight="1" x14ac:dyDescent="0.25">
      <c r="A100" s="1" t="s">
        <v>134</v>
      </c>
      <c r="B100" s="2" t="s">
        <v>135</v>
      </c>
      <c r="C100" s="3">
        <v>1000</v>
      </c>
      <c r="D100" s="23">
        <v>1002.46</v>
      </c>
      <c r="E100" s="37">
        <f t="shared" si="1"/>
        <v>100.24600000000001</v>
      </c>
    </row>
    <row r="101" spans="1:5" ht="15" customHeight="1" x14ac:dyDescent="0.25">
      <c r="A101" s="16" t="s">
        <v>266</v>
      </c>
      <c r="B101" s="10" t="s">
        <v>267</v>
      </c>
      <c r="C101" s="11">
        <f>C102</f>
        <v>71.924990000000008</v>
      </c>
      <c r="D101" s="24">
        <f>D102</f>
        <v>67.254000000000005</v>
      </c>
      <c r="E101" s="37">
        <f t="shared" si="1"/>
        <v>93.505748141223236</v>
      </c>
    </row>
    <row r="102" spans="1:5" ht="15" customHeight="1" x14ac:dyDescent="0.25">
      <c r="A102" s="17" t="s">
        <v>268</v>
      </c>
      <c r="B102" s="2" t="s">
        <v>269</v>
      </c>
      <c r="C102" s="11">
        <f>SUM(C103:C107)</f>
        <v>71.924990000000008</v>
      </c>
      <c r="D102" s="24">
        <f>SUM(D103:D107)</f>
        <v>67.254000000000005</v>
      </c>
      <c r="E102" s="37">
        <f t="shared" si="1"/>
        <v>93.505748141223236</v>
      </c>
    </row>
    <row r="103" spans="1:5" ht="24" x14ac:dyDescent="0.25">
      <c r="A103" s="17" t="s">
        <v>304</v>
      </c>
      <c r="B103" s="2" t="s">
        <v>305</v>
      </c>
      <c r="C103" s="3">
        <v>2.5</v>
      </c>
      <c r="D103" s="23">
        <v>2.5</v>
      </c>
      <c r="E103" s="37">
        <f t="shared" si="1"/>
        <v>100</v>
      </c>
    </row>
    <row r="104" spans="1:5" ht="24" x14ac:dyDescent="0.25">
      <c r="A104" s="17" t="s">
        <v>306</v>
      </c>
      <c r="B104" s="2" t="s">
        <v>307</v>
      </c>
      <c r="C104" s="3">
        <v>1.724</v>
      </c>
      <c r="D104" s="23">
        <v>1.724</v>
      </c>
      <c r="E104" s="37">
        <f t="shared" si="1"/>
        <v>100</v>
      </c>
    </row>
    <row r="105" spans="1:5" ht="24" x14ac:dyDescent="0.25">
      <c r="A105" s="17" t="s">
        <v>308</v>
      </c>
      <c r="B105" s="2" t="s">
        <v>309</v>
      </c>
      <c r="C105" s="3">
        <v>2.258</v>
      </c>
      <c r="D105" s="23">
        <v>2.2599999999999998</v>
      </c>
      <c r="E105" s="37">
        <f t="shared" si="1"/>
        <v>100.08857395925597</v>
      </c>
    </row>
    <row r="106" spans="1:5" ht="24" x14ac:dyDescent="0.25">
      <c r="A106" s="17" t="s">
        <v>255</v>
      </c>
      <c r="B106" s="2" t="s">
        <v>257</v>
      </c>
      <c r="C106" s="3">
        <v>1.8549899999999999</v>
      </c>
      <c r="D106" s="23">
        <v>1.85</v>
      </c>
      <c r="E106" s="37">
        <f t="shared" si="1"/>
        <v>99.730995854425103</v>
      </c>
    </row>
    <row r="107" spans="1:5" ht="24" x14ac:dyDescent="0.25">
      <c r="A107" s="17" t="s">
        <v>256</v>
      </c>
      <c r="B107" s="2" t="s">
        <v>258</v>
      </c>
      <c r="C107" s="3">
        <v>63.588000000000001</v>
      </c>
      <c r="D107" s="23">
        <v>58.92</v>
      </c>
      <c r="E107" s="37">
        <f t="shared" si="1"/>
        <v>92.658992262691072</v>
      </c>
    </row>
    <row r="108" spans="1:5" ht="24.75" customHeight="1" x14ac:dyDescent="0.25">
      <c r="A108" s="9" t="s">
        <v>136</v>
      </c>
      <c r="B108" s="10" t="s">
        <v>137</v>
      </c>
      <c r="C108" s="11">
        <f>C109</f>
        <v>2717718.4959999998</v>
      </c>
      <c r="D108" s="24">
        <f>D109+D173</f>
        <v>2691698.5793999997</v>
      </c>
      <c r="E108" s="37">
        <f t="shared" si="1"/>
        <v>99.042582348455269</v>
      </c>
    </row>
    <row r="109" spans="1:5" ht="31.5" customHeight="1" x14ac:dyDescent="0.25">
      <c r="A109" s="9" t="s">
        <v>138</v>
      </c>
      <c r="B109" s="10" t="s">
        <v>139</v>
      </c>
      <c r="C109" s="11">
        <f>C110+C113+C148+C169</f>
        <v>2717718.4959999998</v>
      </c>
      <c r="D109" s="24">
        <f>D110+D113+D148+D169</f>
        <v>2709068.4893999998</v>
      </c>
      <c r="E109" s="37">
        <f t="shared" si="1"/>
        <v>99.681718080340872</v>
      </c>
    </row>
    <row r="110" spans="1:5" ht="19.5" customHeight="1" x14ac:dyDescent="0.25">
      <c r="A110" s="9" t="s">
        <v>140</v>
      </c>
      <c r="B110" s="10" t="s">
        <v>141</v>
      </c>
      <c r="C110" s="11">
        <f>C111+C112</f>
        <v>68436</v>
      </c>
      <c r="D110" s="24">
        <f>D111+D112</f>
        <v>128436</v>
      </c>
      <c r="E110" s="37">
        <f t="shared" si="1"/>
        <v>187.67315448009819</v>
      </c>
    </row>
    <row r="111" spans="1:5" ht="15" customHeight="1" x14ac:dyDescent="0.25">
      <c r="A111" s="1" t="s">
        <v>168</v>
      </c>
      <c r="B111" s="2" t="s">
        <v>169</v>
      </c>
      <c r="C111" s="3">
        <v>3503</v>
      </c>
      <c r="D111" s="23">
        <v>3503</v>
      </c>
      <c r="E111" s="37">
        <f t="shared" si="1"/>
        <v>100</v>
      </c>
    </row>
    <row r="112" spans="1:5" ht="15" customHeight="1" x14ac:dyDescent="0.25">
      <c r="A112" s="1" t="s">
        <v>320</v>
      </c>
      <c r="B112" s="2" t="s">
        <v>321</v>
      </c>
      <c r="C112" s="3">
        <v>64933</v>
      </c>
      <c r="D112" s="23">
        <v>124933</v>
      </c>
      <c r="E112" s="37">
        <f t="shared" si="1"/>
        <v>192.40293841344155</v>
      </c>
    </row>
    <row r="113" spans="1:5" ht="24.75" customHeight="1" x14ac:dyDescent="0.25">
      <c r="A113" s="9" t="s">
        <v>142</v>
      </c>
      <c r="B113" s="10" t="s">
        <v>143</v>
      </c>
      <c r="C113" s="11">
        <f>SUM(C114:C122)+C123</f>
        <v>560578.49399999995</v>
      </c>
      <c r="D113" s="24">
        <f>SUM(D114:D122)+D123</f>
        <v>527569.06823999994</v>
      </c>
      <c r="E113" s="37">
        <f t="shared" si="1"/>
        <v>94.111542609410193</v>
      </c>
    </row>
    <row r="114" spans="1:5" ht="24" x14ac:dyDescent="0.25">
      <c r="A114" s="1" t="s">
        <v>190</v>
      </c>
      <c r="B114" s="2" t="s">
        <v>191</v>
      </c>
      <c r="C114" s="3">
        <v>9499.84</v>
      </c>
      <c r="D114" s="23">
        <v>9429.7000000000007</v>
      </c>
      <c r="E114" s="37">
        <f t="shared" si="1"/>
        <v>99.261671775524647</v>
      </c>
    </row>
    <row r="115" spans="1:5" ht="48" x14ac:dyDescent="0.25">
      <c r="A115" s="1" t="s">
        <v>259</v>
      </c>
      <c r="B115" s="2" t="s">
        <v>270</v>
      </c>
      <c r="C115" s="3">
        <v>1569</v>
      </c>
      <c r="D115" s="23">
        <v>1493.69</v>
      </c>
      <c r="E115" s="37">
        <f t="shared" si="1"/>
        <v>95.200127469725942</v>
      </c>
    </row>
    <row r="116" spans="1:5" ht="60" x14ac:dyDescent="0.25">
      <c r="A116" s="1" t="s">
        <v>260</v>
      </c>
      <c r="B116" s="2" t="s">
        <v>261</v>
      </c>
      <c r="C116" s="3">
        <v>11347.3</v>
      </c>
      <c r="D116" s="23">
        <v>8497.7800000000007</v>
      </c>
      <c r="E116" s="37">
        <f t="shared" si="1"/>
        <v>74.888123165863249</v>
      </c>
    </row>
    <row r="117" spans="1:5" ht="36" x14ac:dyDescent="0.25">
      <c r="A117" s="1" t="s">
        <v>264</v>
      </c>
      <c r="B117" s="2" t="s">
        <v>265</v>
      </c>
      <c r="C117" s="3">
        <v>2194.6999999999998</v>
      </c>
      <c r="D117" s="23">
        <v>1679.3219999999999</v>
      </c>
      <c r="E117" s="37">
        <f t="shared" si="1"/>
        <v>76.51715496423202</v>
      </c>
    </row>
    <row r="118" spans="1:5" s="8" customFormat="1" ht="36" x14ac:dyDescent="0.2">
      <c r="A118" s="1" t="s">
        <v>193</v>
      </c>
      <c r="B118" s="7" t="s">
        <v>194</v>
      </c>
      <c r="C118" s="3">
        <v>65240.4</v>
      </c>
      <c r="D118" s="23">
        <v>54477.987999999998</v>
      </c>
      <c r="E118" s="37">
        <f t="shared" si="1"/>
        <v>83.503454914439516</v>
      </c>
    </row>
    <row r="119" spans="1:5" ht="23.25" customHeight="1" x14ac:dyDescent="0.25">
      <c r="A119" s="1" t="s">
        <v>184</v>
      </c>
      <c r="B119" s="2" t="s">
        <v>185</v>
      </c>
      <c r="C119" s="3">
        <v>893.9</v>
      </c>
      <c r="D119" s="23">
        <v>893.77</v>
      </c>
      <c r="E119" s="37">
        <f t="shared" si="1"/>
        <v>99.985456986240067</v>
      </c>
    </row>
    <row r="120" spans="1:5" ht="48" x14ac:dyDescent="0.25">
      <c r="A120" s="1" t="s">
        <v>318</v>
      </c>
      <c r="B120" s="2" t="s">
        <v>319</v>
      </c>
      <c r="C120" s="3">
        <v>792.9</v>
      </c>
      <c r="D120" s="23">
        <v>792.87400000000002</v>
      </c>
      <c r="E120" s="37">
        <f t="shared" si="1"/>
        <v>99.996720897969482</v>
      </c>
    </row>
    <row r="121" spans="1:5" ht="36" x14ac:dyDescent="0.25">
      <c r="A121" s="1" t="s">
        <v>245</v>
      </c>
      <c r="B121" s="2" t="s">
        <v>246</v>
      </c>
      <c r="C121" s="3">
        <v>80292.399999999994</v>
      </c>
      <c r="D121" s="23">
        <v>75271.357000000004</v>
      </c>
      <c r="E121" s="37">
        <f t="shared" si="1"/>
        <v>93.746552600246119</v>
      </c>
    </row>
    <row r="122" spans="1:5" ht="36.75" customHeight="1" x14ac:dyDescent="0.25">
      <c r="A122" s="1" t="s">
        <v>192</v>
      </c>
      <c r="B122" s="2" t="s">
        <v>295</v>
      </c>
      <c r="C122" s="3">
        <v>7187.7</v>
      </c>
      <c r="D122" s="23">
        <v>7187.6970000000001</v>
      </c>
      <c r="E122" s="37">
        <f t="shared" si="1"/>
        <v>99.999958262030972</v>
      </c>
    </row>
    <row r="123" spans="1:5" ht="21" customHeight="1" x14ac:dyDescent="0.25">
      <c r="A123" s="9" t="s">
        <v>144</v>
      </c>
      <c r="B123" s="10" t="s">
        <v>145</v>
      </c>
      <c r="C123" s="11">
        <f>SUM(C124:C146)</f>
        <v>381560.35399999999</v>
      </c>
      <c r="D123" s="24">
        <f>SUM(D124:D147)</f>
        <v>367844.89023999998</v>
      </c>
      <c r="E123" s="37">
        <f t="shared" si="1"/>
        <v>96.405427446479408</v>
      </c>
    </row>
    <row r="124" spans="1:5" ht="36.75" customHeight="1" x14ac:dyDescent="0.25">
      <c r="A124" s="1" t="s">
        <v>219</v>
      </c>
      <c r="B124" s="2" t="s">
        <v>165</v>
      </c>
      <c r="C124" s="3">
        <v>1570</v>
      </c>
      <c r="D124" s="23">
        <v>1552.89</v>
      </c>
      <c r="E124" s="37">
        <f t="shared" si="1"/>
        <v>98.910191082802555</v>
      </c>
    </row>
    <row r="125" spans="1:5" ht="27" customHeight="1" x14ac:dyDescent="0.25">
      <c r="A125" s="1" t="s">
        <v>217</v>
      </c>
      <c r="B125" s="2" t="s">
        <v>153</v>
      </c>
      <c r="C125" s="3">
        <v>218</v>
      </c>
      <c r="D125" s="23">
        <v>0</v>
      </c>
      <c r="E125" s="37">
        <f t="shared" si="1"/>
        <v>0</v>
      </c>
    </row>
    <row r="126" spans="1:5" ht="26.25" customHeight="1" x14ac:dyDescent="0.25">
      <c r="A126" s="1" t="s">
        <v>221</v>
      </c>
      <c r="B126" s="2" t="s">
        <v>154</v>
      </c>
      <c r="C126" s="3">
        <v>7393.5</v>
      </c>
      <c r="D126" s="23">
        <v>7319.56</v>
      </c>
      <c r="E126" s="37">
        <f t="shared" si="1"/>
        <v>98.999932373030376</v>
      </c>
    </row>
    <row r="127" spans="1:5" ht="25.5" customHeight="1" x14ac:dyDescent="0.25">
      <c r="A127" s="1" t="s">
        <v>220</v>
      </c>
      <c r="B127" s="2" t="s">
        <v>155</v>
      </c>
      <c r="C127" s="3">
        <v>84408</v>
      </c>
      <c r="D127" s="23">
        <v>75585.72</v>
      </c>
      <c r="E127" s="37">
        <f t="shared" si="1"/>
        <v>89.548052317315893</v>
      </c>
    </row>
    <row r="128" spans="1:5" ht="25.5" customHeight="1" x14ac:dyDescent="0.25">
      <c r="A128" s="1" t="s">
        <v>218</v>
      </c>
      <c r="B128" s="2" t="s">
        <v>210</v>
      </c>
      <c r="C128" s="3">
        <v>7368</v>
      </c>
      <c r="D128" s="23">
        <v>7367.13</v>
      </c>
      <c r="E128" s="37">
        <f t="shared" si="1"/>
        <v>99.98819218241043</v>
      </c>
    </row>
    <row r="129" spans="1:5" ht="17.25" customHeight="1" x14ac:dyDescent="0.25">
      <c r="A129" s="1" t="s">
        <v>222</v>
      </c>
      <c r="B129" s="5" t="s">
        <v>156</v>
      </c>
      <c r="C129" s="3">
        <v>20956</v>
      </c>
      <c r="D129" s="23">
        <v>20881.2</v>
      </c>
      <c r="E129" s="37">
        <f t="shared" si="1"/>
        <v>99.643061652987214</v>
      </c>
    </row>
    <row r="130" spans="1:5" ht="56.25" customHeight="1" x14ac:dyDescent="0.25">
      <c r="A130" s="1" t="s">
        <v>224</v>
      </c>
      <c r="B130" s="5" t="s">
        <v>166</v>
      </c>
      <c r="C130" s="3">
        <v>1237</v>
      </c>
      <c r="D130" s="23">
        <v>1284</v>
      </c>
      <c r="E130" s="37">
        <f t="shared" ref="E130:E174" si="2">D130/C130*100</f>
        <v>103.79951495553759</v>
      </c>
    </row>
    <row r="131" spans="1:5" ht="48" x14ac:dyDescent="0.25">
      <c r="A131" s="1" t="s">
        <v>227</v>
      </c>
      <c r="B131" s="5" t="s">
        <v>212</v>
      </c>
      <c r="C131" s="3">
        <v>42285</v>
      </c>
      <c r="D131" s="23">
        <v>42285</v>
      </c>
      <c r="E131" s="37">
        <f t="shared" si="2"/>
        <v>100</v>
      </c>
    </row>
    <row r="132" spans="1:5" ht="39.75" customHeight="1" x14ac:dyDescent="0.25">
      <c r="A132" s="1" t="s">
        <v>226</v>
      </c>
      <c r="B132" s="5" t="s">
        <v>157</v>
      </c>
      <c r="C132" s="3">
        <v>538</v>
      </c>
      <c r="D132" s="23">
        <v>538</v>
      </c>
      <c r="E132" s="37">
        <f t="shared" si="2"/>
        <v>100</v>
      </c>
    </row>
    <row r="133" spans="1:5" ht="39.75" customHeight="1" x14ac:dyDescent="0.25">
      <c r="A133" s="1" t="s">
        <v>225</v>
      </c>
      <c r="B133" s="5" t="s">
        <v>211</v>
      </c>
      <c r="C133" s="3">
        <v>1856</v>
      </c>
      <c r="D133" s="23">
        <v>1780.1780000000001</v>
      </c>
      <c r="E133" s="37">
        <f t="shared" si="2"/>
        <v>95.914762931034488</v>
      </c>
    </row>
    <row r="134" spans="1:5" ht="26.25" customHeight="1" x14ac:dyDescent="0.25">
      <c r="A134" s="1" t="s">
        <v>228</v>
      </c>
      <c r="B134" s="5" t="s">
        <v>158</v>
      </c>
      <c r="C134" s="3">
        <v>6942</v>
      </c>
      <c r="D134" s="23">
        <v>6942</v>
      </c>
      <c r="E134" s="37">
        <f t="shared" si="2"/>
        <v>100</v>
      </c>
    </row>
    <row r="135" spans="1:5" ht="48.75" customHeight="1" x14ac:dyDescent="0.25">
      <c r="A135" s="1" t="s">
        <v>229</v>
      </c>
      <c r="B135" s="5" t="s">
        <v>159</v>
      </c>
      <c r="C135" s="3">
        <v>705</v>
      </c>
      <c r="D135" s="23">
        <v>473.51</v>
      </c>
      <c r="E135" s="37">
        <f t="shared" si="2"/>
        <v>67.164539007092188</v>
      </c>
    </row>
    <row r="136" spans="1:5" ht="28.5" customHeight="1" x14ac:dyDescent="0.25">
      <c r="A136" s="1" t="s">
        <v>223</v>
      </c>
      <c r="B136" s="2" t="s">
        <v>181</v>
      </c>
      <c r="C136" s="3">
        <v>15966.683999999999</v>
      </c>
      <c r="D136" s="23">
        <v>12307.214</v>
      </c>
      <c r="E136" s="37">
        <f t="shared" si="2"/>
        <v>77.080588555519739</v>
      </c>
    </row>
    <row r="137" spans="1:5" ht="28.5" customHeight="1" x14ac:dyDescent="0.25">
      <c r="A137" s="1" t="s">
        <v>247</v>
      </c>
      <c r="B137" s="2" t="s">
        <v>248</v>
      </c>
      <c r="C137" s="3">
        <v>33000</v>
      </c>
      <c r="D137" s="23">
        <v>32882.79</v>
      </c>
      <c r="E137" s="37">
        <f t="shared" si="2"/>
        <v>99.644818181818181</v>
      </c>
    </row>
    <row r="138" spans="1:5" ht="21" customHeight="1" x14ac:dyDescent="0.25">
      <c r="A138" s="1" t="s">
        <v>249</v>
      </c>
      <c r="B138" s="2" t="s">
        <v>250</v>
      </c>
      <c r="C138" s="3">
        <v>87253.32</v>
      </c>
      <c r="D138" s="23">
        <v>86809.691999999995</v>
      </c>
      <c r="E138" s="37">
        <f t="shared" si="2"/>
        <v>99.49156318636355</v>
      </c>
    </row>
    <row r="139" spans="1:5" ht="24" x14ac:dyDescent="0.25">
      <c r="A139" s="1" t="s">
        <v>262</v>
      </c>
      <c r="B139" s="2" t="s">
        <v>263</v>
      </c>
      <c r="C139" s="3">
        <v>21386.82</v>
      </c>
      <c r="D139" s="23">
        <v>21386.82</v>
      </c>
      <c r="E139" s="37">
        <f t="shared" si="2"/>
        <v>100</v>
      </c>
    </row>
    <row r="140" spans="1:5" ht="65.25" customHeight="1" x14ac:dyDescent="0.25">
      <c r="A140" s="1" t="s">
        <v>296</v>
      </c>
      <c r="B140" s="2" t="s">
        <v>297</v>
      </c>
      <c r="C140" s="3">
        <v>165</v>
      </c>
      <c r="D140" s="23">
        <v>138.93</v>
      </c>
      <c r="E140" s="37">
        <f t="shared" si="2"/>
        <v>84.2</v>
      </c>
    </row>
    <row r="141" spans="1:5" ht="24" x14ac:dyDescent="0.25">
      <c r="A141" s="1" t="s">
        <v>298</v>
      </c>
      <c r="B141" s="2" t="s">
        <v>301</v>
      </c>
      <c r="C141" s="3">
        <v>8556.43</v>
      </c>
      <c r="D141" s="23">
        <v>7951.5346499999996</v>
      </c>
      <c r="E141" s="37">
        <f t="shared" si="2"/>
        <v>92.930517166622053</v>
      </c>
    </row>
    <row r="142" spans="1:5" ht="24" x14ac:dyDescent="0.25">
      <c r="A142" s="1" t="s">
        <v>299</v>
      </c>
      <c r="B142" s="2" t="s">
        <v>302</v>
      </c>
      <c r="C142" s="3">
        <v>5497</v>
      </c>
      <c r="D142" s="23">
        <v>5077.692</v>
      </c>
      <c r="E142" s="37">
        <f t="shared" si="2"/>
        <v>92.372057485901408</v>
      </c>
    </row>
    <row r="143" spans="1:5" ht="24" x14ac:dyDescent="0.25">
      <c r="A143" s="1" t="s">
        <v>300</v>
      </c>
      <c r="B143" s="2" t="s">
        <v>303</v>
      </c>
      <c r="C143" s="3">
        <v>140.5</v>
      </c>
      <c r="D143" s="23">
        <v>108.312</v>
      </c>
      <c r="E143" s="37">
        <f t="shared" si="2"/>
        <v>77.090391459074738</v>
      </c>
    </row>
    <row r="144" spans="1:5" ht="72" x14ac:dyDescent="0.25">
      <c r="A144" s="1" t="s">
        <v>310</v>
      </c>
      <c r="B144" s="2" t="s">
        <v>314</v>
      </c>
      <c r="C144" s="3">
        <v>270</v>
      </c>
      <c r="D144" s="23">
        <v>0</v>
      </c>
      <c r="E144" s="37">
        <f t="shared" si="2"/>
        <v>0</v>
      </c>
    </row>
    <row r="145" spans="1:5" ht="24" x14ac:dyDescent="0.25">
      <c r="A145" s="1" t="s">
        <v>311</v>
      </c>
      <c r="B145" s="2" t="s">
        <v>313</v>
      </c>
      <c r="C145" s="3">
        <v>12863.1</v>
      </c>
      <c r="D145" s="23">
        <v>12437.55</v>
      </c>
      <c r="E145" s="37">
        <f t="shared" si="2"/>
        <v>96.691699512559168</v>
      </c>
    </row>
    <row r="146" spans="1:5" ht="43.5" customHeight="1" x14ac:dyDescent="0.25">
      <c r="A146" s="1" t="s">
        <v>312</v>
      </c>
      <c r="B146" s="2" t="s">
        <v>315</v>
      </c>
      <c r="C146" s="3">
        <v>20985</v>
      </c>
      <c r="D146" s="23">
        <v>20076.596000000001</v>
      </c>
      <c r="E146" s="37">
        <f t="shared" si="2"/>
        <v>95.671174648558505</v>
      </c>
    </row>
    <row r="147" spans="1:5" ht="42" customHeight="1" x14ac:dyDescent="0.25">
      <c r="A147" s="1" t="s">
        <v>324</v>
      </c>
      <c r="B147" s="2" t="s">
        <v>325</v>
      </c>
      <c r="C147" s="6">
        <v>0</v>
      </c>
      <c r="D147" s="26">
        <v>2658.57159</v>
      </c>
      <c r="E147" s="37">
        <v>0</v>
      </c>
    </row>
    <row r="148" spans="1:5" ht="23.25" customHeight="1" x14ac:dyDescent="0.25">
      <c r="A148" s="9" t="s">
        <v>146</v>
      </c>
      <c r="B148" s="10" t="s">
        <v>147</v>
      </c>
      <c r="C148" s="11">
        <f>SUM(C149:C160)+C161</f>
        <v>2012569</v>
      </c>
      <c r="D148" s="24">
        <f>SUM(D149:D160)+D161</f>
        <v>1976928.47016</v>
      </c>
      <c r="E148" s="37">
        <f t="shared" si="2"/>
        <v>98.229102712006394</v>
      </c>
    </row>
    <row r="149" spans="1:5" ht="25.5" customHeight="1" x14ac:dyDescent="0.25">
      <c r="A149" s="1" t="s">
        <v>171</v>
      </c>
      <c r="B149" s="2" t="s">
        <v>172</v>
      </c>
      <c r="C149" s="3">
        <v>79072</v>
      </c>
      <c r="D149" s="23">
        <v>60537.498</v>
      </c>
      <c r="E149" s="37">
        <f t="shared" si="2"/>
        <v>76.559968130311617</v>
      </c>
    </row>
    <row r="150" spans="1:5" ht="45.75" customHeight="1" x14ac:dyDescent="0.25">
      <c r="A150" s="1" t="s">
        <v>230</v>
      </c>
      <c r="B150" s="2" t="s">
        <v>186</v>
      </c>
      <c r="C150" s="3">
        <v>939</v>
      </c>
      <c r="D150" s="23">
        <v>939</v>
      </c>
      <c r="E150" s="37">
        <f t="shared" si="2"/>
        <v>100</v>
      </c>
    </row>
    <row r="151" spans="1:5" ht="36" x14ac:dyDescent="0.25">
      <c r="A151" s="1" t="s">
        <v>231</v>
      </c>
      <c r="B151" s="2" t="s">
        <v>187</v>
      </c>
      <c r="C151" s="3">
        <v>6545</v>
      </c>
      <c r="D151" s="23">
        <v>6545</v>
      </c>
      <c r="E151" s="37">
        <f t="shared" si="2"/>
        <v>100</v>
      </c>
    </row>
    <row r="152" spans="1:5" ht="29.25" customHeight="1" x14ac:dyDescent="0.25">
      <c r="A152" s="1" t="s">
        <v>232</v>
      </c>
      <c r="B152" s="2" t="s">
        <v>195</v>
      </c>
      <c r="C152" s="3">
        <v>3030</v>
      </c>
      <c r="D152" s="23">
        <v>3030</v>
      </c>
      <c r="E152" s="37">
        <f t="shared" si="2"/>
        <v>100</v>
      </c>
    </row>
    <row r="153" spans="1:5" ht="23.25" customHeight="1" x14ac:dyDescent="0.25">
      <c r="A153" s="1" t="s">
        <v>233</v>
      </c>
      <c r="B153" s="2" t="s">
        <v>188</v>
      </c>
      <c r="C153" s="3">
        <v>662</v>
      </c>
      <c r="D153" s="23">
        <v>662</v>
      </c>
      <c r="E153" s="37">
        <f t="shared" si="2"/>
        <v>100</v>
      </c>
    </row>
    <row r="154" spans="1:5" ht="36" x14ac:dyDescent="0.25">
      <c r="A154" s="1" t="s">
        <v>234</v>
      </c>
      <c r="B154" s="2" t="s">
        <v>189</v>
      </c>
      <c r="C154" s="3">
        <v>63</v>
      </c>
      <c r="D154" s="23">
        <v>1.0953299999999999</v>
      </c>
      <c r="E154" s="37">
        <f t="shared" si="2"/>
        <v>1.7386190476190475</v>
      </c>
    </row>
    <row r="155" spans="1:5" ht="43.5" customHeight="1" x14ac:dyDescent="0.25">
      <c r="A155" s="1" t="s">
        <v>173</v>
      </c>
      <c r="B155" s="2" t="s">
        <v>177</v>
      </c>
      <c r="C155" s="3">
        <v>42104</v>
      </c>
      <c r="D155" s="23">
        <v>45200.151339999997</v>
      </c>
      <c r="E155" s="37">
        <f t="shared" si="2"/>
        <v>107.35358003990119</v>
      </c>
    </row>
    <row r="156" spans="1:5" ht="39.75" customHeight="1" x14ac:dyDescent="0.25">
      <c r="A156" s="1" t="s">
        <v>174</v>
      </c>
      <c r="B156" s="2" t="s">
        <v>178</v>
      </c>
      <c r="C156" s="3">
        <v>24149</v>
      </c>
      <c r="D156" s="23">
        <v>23381.77</v>
      </c>
      <c r="E156" s="37">
        <f t="shared" si="2"/>
        <v>96.822932626609798</v>
      </c>
    </row>
    <row r="157" spans="1:5" ht="23.25" customHeight="1" x14ac:dyDescent="0.25">
      <c r="A157" s="1" t="s">
        <v>175</v>
      </c>
      <c r="B157" s="2" t="s">
        <v>179</v>
      </c>
      <c r="C157" s="3">
        <v>10634</v>
      </c>
      <c r="D157" s="23">
        <v>10488.331</v>
      </c>
      <c r="E157" s="37">
        <f t="shared" si="2"/>
        <v>98.630157983825455</v>
      </c>
    </row>
    <row r="158" spans="1:5" ht="34.5" customHeight="1" x14ac:dyDescent="0.25">
      <c r="A158" s="1" t="s">
        <v>176</v>
      </c>
      <c r="B158" s="2" t="s">
        <v>180</v>
      </c>
      <c r="C158" s="3">
        <v>2</v>
      </c>
      <c r="D158" s="23">
        <v>0.99</v>
      </c>
      <c r="E158" s="37">
        <f t="shared" si="2"/>
        <v>49.5</v>
      </c>
    </row>
    <row r="159" spans="1:5" ht="34.5" customHeight="1" x14ac:dyDescent="0.25">
      <c r="A159" s="1" t="s">
        <v>253</v>
      </c>
      <c r="B159" s="2" t="s">
        <v>254</v>
      </c>
      <c r="C159" s="3">
        <v>50387</v>
      </c>
      <c r="D159" s="23">
        <v>50387</v>
      </c>
      <c r="E159" s="37">
        <f t="shared" si="2"/>
        <v>100</v>
      </c>
    </row>
    <row r="160" spans="1:5" ht="28.5" customHeight="1" x14ac:dyDescent="0.25">
      <c r="A160" s="1" t="s">
        <v>183</v>
      </c>
      <c r="B160" s="2" t="s">
        <v>182</v>
      </c>
      <c r="C160" s="3">
        <v>2006</v>
      </c>
      <c r="D160" s="23">
        <v>0</v>
      </c>
      <c r="E160" s="37">
        <f t="shared" si="2"/>
        <v>0</v>
      </c>
    </row>
    <row r="161" spans="1:5" ht="22.5" customHeight="1" x14ac:dyDescent="0.25">
      <c r="A161" s="9" t="s">
        <v>148</v>
      </c>
      <c r="B161" s="10" t="s">
        <v>149</v>
      </c>
      <c r="C161" s="11">
        <f>SUM(C162:C168)</f>
        <v>1792976</v>
      </c>
      <c r="D161" s="24">
        <f>SUM(D162:D168)</f>
        <v>1775755.6344900001</v>
      </c>
      <c r="E161" s="37">
        <f t="shared" si="2"/>
        <v>99.03956519719172</v>
      </c>
    </row>
    <row r="162" spans="1:5" ht="99" customHeight="1" x14ac:dyDescent="0.25">
      <c r="A162" s="1" t="s">
        <v>235</v>
      </c>
      <c r="B162" s="2" t="s">
        <v>170</v>
      </c>
      <c r="C162" s="3">
        <v>239</v>
      </c>
      <c r="D162" s="23">
        <v>218.155</v>
      </c>
      <c r="E162" s="37">
        <f t="shared" si="2"/>
        <v>91.278242677824267</v>
      </c>
    </row>
    <row r="163" spans="1:5" ht="86.25" customHeight="1" x14ac:dyDescent="0.25">
      <c r="A163" s="1" t="s">
        <v>236</v>
      </c>
      <c r="B163" s="2" t="s">
        <v>167</v>
      </c>
      <c r="C163" s="3">
        <v>478</v>
      </c>
      <c r="D163" s="23">
        <v>477.81490000000002</v>
      </c>
      <c r="E163" s="37">
        <f t="shared" si="2"/>
        <v>99.961276150627626</v>
      </c>
    </row>
    <row r="164" spans="1:5" ht="24.75" customHeight="1" x14ac:dyDescent="0.25">
      <c r="A164" s="1" t="s">
        <v>237</v>
      </c>
      <c r="B164" s="2" t="s">
        <v>160</v>
      </c>
      <c r="C164" s="3">
        <v>3936</v>
      </c>
      <c r="D164" s="23">
        <v>3451.7825899999998</v>
      </c>
      <c r="E164" s="37">
        <f t="shared" si="2"/>
        <v>87.697728404471547</v>
      </c>
    </row>
    <row r="165" spans="1:5" ht="89.25" customHeight="1" x14ac:dyDescent="0.25">
      <c r="A165" s="1" t="s">
        <v>238</v>
      </c>
      <c r="B165" s="2" t="s">
        <v>161</v>
      </c>
      <c r="C165" s="3">
        <v>12127</v>
      </c>
      <c r="D165" s="23">
        <v>11802.204</v>
      </c>
      <c r="E165" s="37">
        <f t="shared" si="2"/>
        <v>97.321711882576068</v>
      </c>
    </row>
    <row r="166" spans="1:5" ht="102.75" customHeight="1" x14ac:dyDescent="0.25">
      <c r="A166" s="1" t="s">
        <v>239</v>
      </c>
      <c r="B166" s="2" t="s">
        <v>162</v>
      </c>
      <c r="C166" s="3">
        <v>1333206</v>
      </c>
      <c r="D166" s="23">
        <v>1320571.6780000001</v>
      </c>
      <c r="E166" s="37">
        <f t="shared" si="2"/>
        <v>99.05233534802575</v>
      </c>
    </row>
    <row r="167" spans="1:5" ht="63" customHeight="1" x14ac:dyDescent="0.25">
      <c r="A167" s="1" t="s">
        <v>240</v>
      </c>
      <c r="B167" s="2" t="s">
        <v>163</v>
      </c>
      <c r="C167" s="3">
        <v>1694</v>
      </c>
      <c r="D167" s="23">
        <v>1694</v>
      </c>
      <c r="E167" s="37">
        <f t="shared" si="2"/>
        <v>100</v>
      </c>
    </row>
    <row r="168" spans="1:5" ht="74.25" customHeight="1" x14ac:dyDescent="0.25">
      <c r="A168" s="1" t="s">
        <v>241</v>
      </c>
      <c r="B168" s="2" t="s">
        <v>164</v>
      </c>
      <c r="C168" s="3">
        <v>441296</v>
      </c>
      <c r="D168" s="23">
        <v>437540</v>
      </c>
      <c r="E168" s="37">
        <f t="shared" si="2"/>
        <v>99.148870599325619</v>
      </c>
    </row>
    <row r="169" spans="1:5" ht="24.75" customHeight="1" x14ac:dyDescent="0.25">
      <c r="A169" s="9" t="s">
        <v>150</v>
      </c>
      <c r="B169" s="10" t="s">
        <v>151</v>
      </c>
      <c r="C169" s="11">
        <f>SUM(C170:C172)</f>
        <v>76135.001999999993</v>
      </c>
      <c r="D169" s="24">
        <f>SUM(D170:D172)</f>
        <v>76134.951000000001</v>
      </c>
      <c r="E169" s="37">
        <f t="shared" si="2"/>
        <v>99.9999330137274</v>
      </c>
    </row>
    <row r="170" spans="1:5" ht="36" x14ac:dyDescent="0.25">
      <c r="A170" s="1" t="s">
        <v>242</v>
      </c>
      <c r="B170" s="2" t="s">
        <v>243</v>
      </c>
      <c r="C170" s="3">
        <v>52921.67</v>
      </c>
      <c r="D170" s="23">
        <v>52921.67</v>
      </c>
      <c r="E170" s="37">
        <f t="shared" si="2"/>
        <v>100</v>
      </c>
    </row>
    <row r="171" spans="1:5" ht="36" x14ac:dyDescent="0.25">
      <c r="A171" s="1" t="s">
        <v>251</v>
      </c>
      <c r="B171" s="2" t="s">
        <v>252</v>
      </c>
      <c r="C171" s="3">
        <v>500</v>
      </c>
      <c r="D171" s="23">
        <v>499.94900000000001</v>
      </c>
      <c r="E171" s="37">
        <f t="shared" si="2"/>
        <v>99.989800000000002</v>
      </c>
    </row>
    <row r="172" spans="1:5" ht="24" x14ac:dyDescent="0.25">
      <c r="A172" s="1" t="s">
        <v>316</v>
      </c>
      <c r="B172" s="2" t="s">
        <v>317</v>
      </c>
      <c r="C172" s="3">
        <v>22713.331999999999</v>
      </c>
      <c r="D172" s="23">
        <v>22713.331999999999</v>
      </c>
      <c r="E172" s="37">
        <f t="shared" si="2"/>
        <v>100</v>
      </c>
    </row>
    <row r="173" spans="1:5" ht="24" customHeight="1" thickBot="1" x14ac:dyDescent="0.3">
      <c r="A173" s="19" t="s">
        <v>328</v>
      </c>
      <c r="B173" s="20" t="s">
        <v>329</v>
      </c>
      <c r="C173" s="21">
        <v>0</v>
      </c>
      <c r="D173" s="40">
        <v>-17369.91</v>
      </c>
      <c r="E173" s="41">
        <v>0</v>
      </c>
    </row>
    <row r="174" spans="1:5" ht="15" customHeight="1" thickBot="1" x14ac:dyDescent="0.3">
      <c r="A174" s="50" t="s">
        <v>152</v>
      </c>
      <c r="B174" s="51"/>
      <c r="C174" s="42">
        <f>C7+C108</f>
        <v>5315555.4819299988</v>
      </c>
      <c r="D174" s="42">
        <f>D7+D108</f>
        <v>5377953.7873999998</v>
      </c>
      <c r="E174" s="43">
        <f t="shared" si="2"/>
        <v>101.17388118103783</v>
      </c>
    </row>
    <row r="175" spans="1:5" ht="27" customHeight="1" thickBot="1" x14ac:dyDescent="0.3">
      <c r="A175" s="54" t="s">
        <v>333</v>
      </c>
      <c r="B175" s="55"/>
      <c r="C175" s="32">
        <f>C7-C15</f>
        <v>1698256.9436987122</v>
      </c>
      <c r="D175" s="32">
        <f>D7-D15</f>
        <v>1787402.3763561007</v>
      </c>
      <c r="E175" s="38">
        <v>101.57476290272349</v>
      </c>
    </row>
    <row r="176" spans="1:5" x14ac:dyDescent="0.25">
      <c r="A176" s="15"/>
    </row>
    <row r="177" spans="1:4" ht="15" customHeight="1" x14ac:dyDescent="0.25">
      <c r="A177" s="49"/>
      <c r="B177" s="49"/>
      <c r="C177" s="33"/>
      <c r="D177" s="33"/>
    </row>
  </sheetData>
  <mergeCells count="10">
    <mergeCell ref="E4:E5"/>
    <mergeCell ref="B1:E1"/>
    <mergeCell ref="D4:D5"/>
    <mergeCell ref="A177:B177"/>
    <mergeCell ref="A174:B174"/>
    <mergeCell ref="A4:A5"/>
    <mergeCell ref="B4:B5"/>
    <mergeCell ref="C4:C5"/>
    <mergeCell ref="A175:B175"/>
    <mergeCell ref="A2:E2"/>
  </mergeCells>
  <pageMargins left="0.98425196850393704" right="0.39370078740157483" top="0.78740157480314965" bottom="0.39370078740157483" header="0.59055118110236227" footer="0.23622047244094491"/>
  <pageSetup paperSize="9" scale="69" fitToHeight="12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 Побежимова</cp:lastModifiedBy>
  <cp:lastPrinted>2022-03-22T11:41:10Z</cp:lastPrinted>
  <dcterms:created xsi:type="dcterms:W3CDTF">2019-11-01T08:25:04Z</dcterms:created>
  <dcterms:modified xsi:type="dcterms:W3CDTF">2022-06-02T12:48:58Z</dcterms:modified>
</cp:coreProperties>
</file>