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<sst xmlns="http://schemas.openxmlformats.org/spreadsheetml/2006/main" count="488" uniqueCount="110">
  <si>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</si>
  <si>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</si>
  <si>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</si>
  <si>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</si>
  <si>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</si>
  <si>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</si>
  <si>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</si>
  <si>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</si>
  <si>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</si>
  <si>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</si>
  <si>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</si>
  <si>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</si>
  <si>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</si>
  <si>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</si>
  <si>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</si>
  <si>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</si>
  <si>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</si>
  <si>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</si>
  <si>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</si>
  <si>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</si>
  <si>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</si>
  <si>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</si>
  <si>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</si>
  <si>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</si>
  <si>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</si>
  <si>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</si>
  <si>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</si>
  <si>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</si>
  <si>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</si>
  <si>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</si>
  <si>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</si>
  <si>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</si>
  <si>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</si>
  <si>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</si>
  <si>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</si>
  <si>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</si>
  <si>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</si>
  <si>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</si>
  <si>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</si>
  <si>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</si>
  <si>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</si>
  <si>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</si>
  <si>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</si>
  <si>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</si>
  <si>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</si>
  <si>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</si>
  <si>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</si>
  <si>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</si>
  <si>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</si>
  <si>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</si>
  <si>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</si>
  <si>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</si>
  <si>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</si>
  <si>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</si>
  <si>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</si>
  <si>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</si>
  <si>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</si>
  <si>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</si>
  <si>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</si>
  <si>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</si>
  <si>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</si>
  <si>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</si>
  <si>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</si>
  <si>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</si>
  <si>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</si>
  <si>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</si>
  <si>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</si>
  <si>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</si>
  <si>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</si>
  <si>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</si>
  <si>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</si>
  <si>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</si>
  <si>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</si>
  <si>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</si>
  <si>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</si>
  <si>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</si>
  <si>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</si>
  <si>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</si>
  <si>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</si>
  <si>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</si>
  <si>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</si>
  <si>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</si>
  <si>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</si>
  <si>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</si>
  <si>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</si>
  <si>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</si>
  <si>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</si>
  <si>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</si>
  <si>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</si>
  <si>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</si>
  <si>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</si>
  <si>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</si>
  <si>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</si>
  <si>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</si>
  <si>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</si>
  <si>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</si>
  <si>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</si>
  <si>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</si>
  <si>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</si>
  <si>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</si>
  <si>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</si>
  <si>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</si>
  <si>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</si>
  <si>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</si>
  <si>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</si>
  <si>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</si>
  <si>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</si>
  <si>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Средства бюджета 
 Московской области</t>
  </si>
  <si>
    <t>Средства бюджета 
Московской области</t>
  </si>
  <si>
    <t>Оперативный отчёт о реализации муниципальных программ городского округа Электросталь Московской области (свод) 
 за январь-июнь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</si>
</sst>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1.5" customHeight="1">
      <c r="A1" s="1"/>
      <c r="B1" s="66" t="s">
        <v>109</v>
      </c>
      <c r="C1" s="67"/>
      <c r="D1" s="67"/>
      <c r="E1" s="67"/>
      <c r="F1" s="67"/>
      <c r="G1" s="67"/>
      <c r="H1" s="67"/>
      <c r="I1" s="67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68">
        <v>1</v>
      </c>
      <c r="C3" s="28" t="s">
        <v>7</v>
      </c>
      <c r="D3" s="28" t="s">
        <v>100</v>
      </c>
      <c r="E3" s="29">
        <f>E5+E7</f>
        <v>980</v>
      </c>
      <c r="F3" s="29">
        <f>F5+F7</f>
        <v>40</v>
      </c>
      <c r="G3" s="30">
        <f>F3/E3</f>
        <v>0.04081632653061224</v>
      </c>
      <c r="H3" s="29">
        <f>H5+H7</f>
        <v>40</v>
      </c>
      <c r="I3" s="30">
        <f>H3/E3</f>
        <v>0.04081632653061224</v>
      </c>
      <c r="J3" s="1"/>
    </row>
    <row r="4" spans="1:10" ht="18.75" customHeight="1">
      <c r="A4" s="1"/>
      <c r="B4" s="69"/>
      <c r="C4" s="28" t="s">
        <v>11</v>
      </c>
      <c r="D4" s="31"/>
      <c r="E4" s="29">
        <f>E3</f>
        <v>980</v>
      </c>
      <c r="F4" s="29">
        <f>F3</f>
        <v>40</v>
      </c>
      <c r="G4" s="30">
        <f>F4/E4</f>
        <v>0.04081632653061224</v>
      </c>
      <c r="H4" s="29">
        <f>H3</f>
        <v>40</v>
      </c>
      <c r="I4" s="30">
        <f>H4/E4</f>
        <v>0.04081632653061224</v>
      </c>
      <c r="J4" s="7"/>
    </row>
    <row r="5" spans="1:10" ht="37.5" customHeight="1">
      <c r="A5" s="1"/>
      <c r="B5" s="69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69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69"/>
      <c r="C7" s="5" t="s">
        <v>14</v>
      </c>
      <c r="D7" s="5" t="s">
        <v>100</v>
      </c>
      <c r="E7" s="6">
        <v>980</v>
      </c>
      <c r="F7" s="6">
        <v>40</v>
      </c>
      <c r="G7" s="9">
        <f aca="true" t="shared" si="0" ref="G7:G74">F7/E7</f>
        <v>0.04081632653061224</v>
      </c>
      <c r="H7" s="6">
        <v>40</v>
      </c>
      <c r="I7" s="9">
        <f aca="true" t="shared" si="1" ref="I7:I74">H7/E7</f>
        <v>0.04081632653061224</v>
      </c>
      <c r="J7" s="1"/>
    </row>
    <row r="8" spans="1:10" ht="18.75" customHeight="1">
      <c r="A8" s="1"/>
      <c r="B8" s="70"/>
      <c r="C8" s="5" t="s">
        <v>13</v>
      </c>
      <c r="D8" s="8"/>
      <c r="E8" s="6">
        <f>E7</f>
        <v>980</v>
      </c>
      <c r="F8" s="6">
        <f>F7</f>
        <v>40</v>
      </c>
      <c r="G8" s="9">
        <f t="shared" si="0"/>
        <v>0.04081632653061224</v>
      </c>
      <c r="H8" s="6">
        <f>H7</f>
        <v>40</v>
      </c>
      <c r="I8" s="9">
        <f t="shared" si="1"/>
        <v>0.04081632653061224</v>
      </c>
      <c r="J8" s="7"/>
    </row>
    <row r="9" spans="1:10" ht="24.75" customHeight="1">
      <c r="A9" s="1"/>
      <c r="B9" s="68">
        <v>2</v>
      </c>
      <c r="C9" s="71" t="s">
        <v>15</v>
      </c>
      <c r="D9" s="28" t="s">
        <v>103</v>
      </c>
      <c r="E9" s="29">
        <f>E15</f>
        <v>467.59</v>
      </c>
      <c r="F9" s="29">
        <f>F15</f>
        <v>467.59</v>
      </c>
      <c r="G9" s="30">
        <f t="shared" si="0"/>
        <v>1</v>
      </c>
      <c r="H9" s="29">
        <f>H15</f>
        <v>467.59</v>
      </c>
      <c r="I9" s="30">
        <f t="shared" si="1"/>
        <v>1</v>
      </c>
      <c r="J9" s="7"/>
    </row>
    <row r="10" spans="1:10" ht="24.75" customHeight="1">
      <c r="A10" s="1"/>
      <c r="B10" s="69"/>
      <c r="C10" s="71"/>
      <c r="D10" s="47" t="s">
        <v>9</v>
      </c>
      <c r="E10" s="29">
        <f>E16+E26+E23</f>
        <v>8515.39</v>
      </c>
      <c r="F10" s="29">
        <f>F16+F26+F23</f>
        <v>4229.76</v>
      </c>
      <c r="G10" s="30"/>
      <c r="H10" s="29">
        <f>H16+H26+H23</f>
        <v>4229.76</v>
      </c>
      <c r="I10" s="30"/>
      <c r="J10" s="1"/>
    </row>
    <row r="11" spans="1:10" ht="36" customHeight="1">
      <c r="A11" s="1"/>
      <c r="B11" s="69"/>
      <c r="C11" s="71"/>
      <c r="D11" s="28" t="s">
        <v>100</v>
      </c>
      <c r="E11" s="29">
        <f>E13+E17+E19+E24+E27+E29+E31</f>
        <v>292674.79</v>
      </c>
      <c r="F11" s="29">
        <f>F13+F17+F19+F24+F27+F29+F31</f>
        <v>152100.18</v>
      </c>
      <c r="G11" s="30">
        <f t="shared" si="0"/>
        <v>0.5196900628168214</v>
      </c>
      <c r="H11" s="29">
        <f>H13+H17+H19+H24+H27+H29+H31</f>
        <v>147894.53</v>
      </c>
      <c r="I11" s="30">
        <f t="shared" si="1"/>
        <v>0.5053203591604183</v>
      </c>
      <c r="J11" s="1"/>
    </row>
    <row r="12" spans="1:10" ht="18.75" customHeight="1">
      <c r="A12" s="1"/>
      <c r="B12" s="69"/>
      <c r="C12" s="28" t="s">
        <v>11</v>
      </c>
      <c r="D12" s="31"/>
      <c r="E12" s="29">
        <f>SUM(E9:E11)</f>
        <v>301657.76999999996</v>
      </c>
      <c r="F12" s="29">
        <f>SUM(F9:F11)</f>
        <v>156797.53</v>
      </c>
      <c r="G12" s="30">
        <f t="shared" si="0"/>
        <v>0.5197861470632764</v>
      </c>
      <c r="H12" s="29">
        <f>SUM(H9:H11)</f>
        <v>152591.88</v>
      </c>
      <c r="I12" s="30">
        <f t="shared" si="1"/>
        <v>0.5058443546804713</v>
      </c>
      <c r="J12" s="7"/>
    </row>
    <row r="13" spans="1:10" ht="34.5" customHeight="1">
      <c r="A13" s="1"/>
      <c r="B13" s="69"/>
      <c r="C13" s="10" t="s">
        <v>44</v>
      </c>
      <c r="D13" s="5" t="s">
        <v>100</v>
      </c>
      <c r="E13" s="6">
        <v>20441</v>
      </c>
      <c r="F13" s="6">
        <v>9668</v>
      </c>
      <c r="G13" s="9">
        <f t="shared" si="0"/>
        <v>0.47297098967760876</v>
      </c>
      <c r="H13" s="6">
        <v>9908.06</v>
      </c>
      <c r="I13" s="9">
        <f t="shared" si="1"/>
        <v>0.48471503351108064</v>
      </c>
      <c r="J13" s="7"/>
    </row>
    <row r="14" spans="1:10" ht="18.75" customHeight="1">
      <c r="A14" s="1"/>
      <c r="B14" s="69"/>
      <c r="C14" s="5" t="s">
        <v>13</v>
      </c>
      <c r="D14" s="8"/>
      <c r="E14" s="6">
        <f>E13</f>
        <v>20441</v>
      </c>
      <c r="F14" s="6">
        <f>F13</f>
        <v>9668</v>
      </c>
      <c r="G14" s="9">
        <f t="shared" si="0"/>
        <v>0.47297098967760876</v>
      </c>
      <c r="H14" s="6">
        <f>H13</f>
        <v>9908.06</v>
      </c>
      <c r="I14" s="9">
        <f t="shared" si="1"/>
        <v>0.48471503351108064</v>
      </c>
      <c r="J14" s="7"/>
    </row>
    <row r="15" spans="1:10" s="19" customFormat="1" ht="19.5" customHeight="1">
      <c r="A15" s="15"/>
      <c r="B15" s="69"/>
      <c r="C15" s="57" t="s">
        <v>46</v>
      </c>
      <c r="D15" s="16" t="s">
        <v>8</v>
      </c>
      <c r="E15" s="17">
        <v>467.59</v>
      </c>
      <c r="F15" s="17">
        <v>467.59</v>
      </c>
      <c r="G15" s="18">
        <f t="shared" si="0"/>
        <v>1</v>
      </c>
      <c r="H15" s="17">
        <v>467.59</v>
      </c>
      <c r="I15" s="18">
        <f t="shared" si="1"/>
        <v>1</v>
      </c>
      <c r="J15" s="15"/>
    </row>
    <row r="16" spans="1:10" s="19" customFormat="1" ht="27" customHeight="1">
      <c r="A16" s="15"/>
      <c r="B16" s="69"/>
      <c r="C16" s="61"/>
      <c r="D16" s="16" t="s">
        <v>9</v>
      </c>
      <c r="E16" s="17">
        <v>367.39</v>
      </c>
      <c r="F16" s="17">
        <v>367.39</v>
      </c>
      <c r="G16" s="18">
        <f t="shared" si="0"/>
        <v>1</v>
      </c>
      <c r="H16" s="17">
        <v>367.39</v>
      </c>
      <c r="I16" s="18">
        <f t="shared" si="1"/>
        <v>1</v>
      </c>
      <c r="J16" s="15"/>
    </row>
    <row r="17" spans="1:10" s="19" customFormat="1" ht="37.5" customHeight="1">
      <c r="A17" s="15"/>
      <c r="B17" s="69"/>
      <c r="C17" s="53"/>
      <c r="D17" s="16" t="s">
        <v>100</v>
      </c>
      <c r="E17" s="17">
        <v>55352.83</v>
      </c>
      <c r="F17" s="17">
        <v>27550.14</v>
      </c>
      <c r="G17" s="18">
        <f t="shared" si="0"/>
        <v>0.49771872549244545</v>
      </c>
      <c r="H17" s="17">
        <v>27606.94</v>
      </c>
      <c r="I17" s="18">
        <f t="shared" si="1"/>
        <v>0.49874486995515854</v>
      </c>
      <c r="J17" s="15"/>
    </row>
    <row r="18" spans="1:10" s="19" customFormat="1" ht="18.75" customHeight="1">
      <c r="A18" s="15"/>
      <c r="B18" s="69"/>
      <c r="C18" s="16" t="s">
        <v>13</v>
      </c>
      <c r="D18" s="20"/>
      <c r="E18" s="17">
        <f>SUM(E15:E17)</f>
        <v>56187.810000000005</v>
      </c>
      <c r="F18" s="17">
        <f>SUM(F15:F17)</f>
        <v>28385.12</v>
      </c>
      <c r="G18" s="18">
        <f t="shared" si="0"/>
        <v>0.5051828857540451</v>
      </c>
      <c r="H18" s="17">
        <f>SUM(H15:H17)</f>
        <v>28441.92</v>
      </c>
      <c r="I18" s="18">
        <f t="shared" si="1"/>
        <v>0.5061937811778034</v>
      </c>
      <c r="J18" s="21"/>
    </row>
    <row r="19" spans="1:10" s="19" customFormat="1" ht="38.25" customHeight="1">
      <c r="A19" s="15"/>
      <c r="B19" s="69"/>
      <c r="C19" s="16" t="s">
        <v>47</v>
      </c>
      <c r="D19" s="16" t="s">
        <v>100</v>
      </c>
      <c r="E19" s="17">
        <v>85134.27</v>
      </c>
      <c r="F19" s="17">
        <v>43021.02</v>
      </c>
      <c r="G19" s="18">
        <f t="shared" si="0"/>
        <v>0.5053314017962448</v>
      </c>
      <c r="H19" s="17">
        <v>42621.68</v>
      </c>
      <c r="I19" s="18">
        <f t="shared" si="1"/>
        <v>0.5006406938122567</v>
      </c>
      <c r="J19" s="15"/>
    </row>
    <row r="20" spans="1:10" s="19" customFormat="1" ht="18.75" customHeight="1">
      <c r="A20" s="15"/>
      <c r="B20" s="69"/>
      <c r="C20" s="16" t="s">
        <v>13</v>
      </c>
      <c r="D20" s="20"/>
      <c r="E20" s="17">
        <f>SUM(E19)</f>
        <v>85134.27</v>
      </c>
      <c r="F20" s="17">
        <f>SUM(F19)</f>
        <v>43021.02</v>
      </c>
      <c r="G20" s="18">
        <f t="shared" si="0"/>
        <v>0.5053314017962448</v>
      </c>
      <c r="H20" s="17">
        <f>SUM(H19)</f>
        <v>42621.68</v>
      </c>
      <c r="I20" s="18">
        <f t="shared" si="1"/>
        <v>0.5006406938122567</v>
      </c>
      <c r="J20" s="21"/>
    </row>
    <row r="21" spans="1:10" s="19" customFormat="1" ht="39" customHeight="1">
      <c r="A21" s="15"/>
      <c r="B21" s="69"/>
      <c r="C21" s="16" t="s">
        <v>48</v>
      </c>
      <c r="D21" s="16" t="s">
        <v>100</v>
      </c>
      <c r="E21" s="17">
        <v>0</v>
      </c>
      <c r="F21" s="17">
        <v>0</v>
      </c>
      <c r="G21" s="18">
        <v>0</v>
      </c>
      <c r="H21" s="17">
        <v>0</v>
      </c>
      <c r="I21" s="18">
        <v>0</v>
      </c>
      <c r="J21" s="15"/>
    </row>
    <row r="22" spans="1:10" s="19" customFormat="1" ht="18.75" customHeight="1">
      <c r="A22" s="15"/>
      <c r="B22" s="69"/>
      <c r="C22" s="16" t="s">
        <v>13</v>
      </c>
      <c r="D22" s="20"/>
      <c r="E22" s="17">
        <f>SUM(E21:E21)</f>
        <v>0</v>
      </c>
      <c r="F22" s="17">
        <f>SUM(F21:F21)</f>
        <v>0</v>
      </c>
      <c r="G22" s="18">
        <v>0</v>
      </c>
      <c r="H22" s="17">
        <f>SUM(H21:H21)</f>
        <v>0</v>
      </c>
      <c r="I22" s="18">
        <v>0</v>
      </c>
      <c r="J22" s="21"/>
    </row>
    <row r="23" spans="1:10" s="19" customFormat="1" ht="25.5" customHeight="1">
      <c r="A23" s="15"/>
      <c r="B23" s="69"/>
      <c r="C23" s="16" t="s">
        <v>102</v>
      </c>
      <c r="D23" s="16" t="s">
        <v>9</v>
      </c>
      <c r="E23" s="17">
        <v>7031</v>
      </c>
      <c r="F23" s="17">
        <v>3385.2</v>
      </c>
      <c r="G23" s="18">
        <f>F23/E23</f>
        <v>0.48146778552126296</v>
      </c>
      <c r="H23" s="17">
        <v>3385.2</v>
      </c>
      <c r="I23" s="18">
        <f>H23/E23</f>
        <v>0.48146778552126296</v>
      </c>
      <c r="J23" s="15"/>
    </row>
    <row r="24" spans="1:10" s="19" customFormat="1" ht="38.25" customHeight="1">
      <c r="A24" s="15"/>
      <c r="B24" s="69"/>
      <c r="C24" s="16"/>
      <c r="D24" s="16" t="s">
        <v>100</v>
      </c>
      <c r="E24" s="17">
        <v>94754.7</v>
      </c>
      <c r="F24" s="17">
        <v>57231.02</v>
      </c>
      <c r="G24" s="18">
        <f>F24/E24</f>
        <v>0.6039913587399887</v>
      </c>
      <c r="H24" s="17">
        <v>52292.13</v>
      </c>
      <c r="I24" s="18">
        <f>H24/E24</f>
        <v>0.551868456129353</v>
      </c>
      <c r="J24" s="15"/>
    </row>
    <row r="25" spans="1:10" s="19" customFormat="1" ht="18.75" customHeight="1">
      <c r="A25" s="15"/>
      <c r="B25" s="69"/>
      <c r="C25" s="16" t="s">
        <v>13</v>
      </c>
      <c r="D25" s="20"/>
      <c r="E25" s="17">
        <f>SUM(E23:E24)</f>
        <v>101785.7</v>
      </c>
      <c r="F25" s="17">
        <f>SUM(F23:F24)</f>
        <v>60616.219999999994</v>
      </c>
      <c r="G25" s="18">
        <f>F25/E25</f>
        <v>0.5955278590214539</v>
      </c>
      <c r="H25" s="17">
        <f>SUM(H23:H24)</f>
        <v>55677.329999999994</v>
      </c>
      <c r="I25" s="18">
        <f>H25/E25</f>
        <v>0.5470054241411121</v>
      </c>
      <c r="J25" s="21"/>
    </row>
    <row r="26" spans="1:10" s="19" customFormat="1" ht="23.25" customHeight="1">
      <c r="A26" s="15"/>
      <c r="B26" s="69"/>
      <c r="C26" s="60" t="s">
        <v>49</v>
      </c>
      <c r="D26" s="16" t="s">
        <v>9</v>
      </c>
      <c r="E26" s="17">
        <v>1117</v>
      </c>
      <c r="F26" s="17">
        <v>477.17</v>
      </c>
      <c r="G26" s="18">
        <v>0.6021</v>
      </c>
      <c r="H26" s="17">
        <v>477.17</v>
      </c>
      <c r="I26" s="18">
        <f t="shared" si="1"/>
        <v>0.42718889883616834</v>
      </c>
      <c r="J26" s="15"/>
    </row>
    <row r="27" spans="1:10" s="19" customFormat="1" ht="36.75" customHeight="1">
      <c r="A27" s="15"/>
      <c r="B27" s="69"/>
      <c r="C27" s="60"/>
      <c r="D27" s="16" t="s">
        <v>100</v>
      </c>
      <c r="E27" s="17">
        <v>100</v>
      </c>
      <c r="F27" s="17">
        <v>60.21</v>
      </c>
      <c r="G27" s="18">
        <f t="shared" si="0"/>
        <v>0.6021</v>
      </c>
      <c r="H27" s="17">
        <v>60.21</v>
      </c>
      <c r="I27" s="18">
        <f t="shared" si="1"/>
        <v>0.6021</v>
      </c>
      <c r="J27" s="15"/>
    </row>
    <row r="28" spans="1:10" s="19" customFormat="1" ht="18.75" customHeight="1">
      <c r="A28" s="15"/>
      <c r="B28" s="69"/>
      <c r="C28" s="16" t="s">
        <v>13</v>
      </c>
      <c r="D28" s="20"/>
      <c r="E28" s="17">
        <f>SUM(E26:E27)</f>
        <v>1217</v>
      </c>
      <c r="F28" s="17">
        <f>SUM(F26:F27)</f>
        <v>537.38</v>
      </c>
      <c r="G28" s="18">
        <f t="shared" si="0"/>
        <v>0.4415612161051767</v>
      </c>
      <c r="H28" s="17">
        <f>SUM(H26:H27)</f>
        <v>537.38</v>
      </c>
      <c r="I28" s="18">
        <f t="shared" si="1"/>
        <v>0.4415612161051767</v>
      </c>
      <c r="J28" s="21"/>
    </row>
    <row r="29" spans="1:10" s="19" customFormat="1" ht="40.5" customHeight="1">
      <c r="A29" s="15"/>
      <c r="B29" s="69"/>
      <c r="C29" s="16" t="s">
        <v>31</v>
      </c>
      <c r="D29" s="16" t="s">
        <v>100</v>
      </c>
      <c r="E29" s="17">
        <v>26811.99</v>
      </c>
      <c r="F29" s="17">
        <v>11219.79</v>
      </c>
      <c r="G29" s="18">
        <f t="shared" si="0"/>
        <v>0.4184616658442734</v>
      </c>
      <c r="H29" s="17">
        <v>11219.79</v>
      </c>
      <c r="I29" s="18">
        <f t="shared" si="1"/>
        <v>0.4184616658442734</v>
      </c>
      <c r="J29" s="15"/>
    </row>
    <row r="30" spans="1:10" s="19" customFormat="1" ht="18.75" customHeight="1">
      <c r="A30" s="15"/>
      <c r="B30" s="69"/>
      <c r="C30" s="16" t="s">
        <v>50</v>
      </c>
      <c r="D30" s="20"/>
      <c r="E30" s="17">
        <f>SUM(E29)</f>
        <v>26811.99</v>
      </c>
      <c r="F30" s="17">
        <f>SUM(F29)</f>
        <v>11219.79</v>
      </c>
      <c r="G30" s="18">
        <f t="shared" si="0"/>
        <v>0.4184616658442734</v>
      </c>
      <c r="H30" s="17">
        <f>SUM(H29)</f>
        <v>11219.79</v>
      </c>
      <c r="I30" s="18">
        <f t="shared" si="1"/>
        <v>0.4184616658442734</v>
      </c>
      <c r="J30" s="21"/>
    </row>
    <row r="31" spans="1:10" s="19" customFormat="1" ht="40.5" customHeight="1">
      <c r="A31" s="15"/>
      <c r="B31" s="69"/>
      <c r="C31" s="16" t="s">
        <v>51</v>
      </c>
      <c r="D31" s="16" t="s">
        <v>100</v>
      </c>
      <c r="E31" s="17">
        <v>10080</v>
      </c>
      <c r="F31" s="17">
        <v>3350</v>
      </c>
      <c r="G31" s="18">
        <f t="shared" si="0"/>
        <v>0.3323412698412698</v>
      </c>
      <c r="H31" s="17">
        <v>4185.72</v>
      </c>
      <c r="I31" s="18">
        <f t="shared" si="1"/>
        <v>0.41525</v>
      </c>
      <c r="J31" s="15"/>
    </row>
    <row r="32" spans="1:10" s="19" customFormat="1" ht="18.75" customHeight="1">
      <c r="A32" s="15"/>
      <c r="B32" s="70"/>
      <c r="C32" s="16" t="s">
        <v>13</v>
      </c>
      <c r="D32" s="20"/>
      <c r="E32" s="17">
        <f>SUM(E31)</f>
        <v>10080</v>
      </c>
      <c r="F32" s="17">
        <f>SUM(F31)</f>
        <v>3350</v>
      </c>
      <c r="G32" s="18">
        <f t="shared" si="0"/>
        <v>0.3323412698412698</v>
      </c>
      <c r="H32" s="17">
        <f>SUM(H31)</f>
        <v>4185.72</v>
      </c>
      <c r="I32" s="18">
        <f t="shared" si="1"/>
        <v>0.41525</v>
      </c>
      <c r="J32" s="21"/>
    </row>
    <row r="33" spans="1:10" s="12" customFormat="1" ht="24.75" customHeight="1">
      <c r="A33" s="11"/>
      <c r="B33" s="54">
        <v>3</v>
      </c>
      <c r="C33" s="62" t="s">
        <v>16</v>
      </c>
      <c r="D33" s="41" t="s">
        <v>8</v>
      </c>
      <c r="E33" s="33">
        <f>E40</f>
        <v>146515.79</v>
      </c>
      <c r="F33" s="33">
        <f>F40</f>
        <v>79278.24</v>
      </c>
      <c r="G33" s="34">
        <f t="shared" si="0"/>
        <v>0.5410900763665132</v>
      </c>
      <c r="H33" s="33">
        <f>H40</f>
        <v>79278.24</v>
      </c>
      <c r="I33" s="34">
        <f t="shared" si="1"/>
        <v>0.5410900763665132</v>
      </c>
      <c r="J33" s="11"/>
    </row>
    <row r="34" spans="1:10" s="12" customFormat="1" ht="24.75" customHeight="1">
      <c r="A34" s="11"/>
      <c r="B34" s="55"/>
      <c r="C34" s="62"/>
      <c r="D34" s="41" t="s">
        <v>9</v>
      </c>
      <c r="E34" s="33">
        <f>E37+E41+E44</f>
        <v>2094900.16</v>
      </c>
      <c r="F34" s="33">
        <f>F37+F41+F44</f>
        <v>1313208.94</v>
      </c>
      <c r="G34" s="34">
        <f>F34/E34</f>
        <v>0.6268599167990898</v>
      </c>
      <c r="H34" s="33">
        <f>H37+H41+H44</f>
        <v>1313208.94</v>
      </c>
      <c r="I34" s="34">
        <f>H34/E34</f>
        <v>0.6268599167990898</v>
      </c>
      <c r="J34" s="11"/>
    </row>
    <row r="35" spans="1:10" s="12" customFormat="1" ht="38.25" customHeight="1">
      <c r="A35" s="11"/>
      <c r="B35" s="55"/>
      <c r="C35" s="62"/>
      <c r="D35" s="32" t="s">
        <v>100</v>
      </c>
      <c r="E35" s="33">
        <f>E38+E42+E47+E49+E45</f>
        <v>847384.69</v>
      </c>
      <c r="F35" s="33">
        <f>F38+F42+F47+F49+F45</f>
        <v>483479.35</v>
      </c>
      <c r="G35" s="34">
        <f t="shared" si="0"/>
        <v>0.5705547382499913</v>
      </c>
      <c r="H35" s="33">
        <f>H38+H42+H47+H49+H45</f>
        <v>483479.35</v>
      </c>
      <c r="I35" s="34">
        <f t="shared" si="1"/>
        <v>0.5705547382499913</v>
      </c>
      <c r="J35" s="11"/>
    </row>
    <row r="36" spans="1:10" s="12" customFormat="1" ht="18.75" customHeight="1">
      <c r="A36" s="11"/>
      <c r="B36" s="55"/>
      <c r="C36" s="32" t="s">
        <v>11</v>
      </c>
      <c r="D36" s="35"/>
      <c r="E36" s="33">
        <f>SUM(E33:E35)</f>
        <v>3088800.6399999997</v>
      </c>
      <c r="F36" s="33">
        <f>SUM(F33:F35)</f>
        <v>1875966.5299999998</v>
      </c>
      <c r="G36" s="34">
        <f t="shared" si="0"/>
        <v>0.6073446455903351</v>
      </c>
      <c r="H36" s="33">
        <f>SUM(H33:H35)</f>
        <v>1875966.5299999998</v>
      </c>
      <c r="I36" s="34">
        <f t="shared" si="1"/>
        <v>0.6073446455903351</v>
      </c>
      <c r="J36" s="13"/>
    </row>
    <row r="37" spans="1:10" s="12" customFormat="1" ht="26.25" customHeight="1">
      <c r="A37" s="11"/>
      <c r="B37" s="55"/>
      <c r="C37" s="60" t="s">
        <v>52</v>
      </c>
      <c r="D37" s="16" t="s">
        <v>9</v>
      </c>
      <c r="E37" s="17">
        <v>41061</v>
      </c>
      <c r="F37" s="17">
        <v>26245.42</v>
      </c>
      <c r="G37" s="18">
        <f t="shared" si="0"/>
        <v>0.6391812181875746</v>
      </c>
      <c r="H37" s="17">
        <v>26245.42</v>
      </c>
      <c r="I37" s="18">
        <f t="shared" si="1"/>
        <v>0.6391812181875746</v>
      </c>
      <c r="J37" s="11"/>
    </row>
    <row r="38" spans="1:10" s="12" customFormat="1" ht="33.75" customHeight="1">
      <c r="A38" s="11"/>
      <c r="B38" s="55"/>
      <c r="C38" s="60"/>
      <c r="D38" s="16" t="s">
        <v>100</v>
      </c>
      <c r="E38" s="17">
        <v>40369.49</v>
      </c>
      <c r="F38" s="17">
        <v>23027.39</v>
      </c>
      <c r="G38" s="18">
        <f t="shared" si="0"/>
        <v>0.5704156777804228</v>
      </c>
      <c r="H38" s="17">
        <v>23027.39</v>
      </c>
      <c r="I38" s="18">
        <f t="shared" si="1"/>
        <v>0.5704156777804228</v>
      </c>
      <c r="J38" s="11"/>
    </row>
    <row r="39" spans="1:10" s="12" customFormat="1" ht="18.75" customHeight="1">
      <c r="A39" s="11"/>
      <c r="B39" s="55"/>
      <c r="C39" s="16" t="s">
        <v>13</v>
      </c>
      <c r="D39" s="20"/>
      <c r="E39" s="17">
        <f>SUM(E37:E38)</f>
        <v>81430.48999999999</v>
      </c>
      <c r="F39" s="17">
        <f>SUM(F37:F38)</f>
        <v>49272.81</v>
      </c>
      <c r="G39" s="18">
        <f t="shared" si="0"/>
        <v>0.6050904274308063</v>
      </c>
      <c r="H39" s="17">
        <f>SUM(H37:H38)</f>
        <v>49272.81</v>
      </c>
      <c r="I39" s="18">
        <f t="shared" si="1"/>
        <v>0.6050904274308063</v>
      </c>
      <c r="J39" s="13"/>
    </row>
    <row r="40" spans="1:10" s="12" customFormat="1" ht="25.5" customHeight="1">
      <c r="A40" s="11"/>
      <c r="B40" s="55"/>
      <c r="C40" s="60" t="s">
        <v>53</v>
      </c>
      <c r="D40" s="16" t="s">
        <v>8</v>
      </c>
      <c r="E40" s="17">
        <v>146515.79</v>
      </c>
      <c r="F40" s="17">
        <v>79278.24</v>
      </c>
      <c r="G40" s="18">
        <f t="shared" si="0"/>
        <v>0.5410900763665132</v>
      </c>
      <c r="H40" s="17">
        <v>79278.24</v>
      </c>
      <c r="I40" s="18">
        <f t="shared" si="1"/>
        <v>0.5410900763665132</v>
      </c>
      <c r="J40" s="11"/>
    </row>
    <row r="41" spans="1:10" s="12" customFormat="1" ht="25.5" customHeight="1">
      <c r="A41" s="11"/>
      <c r="B41" s="55"/>
      <c r="C41" s="60"/>
      <c r="D41" s="16" t="s">
        <v>9</v>
      </c>
      <c r="E41" s="17">
        <v>2050792.16</v>
      </c>
      <c r="F41" s="17">
        <v>1284932.4</v>
      </c>
      <c r="G41" s="18">
        <f>F41/E41</f>
        <v>0.6265541799223574</v>
      </c>
      <c r="H41" s="17">
        <v>1284932.4</v>
      </c>
      <c r="I41" s="18">
        <f>H41/E41</f>
        <v>0.6265541799223574</v>
      </c>
      <c r="J41" s="11"/>
    </row>
    <row r="42" spans="1:10" s="12" customFormat="1" ht="35.25" customHeight="1">
      <c r="A42" s="11"/>
      <c r="B42" s="55"/>
      <c r="C42" s="60"/>
      <c r="D42" s="16" t="s">
        <v>100</v>
      </c>
      <c r="E42" s="17">
        <v>627598.43</v>
      </c>
      <c r="F42" s="17">
        <v>364978.52</v>
      </c>
      <c r="G42" s="18">
        <f t="shared" si="0"/>
        <v>0.5815478537764984</v>
      </c>
      <c r="H42" s="17">
        <v>364978.52</v>
      </c>
      <c r="I42" s="18">
        <f t="shared" si="1"/>
        <v>0.5815478537764984</v>
      </c>
      <c r="J42" s="11"/>
    </row>
    <row r="43" spans="1:10" s="12" customFormat="1" ht="18.75" customHeight="1">
      <c r="A43" s="11"/>
      <c r="B43" s="55"/>
      <c r="C43" s="16" t="s">
        <v>13</v>
      </c>
      <c r="D43" s="20"/>
      <c r="E43" s="17">
        <f>SUM(E40:E42)</f>
        <v>2824906.38</v>
      </c>
      <c r="F43" s="17">
        <f>SUM(F40:F42)</f>
        <v>1729189.16</v>
      </c>
      <c r="G43" s="18">
        <f t="shared" si="0"/>
        <v>0.6121226431581779</v>
      </c>
      <c r="H43" s="17">
        <f>SUM(H40:H42)</f>
        <v>1729189.16</v>
      </c>
      <c r="I43" s="18">
        <f t="shared" si="1"/>
        <v>0.6121226431581779</v>
      </c>
      <c r="J43" s="13"/>
    </row>
    <row r="44" spans="1:10" s="12" customFormat="1" ht="24" customHeight="1">
      <c r="A44" s="11"/>
      <c r="B44" s="55"/>
      <c r="C44" s="16" t="s">
        <v>54</v>
      </c>
      <c r="D44" s="16" t="s">
        <v>9</v>
      </c>
      <c r="E44" s="17">
        <v>3047</v>
      </c>
      <c r="F44" s="17">
        <v>2031.12</v>
      </c>
      <c r="G44" s="18">
        <f>F44/E44</f>
        <v>0.6665966524450279</v>
      </c>
      <c r="H44" s="17">
        <v>2031.12</v>
      </c>
      <c r="I44" s="18">
        <f>H44/E44</f>
        <v>0.6665966524450279</v>
      </c>
      <c r="J44" s="11"/>
    </row>
    <row r="45" spans="1:10" s="12" customFormat="1" ht="36.75" customHeight="1">
      <c r="A45" s="11"/>
      <c r="B45" s="55"/>
      <c r="C45" s="16"/>
      <c r="D45" s="16" t="s">
        <v>100</v>
      </c>
      <c r="E45" s="17">
        <v>104701.56</v>
      </c>
      <c r="F45" s="17">
        <v>56423.72</v>
      </c>
      <c r="G45" s="18">
        <f>F45/E45</f>
        <v>0.5389004710149495</v>
      </c>
      <c r="H45" s="17">
        <v>56423.72</v>
      </c>
      <c r="I45" s="18">
        <f>H45/E45</f>
        <v>0.5389004710149495</v>
      </c>
      <c r="J45" s="11"/>
    </row>
    <row r="46" spans="1:10" s="12" customFormat="1" ht="18.75" customHeight="1">
      <c r="A46" s="11"/>
      <c r="B46" s="55"/>
      <c r="C46" s="16" t="s">
        <v>13</v>
      </c>
      <c r="D46" s="20"/>
      <c r="E46" s="17">
        <f>SUM(E44:E45)</f>
        <v>107748.56</v>
      </c>
      <c r="F46" s="17">
        <f>SUM(F44:F45)</f>
        <v>58454.840000000004</v>
      </c>
      <c r="G46" s="18">
        <f t="shared" si="0"/>
        <v>0.5425115658158216</v>
      </c>
      <c r="H46" s="17">
        <f>SUM(H44:H45)</f>
        <v>58454.840000000004</v>
      </c>
      <c r="I46" s="18">
        <f t="shared" si="1"/>
        <v>0.5425115658158216</v>
      </c>
      <c r="J46" s="13"/>
    </row>
    <row r="47" spans="1:10" s="19" customFormat="1" ht="34.5" customHeight="1">
      <c r="A47" s="15"/>
      <c r="B47" s="55"/>
      <c r="C47" s="16" t="s">
        <v>55</v>
      </c>
      <c r="D47" s="16" t="s">
        <v>100</v>
      </c>
      <c r="E47" s="17">
        <v>0</v>
      </c>
      <c r="F47" s="17">
        <v>0</v>
      </c>
      <c r="G47" s="18" t="s">
        <v>20</v>
      </c>
      <c r="H47" s="17">
        <v>0</v>
      </c>
      <c r="I47" s="18" t="s">
        <v>20</v>
      </c>
      <c r="J47" s="15"/>
    </row>
    <row r="48" spans="1:10" s="19" customFormat="1" ht="18.75" customHeight="1">
      <c r="A48" s="15"/>
      <c r="B48" s="55"/>
      <c r="C48" s="16" t="s">
        <v>13</v>
      </c>
      <c r="D48" s="20"/>
      <c r="E48" s="17">
        <f>SUM(E47)</f>
        <v>0</v>
      </c>
      <c r="F48" s="17">
        <f>SUM(F47)</f>
        <v>0</v>
      </c>
      <c r="G48" s="18" t="s">
        <v>20</v>
      </c>
      <c r="H48" s="17">
        <f>SUM(H47)</f>
        <v>0</v>
      </c>
      <c r="I48" s="18" t="s">
        <v>20</v>
      </c>
      <c r="J48" s="21"/>
    </row>
    <row r="49" spans="1:10" s="12" customFormat="1" ht="37.5" customHeight="1">
      <c r="A49" s="11"/>
      <c r="B49" s="55"/>
      <c r="C49" s="16" t="s">
        <v>56</v>
      </c>
      <c r="D49" s="16" t="s">
        <v>100</v>
      </c>
      <c r="E49" s="17">
        <v>74715.21</v>
      </c>
      <c r="F49" s="17">
        <v>39049.72</v>
      </c>
      <c r="G49" s="18">
        <f t="shared" si="0"/>
        <v>0.5226475305362857</v>
      </c>
      <c r="H49" s="17">
        <v>39049.72</v>
      </c>
      <c r="I49" s="18">
        <f t="shared" si="1"/>
        <v>0.5226475305362857</v>
      </c>
      <c r="J49" s="11"/>
    </row>
    <row r="50" spans="1:10" s="12" customFormat="1" ht="18.75" customHeight="1">
      <c r="A50" s="11"/>
      <c r="B50" s="56"/>
      <c r="C50" s="16" t="s">
        <v>13</v>
      </c>
      <c r="D50" s="20"/>
      <c r="E50" s="17">
        <f>SUM(E49)</f>
        <v>74715.21</v>
      </c>
      <c r="F50" s="17">
        <f>SUM(F49)</f>
        <v>39049.72</v>
      </c>
      <c r="G50" s="18">
        <f t="shared" si="0"/>
        <v>0.5226475305362857</v>
      </c>
      <c r="H50" s="17">
        <f>SUM(H49)</f>
        <v>39049.72</v>
      </c>
      <c r="I50" s="18">
        <f t="shared" si="1"/>
        <v>0.5226475305362857</v>
      </c>
      <c r="J50" s="13"/>
    </row>
    <row r="51" spans="1:10" s="12" customFormat="1" ht="26.25" customHeight="1">
      <c r="A51" s="11"/>
      <c r="B51" s="54">
        <v>4</v>
      </c>
      <c r="C51" s="62" t="s">
        <v>17</v>
      </c>
      <c r="D51" s="32" t="s">
        <v>9</v>
      </c>
      <c r="E51" s="33">
        <f>E54+E57+E60+E63</f>
        <v>83377</v>
      </c>
      <c r="F51" s="33">
        <f>F54+F57+F60+F63</f>
        <v>32135.61</v>
      </c>
      <c r="G51" s="34">
        <f t="shared" si="0"/>
        <v>0.38542535711287285</v>
      </c>
      <c r="H51" s="33">
        <f>H54+H57+H60+H63</f>
        <v>32135.61</v>
      </c>
      <c r="I51" s="34">
        <f t="shared" si="1"/>
        <v>0.38542535711287285</v>
      </c>
      <c r="J51" s="11"/>
    </row>
    <row r="52" spans="1:10" s="12" customFormat="1" ht="44.25" customHeight="1">
      <c r="A52" s="11"/>
      <c r="B52" s="55"/>
      <c r="C52" s="62"/>
      <c r="D52" s="32" t="s">
        <v>100</v>
      </c>
      <c r="E52" s="33">
        <f>E55+E58+E61+E65+E67</f>
        <v>10921.2</v>
      </c>
      <c r="F52" s="33">
        <f>F55+F58+F61+F65+F67</f>
        <v>5311.18</v>
      </c>
      <c r="G52" s="34">
        <f t="shared" si="0"/>
        <v>0.48631835329450973</v>
      </c>
      <c r="H52" s="33">
        <f>H55+H58+H61+H65+H67</f>
        <v>5311.18</v>
      </c>
      <c r="I52" s="34">
        <f t="shared" si="1"/>
        <v>0.48631835329450973</v>
      </c>
      <c r="J52" s="11"/>
    </row>
    <row r="53" spans="1:10" s="12" customFormat="1" ht="18.75" customHeight="1">
      <c r="A53" s="11"/>
      <c r="B53" s="55"/>
      <c r="C53" s="32" t="s">
        <v>11</v>
      </c>
      <c r="D53" s="35"/>
      <c r="E53" s="33">
        <f>SUM(E51:E52)</f>
        <v>94298.2</v>
      </c>
      <c r="F53" s="33">
        <f>SUM(F51:F52)</f>
        <v>37446.79</v>
      </c>
      <c r="G53" s="34">
        <f t="shared" si="0"/>
        <v>0.3971103372068608</v>
      </c>
      <c r="H53" s="33">
        <f>SUM(H51:H52)</f>
        <v>37446.79</v>
      </c>
      <c r="I53" s="34">
        <f t="shared" si="1"/>
        <v>0.3971103372068608</v>
      </c>
      <c r="J53" s="13"/>
    </row>
    <row r="54" spans="1:10" s="19" customFormat="1" ht="22.5" customHeight="1">
      <c r="A54" s="15"/>
      <c r="B54" s="55"/>
      <c r="C54" s="60" t="s">
        <v>57</v>
      </c>
      <c r="D54" s="16" t="s">
        <v>9</v>
      </c>
      <c r="E54" s="17">
        <v>70689</v>
      </c>
      <c r="F54" s="17">
        <v>27531.88</v>
      </c>
      <c r="G54" s="18">
        <f t="shared" si="0"/>
        <v>0.38947898541498677</v>
      </c>
      <c r="H54" s="17">
        <v>27531.88</v>
      </c>
      <c r="I54" s="18">
        <f t="shared" si="1"/>
        <v>0.38947898541498677</v>
      </c>
      <c r="J54" s="15"/>
    </row>
    <row r="55" spans="1:10" s="19" customFormat="1" ht="36" customHeight="1">
      <c r="A55" s="15"/>
      <c r="B55" s="55"/>
      <c r="C55" s="60"/>
      <c r="D55" s="16" t="s">
        <v>100</v>
      </c>
      <c r="E55" s="17">
        <v>7921.2</v>
      </c>
      <c r="F55" s="17">
        <v>3956.18</v>
      </c>
      <c r="G55" s="18">
        <f t="shared" si="0"/>
        <v>0.4994420037368075</v>
      </c>
      <c r="H55" s="17">
        <v>3956.18</v>
      </c>
      <c r="I55" s="18">
        <f t="shared" si="1"/>
        <v>0.4994420037368075</v>
      </c>
      <c r="J55" s="15"/>
    </row>
    <row r="56" spans="1:10" s="19" customFormat="1" ht="18.75" customHeight="1">
      <c r="A56" s="15"/>
      <c r="B56" s="55"/>
      <c r="C56" s="16" t="s">
        <v>13</v>
      </c>
      <c r="D56" s="20"/>
      <c r="E56" s="17">
        <f>SUM(E54:E55)</f>
        <v>78610.2</v>
      </c>
      <c r="F56" s="17">
        <f>SUM(F54:F55)</f>
        <v>31488.06</v>
      </c>
      <c r="G56" s="18">
        <f t="shared" si="0"/>
        <v>0.40055946938183595</v>
      </c>
      <c r="H56" s="17">
        <f>SUM(H54:H55)</f>
        <v>31488.06</v>
      </c>
      <c r="I56" s="18">
        <f t="shared" si="1"/>
        <v>0.40055946938183595</v>
      </c>
      <c r="J56" s="21"/>
    </row>
    <row r="57" spans="1:10" s="19" customFormat="1" ht="23.25" customHeight="1">
      <c r="A57" s="15"/>
      <c r="B57" s="55"/>
      <c r="C57" s="60" t="s">
        <v>58</v>
      </c>
      <c r="D57" s="16" t="s">
        <v>9</v>
      </c>
      <c r="E57" s="17">
        <v>0</v>
      </c>
      <c r="F57" s="17">
        <v>0</v>
      </c>
      <c r="G57" s="18" t="s">
        <v>20</v>
      </c>
      <c r="H57" s="17">
        <v>0</v>
      </c>
      <c r="I57" s="18" t="s">
        <v>20</v>
      </c>
      <c r="J57" s="15"/>
    </row>
    <row r="58" spans="1:10" s="19" customFormat="1" ht="33.75" customHeight="1">
      <c r="A58" s="15"/>
      <c r="B58" s="55"/>
      <c r="C58" s="60"/>
      <c r="D58" s="16" t="s">
        <v>100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5"/>
    </row>
    <row r="59" spans="1:10" s="19" customFormat="1" ht="18.75" customHeight="1">
      <c r="A59" s="15"/>
      <c r="B59" s="55"/>
      <c r="C59" s="16" t="s">
        <v>13</v>
      </c>
      <c r="D59" s="20"/>
      <c r="E59" s="17">
        <f>SUM(E57:E58)</f>
        <v>0</v>
      </c>
      <c r="F59" s="17">
        <f>SUM(F57:F58)</f>
        <v>0</v>
      </c>
      <c r="G59" s="18" t="s">
        <v>20</v>
      </c>
      <c r="H59" s="17">
        <f>SUM(H57:H58)</f>
        <v>0</v>
      </c>
      <c r="I59" s="18" t="s">
        <v>20</v>
      </c>
      <c r="J59" s="21"/>
    </row>
    <row r="60" spans="1:10" s="19" customFormat="1" ht="24" customHeight="1">
      <c r="A60" s="15"/>
      <c r="B60" s="55"/>
      <c r="C60" s="60" t="s">
        <v>59</v>
      </c>
      <c r="D60" s="16" t="s">
        <v>9</v>
      </c>
      <c r="E60" s="17">
        <v>6999</v>
      </c>
      <c r="F60" s="17">
        <v>2148.69</v>
      </c>
      <c r="G60" s="18">
        <f>F60/E60</f>
        <v>0.3069995713673382</v>
      </c>
      <c r="H60" s="17">
        <v>2148.69</v>
      </c>
      <c r="I60" s="18">
        <f>H60/E60</f>
        <v>0.3069995713673382</v>
      </c>
      <c r="J60" s="15"/>
    </row>
    <row r="61" spans="1:10" s="19" customFormat="1" ht="36" customHeight="1">
      <c r="A61" s="15"/>
      <c r="B61" s="55"/>
      <c r="C61" s="60"/>
      <c r="D61" s="16" t="s">
        <v>100</v>
      </c>
      <c r="E61" s="17">
        <v>3000</v>
      </c>
      <c r="F61" s="17">
        <v>1355</v>
      </c>
      <c r="G61" s="18">
        <f>F61/E61</f>
        <v>0.45166666666666666</v>
      </c>
      <c r="H61" s="17">
        <v>1355</v>
      </c>
      <c r="I61" s="18">
        <f>H61/E61</f>
        <v>0.45166666666666666</v>
      </c>
      <c r="J61" s="15"/>
    </row>
    <row r="62" spans="1:10" s="19" customFormat="1" ht="18.75" customHeight="1">
      <c r="A62" s="15"/>
      <c r="B62" s="55"/>
      <c r="C62" s="16" t="s">
        <v>13</v>
      </c>
      <c r="D62" s="20"/>
      <c r="E62" s="17">
        <f>SUM(E60:E61)</f>
        <v>9999</v>
      </c>
      <c r="F62" s="17">
        <f>SUM(F60:F61)</f>
        <v>3503.69</v>
      </c>
      <c r="G62" s="18">
        <f>F62/E62</f>
        <v>0.3504040404040404</v>
      </c>
      <c r="H62" s="17">
        <f>SUM(H60:H61)</f>
        <v>3503.69</v>
      </c>
      <c r="I62" s="18">
        <f>H62/E62</f>
        <v>0.3504040404040404</v>
      </c>
      <c r="J62" s="21"/>
    </row>
    <row r="63" spans="1:10" s="12" customFormat="1" ht="29.25" customHeight="1">
      <c r="A63" s="11"/>
      <c r="B63" s="55"/>
      <c r="C63" s="16" t="s">
        <v>56</v>
      </c>
      <c r="D63" s="16" t="s">
        <v>107</v>
      </c>
      <c r="E63" s="17">
        <v>5689</v>
      </c>
      <c r="F63" s="17">
        <v>2455.04</v>
      </c>
      <c r="G63" s="18">
        <f>F63/E63</f>
        <v>0.43154157145368255</v>
      </c>
      <c r="H63" s="17">
        <v>2455.04</v>
      </c>
      <c r="I63" s="18">
        <f>H63/E63</f>
        <v>0.43154157145368255</v>
      </c>
      <c r="J63" s="11"/>
    </row>
    <row r="64" spans="1:10" s="12" customFormat="1" ht="18.75" customHeight="1">
      <c r="A64" s="11"/>
      <c r="B64" s="55"/>
      <c r="C64" s="16" t="s">
        <v>13</v>
      </c>
      <c r="D64" s="20"/>
      <c r="E64" s="17">
        <f>SUM(E63)</f>
        <v>5689</v>
      </c>
      <c r="F64" s="17">
        <f>SUM(F63)</f>
        <v>2455.04</v>
      </c>
      <c r="G64" s="18">
        <f>F64/E64</f>
        <v>0.43154157145368255</v>
      </c>
      <c r="H64" s="17">
        <f>SUM(H63)</f>
        <v>2455.04</v>
      </c>
      <c r="I64" s="18">
        <f>H64/E64</f>
        <v>0.43154157145368255</v>
      </c>
      <c r="J64" s="13"/>
    </row>
    <row r="65" spans="1:10" s="12" customFormat="1" ht="39.75" customHeight="1">
      <c r="A65" s="11"/>
      <c r="B65" s="55"/>
      <c r="C65" s="16" t="s">
        <v>60</v>
      </c>
      <c r="D65" s="16" t="s">
        <v>100</v>
      </c>
      <c r="E65" s="17">
        <v>0</v>
      </c>
      <c r="F65" s="17">
        <v>0</v>
      </c>
      <c r="G65" s="18" t="s">
        <v>20</v>
      </c>
      <c r="H65" s="17">
        <v>0</v>
      </c>
      <c r="I65" s="18" t="s">
        <v>20</v>
      </c>
      <c r="J65" s="11"/>
    </row>
    <row r="66" spans="1:10" s="12" customFormat="1" ht="18.75" customHeight="1">
      <c r="A66" s="11"/>
      <c r="B66" s="55"/>
      <c r="C66" s="16" t="s">
        <v>13</v>
      </c>
      <c r="D66" s="20"/>
      <c r="E66" s="17">
        <v>0</v>
      </c>
      <c r="F66" s="17">
        <v>0</v>
      </c>
      <c r="G66" s="17" t="s">
        <v>20</v>
      </c>
      <c r="H66" s="17">
        <v>0</v>
      </c>
      <c r="I66" s="17" t="s">
        <v>20</v>
      </c>
      <c r="J66" s="13"/>
    </row>
    <row r="67" spans="1:10" s="12" customFormat="1" ht="39.75" customHeight="1">
      <c r="A67" s="11"/>
      <c r="B67" s="55"/>
      <c r="C67" s="16" t="s">
        <v>61</v>
      </c>
      <c r="D67" s="16" t="s">
        <v>100</v>
      </c>
      <c r="E67" s="17">
        <v>0</v>
      </c>
      <c r="F67" s="17">
        <v>0</v>
      </c>
      <c r="G67" s="18" t="s">
        <v>20</v>
      </c>
      <c r="H67" s="17">
        <v>0</v>
      </c>
      <c r="I67" s="18" t="s">
        <v>20</v>
      </c>
      <c r="J67" s="11"/>
    </row>
    <row r="68" spans="1:10" s="12" customFormat="1" ht="18.75" customHeight="1">
      <c r="A68" s="11"/>
      <c r="B68" s="56"/>
      <c r="C68" s="16" t="s">
        <v>13</v>
      </c>
      <c r="D68" s="20"/>
      <c r="E68" s="17">
        <v>0</v>
      </c>
      <c r="F68" s="17">
        <v>0</v>
      </c>
      <c r="G68" s="17" t="s">
        <v>20</v>
      </c>
      <c r="H68" s="17">
        <v>0</v>
      </c>
      <c r="I68" s="17" t="s">
        <v>20</v>
      </c>
      <c r="J68" s="13"/>
    </row>
    <row r="69" spans="1:10" s="23" customFormat="1" ht="37.5" customHeight="1">
      <c r="A69" s="22"/>
      <c r="B69" s="54">
        <v>5</v>
      </c>
      <c r="C69" s="48" t="s">
        <v>18</v>
      </c>
      <c r="D69" s="44" t="s">
        <v>100</v>
      </c>
      <c r="E69" s="33">
        <f>E73+E71+E75</f>
        <v>224166.47999999998</v>
      </c>
      <c r="F69" s="33">
        <f>F73+F71+F75</f>
        <v>129240.88</v>
      </c>
      <c r="G69" s="34">
        <f t="shared" si="0"/>
        <v>0.5765397217282442</v>
      </c>
      <c r="H69" s="33">
        <f>H73+H71+H75</f>
        <v>130706.44</v>
      </c>
      <c r="I69" s="34">
        <f t="shared" si="1"/>
        <v>0.5830775412987705</v>
      </c>
      <c r="J69" s="22"/>
    </row>
    <row r="70" spans="1:10" s="23" customFormat="1" ht="18.75" customHeight="1">
      <c r="A70" s="22"/>
      <c r="B70" s="55"/>
      <c r="C70" s="32" t="s">
        <v>11</v>
      </c>
      <c r="D70" s="35"/>
      <c r="E70" s="33">
        <f>SUM(E69:E69)</f>
        <v>224166.47999999998</v>
      </c>
      <c r="F70" s="33">
        <f>SUM(F69:F69)</f>
        <v>129240.88</v>
      </c>
      <c r="G70" s="34">
        <f t="shared" si="0"/>
        <v>0.5765397217282442</v>
      </c>
      <c r="H70" s="33">
        <f>SUM(H69:H69)</f>
        <v>130706.44</v>
      </c>
      <c r="I70" s="34">
        <f t="shared" si="1"/>
        <v>0.5830775412987705</v>
      </c>
      <c r="J70" s="24"/>
    </row>
    <row r="71" spans="1:10" s="12" customFormat="1" ht="23.25" customHeight="1">
      <c r="A71" s="11"/>
      <c r="B71" s="55"/>
      <c r="C71" s="16" t="s">
        <v>62</v>
      </c>
      <c r="D71" s="16" t="s">
        <v>100</v>
      </c>
      <c r="E71" s="17">
        <v>84964.8</v>
      </c>
      <c r="F71" s="17">
        <v>56987.22</v>
      </c>
      <c r="G71" s="18">
        <f>F71/E71</f>
        <v>0.6707156375346025</v>
      </c>
      <c r="H71" s="17">
        <v>57063.47</v>
      </c>
      <c r="I71" s="18">
        <f>H71/E71</f>
        <v>0.6716130679999247</v>
      </c>
      <c r="J71" s="11"/>
    </row>
    <row r="72" spans="1:10" s="12" customFormat="1" ht="18.75" customHeight="1">
      <c r="A72" s="11"/>
      <c r="B72" s="55"/>
      <c r="C72" s="16" t="s">
        <v>13</v>
      </c>
      <c r="D72" s="20"/>
      <c r="E72" s="17">
        <f>SUM(E71:E71)</f>
        <v>84964.8</v>
      </c>
      <c r="F72" s="17">
        <f>SUM(F71:F71)</f>
        <v>56987.22</v>
      </c>
      <c r="G72" s="18">
        <f t="shared" si="0"/>
        <v>0.6707156375346025</v>
      </c>
      <c r="H72" s="17">
        <f>SUM(H71:H71)</f>
        <v>57063.47</v>
      </c>
      <c r="I72" s="18">
        <f t="shared" si="1"/>
        <v>0.6716130679999247</v>
      </c>
      <c r="J72" s="13"/>
    </row>
    <row r="73" spans="1:10" s="12" customFormat="1" ht="35.25" customHeight="1">
      <c r="A73" s="11"/>
      <c r="B73" s="55"/>
      <c r="C73" s="25" t="s">
        <v>63</v>
      </c>
      <c r="D73" s="16" t="s">
        <v>100</v>
      </c>
      <c r="E73" s="17">
        <v>129836.54</v>
      </c>
      <c r="F73" s="17">
        <v>66864.72</v>
      </c>
      <c r="G73" s="18">
        <f t="shared" si="0"/>
        <v>0.5149915424425204</v>
      </c>
      <c r="H73" s="17">
        <v>68254.03</v>
      </c>
      <c r="I73" s="18">
        <f t="shared" si="1"/>
        <v>0.5256919970294958</v>
      </c>
      <c r="J73" s="11"/>
    </row>
    <row r="74" spans="1:10" s="12" customFormat="1" ht="18.75" customHeight="1">
      <c r="A74" s="11"/>
      <c r="B74" s="55"/>
      <c r="C74" s="16" t="s">
        <v>13</v>
      </c>
      <c r="D74" s="20"/>
      <c r="E74" s="17">
        <f>SUM(E73:E73)</f>
        <v>129836.54</v>
      </c>
      <c r="F74" s="17">
        <f>SUM(F73:F73)</f>
        <v>66864.72</v>
      </c>
      <c r="G74" s="18">
        <f t="shared" si="0"/>
        <v>0.5149915424425204</v>
      </c>
      <c r="H74" s="17">
        <f>SUM(H73:H73)</f>
        <v>68254.03</v>
      </c>
      <c r="I74" s="18">
        <f t="shared" si="1"/>
        <v>0.5256919970294958</v>
      </c>
      <c r="J74" s="13"/>
    </row>
    <row r="75" spans="1:10" s="19" customFormat="1" ht="36.75" customHeight="1">
      <c r="A75" s="15"/>
      <c r="B75" s="55"/>
      <c r="C75" s="16" t="s">
        <v>64</v>
      </c>
      <c r="D75" s="16" t="s">
        <v>100</v>
      </c>
      <c r="E75" s="17">
        <v>9365.14</v>
      </c>
      <c r="F75" s="17">
        <v>5388.94</v>
      </c>
      <c r="G75" s="18">
        <f aca="true" t="shared" si="2" ref="G75:G133">F75/E75</f>
        <v>0.5754254608046436</v>
      </c>
      <c r="H75" s="17">
        <v>5388.94</v>
      </c>
      <c r="I75" s="18">
        <f aca="true" t="shared" si="3" ref="I75:I133">H75/E75</f>
        <v>0.5754254608046436</v>
      </c>
      <c r="J75" s="15"/>
    </row>
    <row r="76" spans="1:10" s="19" customFormat="1" ht="18.75" customHeight="1">
      <c r="A76" s="15"/>
      <c r="B76" s="56"/>
      <c r="C76" s="16" t="s">
        <v>13</v>
      </c>
      <c r="D76" s="20"/>
      <c r="E76" s="17">
        <f>SUM(E75)</f>
        <v>9365.14</v>
      </c>
      <c r="F76" s="17">
        <f>SUM(F75)</f>
        <v>5388.94</v>
      </c>
      <c r="G76" s="18">
        <f t="shared" si="2"/>
        <v>0.5754254608046436</v>
      </c>
      <c r="H76" s="17">
        <f>SUM(H75)</f>
        <v>5388.94</v>
      </c>
      <c r="I76" s="18">
        <f t="shared" si="3"/>
        <v>0.5754254608046436</v>
      </c>
      <c r="J76" s="21"/>
    </row>
    <row r="77" spans="1:10" s="19" customFormat="1" ht="24" customHeight="1">
      <c r="A77" s="15"/>
      <c r="B77" s="54">
        <v>6</v>
      </c>
      <c r="C77" s="62" t="s">
        <v>19</v>
      </c>
      <c r="D77" s="32" t="s">
        <v>9</v>
      </c>
      <c r="E77" s="33">
        <f>E85</f>
        <v>3034</v>
      </c>
      <c r="F77" s="33">
        <f>F85</f>
        <v>1409.61</v>
      </c>
      <c r="G77" s="37">
        <f t="shared" si="2"/>
        <v>0.46460448253131176</v>
      </c>
      <c r="H77" s="33">
        <f>H85</f>
        <v>1409.61</v>
      </c>
      <c r="I77" s="37">
        <f t="shared" si="3"/>
        <v>0.46460448253131176</v>
      </c>
      <c r="J77" s="15"/>
    </row>
    <row r="78" spans="1:10" s="19" customFormat="1" ht="34.5" customHeight="1">
      <c r="A78" s="15"/>
      <c r="B78" s="55"/>
      <c r="C78" s="62"/>
      <c r="D78" s="32" t="s">
        <v>100</v>
      </c>
      <c r="E78" s="33">
        <f>E83</f>
        <v>1400</v>
      </c>
      <c r="F78" s="33">
        <f>F83</f>
        <v>176.05</v>
      </c>
      <c r="G78" s="37">
        <f t="shared" si="2"/>
        <v>0.12575</v>
      </c>
      <c r="H78" s="33">
        <f>H83</f>
        <v>176.05</v>
      </c>
      <c r="I78" s="37">
        <f t="shared" si="3"/>
        <v>0.12575</v>
      </c>
      <c r="J78" s="15"/>
    </row>
    <row r="79" spans="1:10" s="19" customFormat="1" ht="18.75" customHeight="1">
      <c r="A79" s="15"/>
      <c r="B79" s="55"/>
      <c r="C79" s="62"/>
      <c r="D79" s="32" t="s">
        <v>10</v>
      </c>
      <c r="E79" s="33">
        <f>E81</f>
        <v>2000000</v>
      </c>
      <c r="F79" s="33">
        <f>F81</f>
        <v>0</v>
      </c>
      <c r="G79" s="37">
        <f t="shared" si="2"/>
        <v>0</v>
      </c>
      <c r="H79" s="33">
        <f>H81</f>
        <v>0</v>
      </c>
      <c r="I79" s="37">
        <f t="shared" si="3"/>
        <v>0</v>
      </c>
      <c r="J79" s="15"/>
    </row>
    <row r="80" spans="1:10" s="19" customFormat="1" ht="18.75" customHeight="1">
      <c r="A80" s="15"/>
      <c r="B80" s="55"/>
      <c r="C80" s="32" t="s">
        <v>11</v>
      </c>
      <c r="D80" s="35"/>
      <c r="E80" s="33">
        <f>SUM(E77:E79)</f>
        <v>2004434</v>
      </c>
      <c r="F80" s="33">
        <f>SUM(F77:F79)</f>
        <v>1585.6599999999999</v>
      </c>
      <c r="G80" s="37">
        <f t="shared" si="2"/>
        <v>0.0007910761840998505</v>
      </c>
      <c r="H80" s="33">
        <f>SUM(H77:H79)</f>
        <v>1585.6599999999999</v>
      </c>
      <c r="I80" s="37">
        <f t="shared" si="3"/>
        <v>0.0007910761840998505</v>
      </c>
      <c r="J80" s="21"/>
    </row>
    <row r="81" spans="1:10" s="19" customFormat="1" ht="25.5" customHeight="1">
      <c r="A81" s="15"/>
      <c r="B81" s="55"/>
      <c r="C81" s="16" t="s">
        <v>65</v>
      </c>
      <c r="D81" s="16" t="s">
        <v>10</v>
      </c>
      <c r="E81" s="17">
        <v>2000000</v>
      </c>
      <c r="F81" s="17">
        <v>0</v>
      </c>
      <c r="G81" s="18">
        <f>F81/E81</f>
        <v>0</v>
      </c>
      <c r="H81" s="17">
        <v>0</v>
      </c>
      <c r="I81" s="18">
        <f>H81/E81</f>
        <v>0</v>
      </c>
      <c r="J81" s="15"/>
    </row>
    <row r="82" spans="1:10" s="19" customFormat="1" ht="16.5" customHeight="1">
      <c r="A82" s="15"/>
      <c r="B82" s="55"/>
      <c r="C82" s="16" t="s">
        <v>13</v>
      </c>
      <c r="D82" s="20"/>
      <c r="E82" s="17">
        <f>SUM(E81)</f>
        <v>2000000</v>
      </c>
      <c r="F82" s="17">
        <f>SUM(F81)</f>
        <v>0</v>
      </c>
      <c r="G82" s="17">
        <f>SUM(G81)</f>
        <v>0</v>
      </c>
      <c r="H82" s="17">
        <f>SUM(H81)</f>
        <v>0</v>
      </c>
      <c r="I82" s="17">
        <f>SUM(I81)</f>
        <v>0</v>
      </c>
      <c r="J82" s="21"/>
    </row>
    <row r="83" spans="1:10" s="19" customFormat="1" ht="37.5" customHeight="1">
      <c r="A83" s="15"/>
      <c r="B83" s="55"/>
      <c r="C83" s="16" t="s">
        <v>66</v>
      </c>
      <c r="D83" s="16" t="s">
        <v>100</v>
      </c>
      <c r="E83" s="17">
        <v>1400</v>
      </c>
      <c r="F83" s="17">
        <v>176.05</v>
      </c>
      <c r="G83" s="18">
        <f t="shared" si="2"/>
        <v>0.12575</v>
      </c>
      <c r="H83" s="17">
        <v>176.05</v>
      </c>
      <c r="I83" s="18">
        <f t="shared" si="3"/>
        <v>0.12575</v>
      </c>
      <c r="J83" s="15"/>
    </row>
    <row r="84" spans="1:10" s="19" customFormat="1" ht="17.25" customHeight="1">
      <c r="A84" s="15"/>
      <c r="B84" s="55"/>
      <c r="C84" s="16" t="s">
        <v>13</v>
      </c>
      <c r="D84" s="20"/>
      <c r="E84" s="17">
        <f>SUM(E83:E83)</f>
        <v>1400</v>
      </c>
      <c r="F84" s="17">
        <f>SUM(F83:F83)</f>
        <v>176.05</v>
      </c>
      <c r="G84" s="18">
        <f t="shared" si="2"/>
        <v>0.12575</v>
      </c>
      <c r="H84" s="17">
        <f>SUM(H83:H83)</f>
        <v>176.05</v>
      </c>
      <c r="I84" s="18">
        <f t="shared" si="3"/>
        <v>0.12575</v>
      </c>
      <c r="J84" s="21"/>
    </row>
    <row r="85" spans="1:10" s="19" customFormat="1" ht="34.5" customHeight="1">
      <c r="A85" s="15"/>
      <c r="B85" s="55"/>
      <c r="C85" s="16" t="s">
        <v>67</v>
      </c>
      <c r="D85" s="16" t="s">
        <v>9</v>
      </c>
      <c r="E85" s="17">
        <v>3034</v>
      </c>
      <c r="F85" s="17">
        <v>1409.61</v>
      </c>
      <c r="G85" s="18">
        <f t="shared" si="2"/>
        <v>0.46460448253131176</v>
      </c>
      <c r="H85" s="17">
        <v>1409.61</v>
      </c>
      <c r="I85" s="18">
        <f t="shared" si="3"/>
        <v>0.46460448253131176</v>
      </c>
      <c r="J85" s="15"/>
    </row>
    <row r="86" spans="1:10" s="19" customFormat="1" ht="18.75" customHeight="1">
      <c r="A86" s="15"/>
      <c r="B86" s="55"/>
      <c r="C86" s="16" t="s">
        <v>13</v>
      </c>
      <c r="D86" s="20"/>
      <c r="E86" s="17">
        <f>SUM(E85)</f>
        <v>3034</v>
      </c>
      <c r="F86" s="17">
        <f>SUM(F85)</f>
        <v>1409.61</v>
      </c>
      <c r="G86" s="18">
        <f t="shared" si="2"/>
        <v>0.46460448253131176</v>
      </c>
      <c r="H86" s="17">
        <f>H85</f>
        <v>1409.61</v>
      </c>
      <c r="I86" s="18">
        <f t="shared" si="3"/>
        <v>0.46460448253131176</v>
      </c>
      <c r="J86" s="21"/>
    </row>
    <row r="87" spans="1:10" s="19" customFormat="1" ht="36" customHeight="1">
      <c r="A87" s="15"/>
      <c r="B87" s="55"/>
      <c r="C87" s="16" t="s">
        <v>68</v>
      </c>
      <c r="D87" s="16" t="s">
        <v>100</v>
      </c>
      <c r="E87" s="17">
        <v>0</v>
      </c>
      <c r="F87" s="17">
        <v>0</v>
      </c>
      <c r="G87" s="18" t="s">
        <v>20</v>
      </c>
      <c r="H87" s="17">
        <v>0</v>
      </c>
      <c r="I87" s="18" t="s">
        <v>20</v>
      </c>
      <c r="J87" s="15"/>
    </row>
    <row r="88" spans="1:10" s="19" customFormat="1" ht="18.75" customHeight="1">
      <c r="A88" s="15"/>
      <c r="B88" s="56"/>
      <c r="C88" s="16" t="s">
        <v>13</v>
      </c>
      <c r="D88" s="20"/>
      <c r="E88" s="17">
        <f>SUM(E87)</f>
        <v>0</v>
      </c>
      <c r="F88" s="17">
        <f>SUM(F87)</f>
        <v>0</v>
      </c>
      <c r="G88" s="18" t="s">
        <v>20</v>
      </c>
      <c r="H88" s="17">
        <f>SUM(H87)</f>
        <v>0</v>
      </c>
      <c r="I88" s="18" t="s">
        <v>20</v>
      </c>
      <c r="J88" s="21"/>
    </row>
    <row r="89" spans="1:10" s="23" customFormat="1" ht="32.25" customHeight="1">
      <c r="A89" s="22"/>
      <c r="B89" s="54">
        <v>7</v>
      </c>
      <c r="C89" s="51" t="s">
        <v>21</v>
      </c>
      <c r="D89" s="42" t="s">
        <v>9</v>
      </c>
      <c r="E89" s="33">
        <f>E96</f>
        <v>52921.67</v>
      </c>
      <c r="F89" s="33">
        <f>F96</f>
        <v>52921.67</v>
      </c>
      <c r="G89" s="34">
        <f t="shared" si="2"/>
        <v>1</v>
      </c>
      <c r="H89" s="33">
        <f>H96</f>
        <v>52921.67</v>
      </c>
      <c r="I89" s="34">
        <f t="shared" si="3"/>
        <v>1</v>
      </c>
      <c r="J89" s="22"/>
    </row>
    <row r="90" spans="1:10" s="23" customFormat="1" ht="49.5" customHeight="1">
      <c r="A90" s="22"/>
      <c r="B90" s="55"/>
      <c r="C90" s="53"/>
      <c r="D90" s="42" t="s">
        <v>100</v>
      </c>
      <c r="E90" s="33">
        <f>E92+E94+E97</f>
        <v>14950.31</v>
      </c>
      <c r="F90" s="33">
        <f>F92+F94+F97</f>
        <v>5930.22</v>
      </c>
      <c r="G90" s="34">
        <f>F90/E90</f>
        <v>0.3966620090151977</v>
      </c>
      <c r="H90" s="33">
        <f>H92+H94+H97</f>
        <v>5930.22</v>
      </c>
      <c r="I90" s="34">
        <f>H90/E90</f>
        <v>0.3966620090151977</v>
      </c>
      <c r="J90" s="22"/>
    </row>
    <row r="91" spans="1:10" s="23" customFormat="1" ht="18.75" customHeight="1">
      <c r="A91" s="22"/>
      <c r="B91" s="55"/>
      <c r="C91" s="32" t="s">
        <v>11</v>
      </c>
      <c r="D91" s="35"/>
      <c r="E91" s="33">
        <f>SUM(E89:E90)</f>
        <v>67871.98</v>
      </c>
      <c r="F91" s="33">
        <f>SUM(F89:F90)</f>
        <v>58851.89</v>
      </c>
      <c r="G91" s="34">
        <f t="shared" si="2"/>
        <v>0.8671014165197479</v>
      </c>
      <c r="H91" s="33">
        <f>SUM(H89:H90)</f>
        <v>58851.89</v>
      </c>
      <c r="I91" s="34">
        <f t="shared" si="3"/>
        <v>0.8671014165197479</v>
      </c>
      <c r="J91" s="24"/>
    </row>
    <row r="92" spans="1:10" s="19" customFormat="1" ht="35.25" customHeight="1">
      <c r="A92" s="15"/>
      <c r="B92" s="55"/>
      <c r="C92" s="16" t="s">
        <v>22</v>
      </c>
      <c r="D92" s="16" t="s">
        <v>100</v>
      </c>
      <c r="E92" s="17">
        <v>1332.4</v>
      </c>
      <c r="F92" s="17">
        <v>135.83</v>
      </c>
      <c r="G92" s="18">
        <f t="shared" si="2"/>
        <v>0.10194386070249174</v>
      </c>
      <c r="H92" s="17">
        <v>135.83</v>
      </c>
      <c r="I92" s="18">
        <f t="shared" si="3"/>
        <v>0.10194386070249174</v>
      </c>
      <c r="J92" s="15"/>
    </row>
    <row r="93" spans="1:10" s="19" customFormat="1" ht="18.75" customHeight="1">
      <c r="A93" s="15"/>
      <c r="B93" s="55"/>
      <c r="C93" s="16" t="s">
        <v>13</v>
      </c>
      <c r="D93" s="20"/>
      <c r="E93" s="17">
        <f>SUM(E92)</f>
        <v>1332.4</v>
      </c>
      <c r="F93" s="17">
        <f>SUM(F92)</f>
        <v>135.83</v>
      </c>
      <c r="G93" s="18">
        <f t="shared" si="2"/>
        <v>0.10194386070249174</v>
      </c>
      <c r="H93" s="17">
        <f>SUM(H92)</f>
        <v>135.83</v>
      </c>
      <c r="I93" s="18">
        <f t="shared" si="3"/>
        <v>0.10194386070249174</v>
      </c>
      <c r="J93" s="21"/>
    </row>
    <row r="94" spans="1:10" s="19" customFormat="1" ht="30.75" customHeight="1">
      <c r="A94" s="15"/>
      <c r="B94" s="55"/>
      <c r="C94" s="16" t="s">
        <v>23</v>
      </c>
      <c r="D94" s="16" t="s">
        <v>108</v>
      </c>
      <c r="E94" s="17">
        <v>163.35</v>
      </c>
      <c r="F94" s="17">
        <v>0</v>
      </c>
      <c r="G94" s="18">
        <f t="shared" si="2"/>
        <v>0</v>
      </c>
      <c r="H94" s="17">
        <v>0</v>
      </c>
      <c r="I94" s="18">
        <f t="shared" si="3"/>
        <v>0</v>
      </c>
      <c r="J94" s="15"/>
    </row>
    <row r="95" spans="1:10" s="19" customFormat="1" ht="18.75" customHeight="1">
      <c r="A95" s="15"/>
      <c r="B95" s="55"/>
      <c r="C95" s="16" t="s">
        <v>13</v>
      </c>
      <c r="D95" s="20"/>
      <c r="E95" s="17">
        <f>SUM(E94)</f>
        <v>163.35</v>
      </c>
      <c r="F95" s="17">
        <f>SUM(F94)</f>
        <v>0</v>
      </c>
      <c r="G95" s="18" t="s">
        <v>20</v>
      </c>
      <c r="H95" s="17">
        <f>SUM(H94)</f>
        <v>0</v>
      </c>
      <c r="I95" s="18">
        <f t="shared" si="3"/>
        <v>0</v>
      </c>
      <c r="J95" s="21"/>
    </row>
    <row r="96" spans="1:10" s="19" customFormat="1" ht="28.5" customHeight="1">
      <c r="A96" s="15"/>
      <c r="B96" s="55"/>
      <c r="C96" s="57" t="s">
        <v>24</v>
      </c>
      <c r="D96" s="16" t="s">
        <v>9</v>
      </c>
      <c r="E96" s="17">
        <v>52921.67</v>
      </c>
      <c r="F96" s="17">
        <v>52921.67</v>
      </c>
      <c r="G96" s="18">
        <f t="shared" si="2"/>
        <v>1</v>
      </c>
      <c r="H96" s="17">
        <v>52921.67</v>
      </c>
      <c r="I96" s="18">
        <f t="shared" si="3"/>
        <v>1</v>
      </c>
      <c r="J96" s="15"/>
    </row>
    <row r="97" spans="1:10" s="19" customFormat="1" ht="35.25" customHeight="1">
      <c r="A97" s="15"/>
      <c r="B97" s="55"/>
      <c r="C97" s="58"/>
      <c r="D97" s="16" t="s">
        <v>100</v>
      </c>
      <c r="E97" s="17">
        <v>13454.56</v>
      </c>
      <c r="F97" s="17">
        <v>5794.39</v>
      </c>
      <c r="G97" s="18">
        <f>F97/E97</f>
        <v>0.4306636560392908</v>
      </c>
      <c r="H97" s="17">
        <v>5794.39</v>
      </c>
      <c r="I97" s="18">
        <f t="shared" si="3"/>
        <v>0.4306636560392908</v>
      </c>
      <c r="J97" s="15"/>
    </row>
    <row r="98" spans="1:10" s="19" customFormat="1" ht="18.75" customHeight="1">
      <c r="A98" s="15"/>
      <c r="B98" s="56"/>
      <c r="C98" s="16" t="s">
        <v>13</v>
      </c>
      <c r="D98" s="20"/>
      <c r="E98" s="17">
        <f>SUM(E96:E97)</f>
        <v>66376.23</v>
      </c>
      <c r="F98" s="17">
        <f>SUM(F96:F97)</f>
        <v>58716.06</v>
      </c>
      <c r="G98" s="18">
        <f t="shared" si="2"/>
        <v>0.8845946809573246</v>
      </c>
      <c r="H98" s="17">
        <f>SUM(H96:H97)</f>
        <v>58716.06</v>
      </c>
      <c r="I98" s="18">
        <f t="shared" si="3"/>
        <v>0.8845946809573246</v>
      </c>
      <c r="J98" s="21"/>
    </row>
    <row r="99" spans="1:10" s="19" customFormat="1" ht="23.25" customHeight="1">
      <c r="A99" s="15"/>
      <c r="B99" s="54">
        <v>8</v>
      </c>
      <c r="C99" s="62" t="s">
        <v>25</v>
      </c>
      <c r="D99" s="32" t="s">
        <v>9</v>
      </c>
      <c r="E99" s="33">
        <f>E103+E117</f>
        <v>3024</v>
      </c>
      <c r="F99" s="33">
        <f>F103+F117</f>
        <v>542.33</v>
      </c>
      <c r="G99" s="34">
        <f t="shared" si="2"/>
        <v>0.17934193121693123</v>
      </c>
      <c r="H99" s="33">
        <f>H103+H117</f>
        <v>542.33</v>
      </c>
      <c r="I99" s="34">
        <f t="shared" si="3"/>
        <v>0.17934193121693123</v>
      </c>
      <c r="J99" s="15"/>
    </row>
    <row r="100" spans="1:10" s="19" customFormat="1" ht="36" customHeight="1">
      <c r="A100" s="15"/>
      <c r="B100" s="55"/>
      <c r="C100" s="62"/>
      <c r="D100" s="32" t="s">
        <v>100</v>
      </c>
      <c r="E100" s="33">
        <f>E104+E106+E109+E111+E114+E118</f>
        <v>105888.70999999999</v>
      </c>
      <c r="F100" s="33">
        <f>F104+F106+F109+F111+F114+F118</f>
        <v>32859.67</v>
      </c>
      <c r="G100" s="34">
        <f t="shared" si="2"/>
        <v>0.31032269634789206</v>
      </c>
      <c r="H100" s="33">
        <f>H104+H106+H109+H111+H114+H118</f>
        <v>32859.67</v>
      </c>
      <c r="I100" s="34">
        <f t="shared" si="3"/>
        <v>0.31032269634789206</v>
      </c>
      <c r="J100" s="15"/>
    </row>
    <row r="101" spans="1:10" s="19" customFormat="1" ht="21" customHeight="1">
      <c r="A101" s="15"/>
      <c r="B101" s="55"/>
      <c r="C101" s="62"/>
      <c r="D101" s="32" t="s">
        <v>10</v>
      </c>
      <c r="E101" s="33">
        <f>E107+E112+E115</f>
        <v>5600</v>
      </c>
      <c r="F101" s="33">
        <f>F107+F112+F115</f>
        <v>2971.4300000000003</v>
      </c>
      <c r="G101" s="34">
        <f t="shared" si="2"/>
        <v>0.5306125</v>
      </c>
      <c r="H101" s="33">
        <f>H107+H112+H115</f>
        <v>2971.4300000000003</v>
      </c>
      <c r="I101" s="34">
        <f t="shared" si="3"/>
        <v>0.5306125</v>
      </c>
      <c r="J101" s="15"/>
    </row>
    <row r="102" spans="1:10" s="19" customFormat="1" ht="18.75" customHeight="1">
      <c r="A102" s="15"/>
      <c r="B102" s="55"/>
      <c r="C102" s="32" t="s">
        <v>11</v>
      </c>
      <c r="D102" s="35"/>
      <c r="E102" s="33">
        <f>SUM(E99:E101)</f>
        <v>114512.70999999999</v>
      </c>
      <c r="F102" s="33">
        <f>SUM(F99:F101)</f>
        <v>36373.43</v>
      </c>
      <c r="G102" s="34">
        <f t="shared" si="2"/>
        <v>0.317636618677525</v>
      </c>
      <c r="H102" s="33">
        <f>SUM(H99:H101)</f>
        <v>36373.43</v>
      </c>
      <c r="I102" s="34">
        <f t="shared" si="3"/>
        <v>0.317636618677525</v>
      </c>
      <c r="J102" s="21"/>
    </row>
    <row r="103" spans="1:10" s="19" customFormat="1" ht="24" customHeight="1">
      <c r="A103" s="15"/>
      <c r="B103" s="55"/>
      <c r="C103" s="60" t="s">
        <v>69</v>
      </c>
      <c r="D103" s="16" t="s">
        <v>9</v>
      </c>
      <c r="E103" s="17">
        <v>719</v>
      </c>
      <c r="F103" s="17">
        <v>0</v>
      </c>
      <c r="G103" s="18">
        <f t="shared" si="2"/>
        <v>0</v>
      </c>
      <c r="H103" s="17">
        <v>0</v>
      </c>
      <c r="I103" s="18">
        <f t="shared" si="3"/>
        <v>0</v>
      </c>
      <c r="J103" s="15"/>
    </row>
    <row r="104" spans="1:10" s="19" customFormat="1" ht="34.5" customHeight="1">
      <c r="A104" s="15"/>
      <c r="B104" s="55"/>
      <c r="C104" s="60"/>
      <c r="D104" s="16" t="s">
        <v>100</v>
      </c>
      <c r="E104" s="17">
        <v>44495</v>
      </c>
      <c r="F104" s="17">
        <v>9654.12</v>
      </c>
      <c r="G104" s="18">
        <f t="shared" si="2"/>
        <v>0.2169708956062479</v>
      </c>
      <c r="H104" s="17">
        <v>9654.12</v>
      </c>
      <c r="I104" s="18">
        <f t="shared" si="3"/>
        <v>0.2169708956062479</v>
      </c>
      <c r="J104" s="15"/>
    </row>
    <row r="105" spans="1:10" s="19" customFormat="1" ht="18.75" customHeight="1">
      <c r="A105" s="15"/>
      <c r="B105" s="55"/>
      <c r="C105" s="16" t="s">
        <v>13</v>
      </c>
      <c r="D105" s="20"/>
      <c r="E105" s="17">
        <f>SUM(E103:E104)</f>
        <v>45214</v>
      </c>
      <c r="F105" s="17">
        <f>SUM(F103:F104)</f>
        <v>9654.12</v>
      </c>
      <c r="G105" s="18">
        <f t="shared" si="2"/>
        <v>0.2135205909673995</v>
      </c>
      <c r="H105" s="17">
        <f>SUM(H103:H104)</f>
        <v>9654.12</v>
      </c>
      <c r="I105" s="18">
        <f t="shared" si="3"/>
        <v>0.2135205909673995</v>
      </c>
      <c r="J105" s="21"/>
    </row>
    <row r="106" spans="1:10" s="19" customFormat="1" ht="37.5" customHeight="1">
      <c r="A106" s="15"/>
      <c r="B106" s="55"/>
      <c r="C106" s="60" t="s">
        <v>70</v>
      </c>
      <c r="D106" s="16" t="s">
        <v>100</v>
      </c>
      <c r="E106" s="17">
        <v>4136.01</v>
      </c>
      <c r="F106" s="17">
        <v>1689.57</v>
      </c>
      <c r="G106" s="18">
        <f t="shared" si="2"/>
        <v>0.40850239723791765</v>
      </c>
      <c r="H106" s="17">
        <v>1689.57</v>
      </c>
      <c r="I106" s="18">
        <f t="shared" si="3"/>
        <v>0.40850239723791765</v>
      </c>
      <c r="J106" s="15"/>
    </row>
    <row r="107" spans="1:10" s="19" customFormat="1" ht="23.25" customHeight="1">
      <c r="A107" s="15"/>
      <c r="B107" s="55"/>
      <c r="C107" s="60"/>
      <c r="D107" s="16" t="s">
        <v>10</v>
      </c>
      <c r="E107" s="17">
        <v>4200</v>
      </c>
      <c r="F107" s="17">
        <v>2111.73</v>
      </c>
      <c r="G107" s="18">
        <f t="shared" si="2"/>
        <v>0.5027928571428572</v>
      </c>
      <c r="H107" s="17">
        <v>2111.73</v>
      </c>
      <c r="I107" s="18">
        <f t="shared" si="3"/>
        <v>0.5027928571428572</v>
      </c>
      <c r="J107" s="15"/>
    </row>
    <row r="108" spans="1:10" s="19" customFormat="1" ht="18.75" customHeight="1">
      <c r="A108" s="15"/>
      <c r="B108" s="55"/>
      <c r="C108" s="16" t="s">
        <v>13</v>
      </c>
      <c r="D108" s="20"/>
      <c r="E108" s="17">
        <f>SUM(E106:E107)</f>
        <v>8336.01</v>
      </c>
      <c r="F108" s="17">
        <f>SUM(F106:F107)</f>
        <v>3801.3</v>
      </c>
      <c r="G108" s="18">
        <f t="shared" si="2"/>
        <v>0.45600952973904785</v>
      </c>
      <c r="H108" s="17">
        <f>SUM(H106:H107)</f>
        <v>3801.3</v>
      </c>
      <c r="I108" s="18">
        <f t="shared" si="3"/>
        <v>0.45600952973904785</v>
      </c>
      <c r="J108" s="21"/>
    </row>
    <row r="109" spans="1:10" s="19" customFormat="1" ht="42.75" customHeight="1">
      <c r="A109" s="15"/>
      <c r="B109" s="55"/>
      <c r="C109" s="16" t="s">
        <v>71</v>
      </c>
      <c r="D109" s="16" t="s">
        <v>100</v>
      </c>
      <c r="E109" s="17">
        <v>5206</v>
      </c>
      <c r="F109" s="17">
        <v>1861.29</v>
      </c>
      <c r="G109" s="18">
        <f t="shared" si="2"/>
        <v>0.3575278524779101</v>
      </c>
      <c r="H109" s="17">
        <v>1861.29</v>
      </c>
      <c r="I109" s="18">
        <f t="shared" si="3"/>
        <v>0.3575278524779101</v>
      </c>
      <c r="J109" s="15"/>
    </row>
    <row r="110" spans="1:10" s="19" customFormat="1" ht="18.75" customHeight="1">
      <c r="A110" s="15"/>
      <c r="B110" s="55"/>
      <c r="C110" s="16" t="s">
        <v>13</v>
      </c>
      <c r="D110" s="20"/>
      <c r="E110" s="17">
        <f>SUM(E109)</f>
        <v>5206</v>
      </c>
      <c r="F110" s="17">
        <f>SUM(F109)</f>
        <v>1861.29</v>
      </c>
      <c r="G110" s="18">
        <f t="shared" si="2"/>
        <v>0.3575278524779101</v>
      </c>
      <c r="H110" s="17">
        <f>SUM(H109)</f>
        <v>1861.29</v>
      </c>
      <c r="I110" s="18">
        <f t="shared" si="3"/>
        <v>0.3575278524779101</v>
      </c>
      <c r="J110" s="21"/>
    </row>
    <row r="111" spans="1:10" s="19" customFormat="1" ht="37.5" customHeight="1">
      <c r="A111" s="15"/>
      <c r="B111" s="55"/>
      <c r="C111" s="60" t="s">
        <v>72</v>
      </c>
      <c r="D111" s="16" t="s">
        <v>100</v>
      </c>
      <c r="E111" s="17">
        <v>2472</v>
      </c>
      <c r="F111" s="17">
        <v>219.67</v>
      </c>
      <c r="G111" s="18">
        <f t="shared" si="2"/>
        <v>0.08886326860841423</v>
      </c>
      <c r="H111" s="17">
        <v>219.67</v>
      </c>
      <c r="I111" s="18">
        <f t="shared" si="3"/>
        <v>0.08886326860841423</v>
      </c>
      <c r="J111" s="15"/>
    </row>
    <row r="112" spans="1:10" s="19" customFormat="1" ht="18.75" customHeight="1">
      <c r="A112" s="15"/>
      <c r="B112" s="55"/>
      <c r="C112" s="60"/>
      <c r="D112" s="16" t="s">
        <v>10</v>
      </c>
      <c r="E112" s="17">
        <v>700</v>
      </c>
      <c r="F112" s="17">
        <v>393.4</v>
      </c>
      <c r="G112" s="18">
        <f t="shared" si="2"/>
        <v>0.5619999999999999</v>
      </c>
      <c r="H112" s="17">
        <v>393.4</v>
      </c>
      <c r="I112" s="18">
        <f t="shared" si="3"/>
        <v>0.5619999999999999</v>
      </c>
      <c r="J112" s="15"/>
    </row>
    <row r="113" spans="1:10" s="19" customFormat="1" ht="18.75" customHeight="1">
      <c r="A113" s="15"/>
      <c r="B113" s="55"/>
      <c r="C113" s="16" t="s">
        <v>13</v>
      </c>
      <c r="D113" s="20"/>
      <c r="E113" s="17">
        <f>SUM(E111:E112)</f>
        <v>3172</v>
      </c>
      <c r="F113" s="17">
        <f>SUM(F111:F112)</f>
        <v>613.0699999999999</v>
      </c>
      <c r="G113" s="18">
        <f t="shared" si="2"/>
        <v>0.19327553593947033</v>
      </c>
      <c r="H113" s="17">
        <f>SUM(H111:H112)</f>
        <v>613.0699999999999</v>
      </c>
      <c r="I113" s="18">
        <f t="shared" si="3"/>
        <v>0.19327553593947033</v>
      </c>
      <c r="J113" s="21"/>
    </row>
    <row r="114" spans="1:10" s="19" customFormat="1" ht="37.5" customHeight="1">
      <c r="A114" s="15"/>
      <c r="B114" s="55"/>
      <c r="C114" s="60" t="s">
        <v>73</v>
      </c>
      <c r="D114" s="16" t="s">
        <v>100</v>
      </c>
      <c r="E114" s="17">
        <v>399.1</v>
      </c>
      <c r="F114" s="17">
        <v>0</v>
      </c>
      <c r="G114" s="18">
        <f t="shared" si="2"/>
        <v>0</v>
      </c>
      <c r="H114" s="17">
        <v>0</v>
      </c>
      <c r="I114" s="18">
        <f t="shared" si="3"/>
        <v>0</v>
      </c>
      <c r="J114" s="15"/>
    </row>
    <row r="115" spans="1:10" s="19" customFormat="1" ht="18.75" customHeight="1">
      <c r="A115" s="15"/>
      <c r="B115" s="55"/>
      <c r="C115" s="60"/>
      <c r="D115" s="16" t="s">
        <v>10</v>
      </c>
      <c r="E115" s="17">
        <v>700</v>
      </c>
      <c r="F115" s="17">
        <v>466.3</v>
      </c>
      <c r="G115" s="18">
        <f t="shared" si="2"/>
        <v>0.6661428571428571</v>
      </c>
      <c r="H115" s="17">
        <v>466.3</v>
      </c>
      <c r="I115" s="18">
        <f t="shared" si="3"/>
        <v>0.6661428571428571</v>
      </c>
      <c r="J115" s="15"/>
    </row>
    <row r="116" spans="1:10" s="19" customFormat="1" ht="18.75" customHeight="1">
      <c r="A116" s="15"/>
      <c r="B116" s="55"/>
      <c r="C116" s="16" t="s">
        <v>13</v>
      </c>
      <c r="D116" s="20"/>
      <c r="E116" s="17">
        <f>SUM(E114:E115)</f>
        <v>1099.1</v>
      </c>
      <c r="F116" s="17">
        <f>SUM(F114:F115)</f>
        <v>466.3</v>
      </c>
      <c r="G116" s="18">
        <f t="shared" si="2"/>
        <v>0.42425620962605776</v>
      </c>
      <c r="H116" s="17">
        <f>SUM(H114:H115)</f>
        <v>466.3</v>
      </c>
      <c r="I116" s="18">
        <f t="shared" si="3"/>
        <v>0.42425620962605776</v>
      </c>
      <c r="J116" s="21"/>
    </row>
    <row r="117" spans="1:10" s="19" customFormat="1" ht="24" customHeight="1">
      <c r="A117" s="15"/>
      <c r="B117" s="55"/>
      <c r="C117" s="57" t="s">
        <v>64</v>
      </c>
      <c r="D117" s="16" t="s">
        <v>9</v>
      </c>
      <c r="E117" s="17">
        <v>2305</v>
      </c>
      <c r="F117" s="17">
        <v>542.33</v>
      </c>
      <c r="G117" s="18">
        <f t="shared" si="2"/>
        <v>0.2352841648590022</v>
      </c>
      <c r="H117" s="17">
        <v>542.33</v>
      </c>
      <c r="I117" s="18">
        <f t="shared" si="3"/>
        <v>0.2352841648590022</v>
      </c>
      <c r="J117" s="15"/>
    </row>
    <row r="118" spans="1:10" s="19" customFormat="1" ht="39" customHeight="1">
      <c r="A118" s="15"/>
      <c r="B118" s="55"/>
      <c r="C118" s="53"/>
      <c r="D118" s="16" t="s">
        <v>100</v>
      </c>
      <c r="E118" s="17">
        <v>49180.6</v>
      </c>
      <c r="F118" s="17">
        <v>19435.02</v>
      </c>
      <c r="G118" s="18">
        <f t="shared" si="2"/>
        <v>0.3951765533564048</v>
      </c>
      <c r="H118" s="17">
        <v>19435.02</v>
      </c>
      <c r="I118" s="18">
        <f t="shared" si="3"/>
        <v>0.3951765533564048</v>
      </c>
      <c r="J118" s="15"/>
    </row>
    <row r="119" spans="1:10" s="19" customFormat="1" ht="18.75" customHeight="1">
      <c r="A119" s="15"/>
      <c r="B119" s="56"/>
      <c r="C119" s="16" t="s">
        <v>13</v>
      </c>
      <c r="D119" s="20"/>
      <c r="E119" s="17">
        <f>SUM(E117:E118)</f>
        <v>51485.6</v>
      </c>
      <c r="F119" s="17">
        <f>SUM(F117:F118)</f>
        <v>19977.350000000002</v>
      </c>
      <c r="G119" s="18">
        <f t="shared" si="2"/>
        <v>0.38801820314806473</v>
      </c>
      <c r="H119" s="17">
        <f>SUM(H117:H118)</f>
        <v>19977.350000000002</v>
      </c>
      <c r="I119" s="17">
        <f>SUM(I117:I118)</f>
        <v>0.630460718215407</v>
      </c>
      <c r="J119" s="21"/>
    </row>
    <row r="120" spans="1:10" s="23" customFormat="1" ht="18.75" customHeight="1">
      <c r="A120" s="22"/>
      <c r="B120" s="54">
        <v>9</v>
      </c>
      <c r="C120" s="62" t="s">
        <v>26</v>
      </c>
      <c r="D120" s="32" t="s">
        <v>8</v>
      </c>
      <c r="E120" s="33">
        <f>E127</f>
        <v>843.2</v>
      </c>
      <c r="F120" s="33">
        <f>F127</f>
        <v>843.17</v>
      </c>
      <c r="G120" s="34">
        <f t="shared" si="2"/>
        <v>0.9999644212523718</v>
      </c>
      <c r="H120" s="33">
        <f>H127</f>
        <v>843.17</v>
      </c>
      <c r="I120" s="34">
        <f t="shared" si="3"/>
        <v>0.9999644212523718</v>
      </c>
      <c r="J120" s="22"/>
    </row>
    <row r="121" spans="1:10" s="23" customFormat="1" ht="28.5" customHeight="1">
      <c r="A121" s="22"/>
      <c r="B121" s="55"/>
      <c r="C121" s="62"/>
      <c r="D121" s="32" t="s">
        <v>9</v>
      </c>
      <c r="E121" s="33">
        <f>E125+E128+E132+E134+E137</f>
        <v>29842.8</v>
      </c>
      <c r="F121" s="33">
        <f>F125+F128+F132+F134</f>
        <v>13150.4</v>
      </c>
      <c r="G121" s="34">
        <f t="shared" si="2"/>
        <v>0.4406557025480183</v>
      </c>
      <c r="H121" s="33">
        <f>H125+H128+H132+H134</f>
        <v>2529.6800000000003</v>
      </c>
      <c r="I121" s="34">
        <f t="shared" si="3"/>
        <v>0.08476684493412147</v>
      </c>
      <c r="J121" s="22"/>
    </row>
    <row r="122" spans="1:10" s="23" customFormat="1" ht="37.5" customHeight="1">
      <c r="A122" s="22"/>
      <c r="B122" s="55"/>
      <c r="C122" s="62"/>
      <c r="D122" s="32" t="s">
        <v>100</v>
      </c>
      <c r="E122" s="33">
        <f>E129+E135+E138</f>
        <v>3444.6</v>
      </c>
      <c r="F122" s="33">
        <f>F129+F135</f>
        <v>2403.77</v>
      </c>
      <c r="G122" s="34">
        <f t="shared" si="2"/>
        <v>0.6978371944492829</v>
      </c>
      <c r="H122" s="33">
        <f>H129+H135</f>
        <v>2403.77</v>
      </c>
      <c r="I122" s="34">
        <f t="shared" si="3"/>
        <v>0.6978371944492829</v>
      </c>
      <c r="J122" s="22"/>
    </row>
    <row r="123" spans="1:10" s="23" customFormat="1" ht="18.75" customHeight="1">
      <c r="A123" s="22"/>
      <c r="B123" s="55"/>
      <c r="C123" s="62"/>
      <c r="D123" s="32" t="s">
        <v>10</v>
      </c>
      <c r="E123" s="33">
        <f>E130</f>
        <v>6691.2</v>
      </c>
      <c r="F123" s="33">
        <f>F130</f>
        <v>7972.85</v>
      </c>
      <c r="G123" s="34">
        <f t="shared" si="2"/>
        <v>1.1915426231468198</v>
      </c>
      <c r="H123" s="33">
        <f>H130</f>
        <v>7975.85</v>
      </c>
      <c r="I123" s="34">
        <f t="shared" si="3"/>
        <v>1.1919909732185558</v>
      </c>
      <c r="J123" s="22"/>
    </row>
    <row r="124" spans="1:10" s="23" customFormat="1" ht="18.75" customHeight="1">
      <c r="A124" s="22"/>
      <c r="B124" s="55"/>
      <c r="C124" s="32" t="s">
        <v>11</v>
      </c>
      <c r="D124" s="35"/>
      <c r="E124" s="33">
        <f>SUM(E120:E123)</f>
        <v>40821.799999999996</v>
      </c>
      <c r="F124" s="33">
        <f>SUM(F120:F123)</f>
        <v>24370.190000000002</v>
      </c>
      <c r="G124" s="34">
        <f t="shared" si="2"/>
        <v>0.5969895986948152</v>
      </c>
      <c r="H124" s="33">
        <f>SUM(H120:H123)</f>
        <v>13752.470000000001</v>
      </c>
      <c r="I124" s="34">
        <f t="shared" si="3"/>
        <v>0.33689033800567353</v>
      </c>
      <c r="J124" s="24"/>
    </row>
    <row r="125" spans="1:10" s="19" customFormat="1" ht="41.25" customHeight="1">
      <c r="A125" s="15"/>
      <c r="B125" s="55"/>
      <c r="C125" s="16" t="s">
        <v>74</v>
      </c>
      <c r="D125" s="16" t="s">
        <v>9</v>
      </c>
      <c r="E125" s="17">
        <v>248</v>
      </c>
      <c r="F125" s="17">
        <v>125.9</v>
      </c>
      <c r="G125" s="18">
        <f t="shared" si="2"/>
        <v>0.5076612903225807</v>
      </c>
      <c r="H125" s="17">
        <v>125.9</v>
      </c>
      <c r="I125" s="18">
        <f t="shared" si="3"/>
        <v>0.5076612903225807</v>
      </c>
      <c r="J125" s="15"/>
    </row>
    <row r="126" spans="1:10" s="19" customFormat="1" ht="18.75" customHeight="1">
      <c r="A126" s="15"/>
      <c r="B126" s="55"/>
      <c r="C126" s="16" t="s">
        <v>13</v>
      </c>
      <c r="D126" s="20"/>
      <c r="E126" s="17">
        <f>SUM(E125)</f>
        <v>248</v>
      </c>
      <c r="F126" s="17">
        <f>SUM(F125)</f>
        <v>125.9</v>
      </c>
      <c r="G126" s="18">
        <f t="shared" si="2"/>
        <v>0.5076612903225807</v>
      </c>
      <c r="H126" s="17">
        <f>SUM(H125)</f>
        <v>125.9</v>
      </c>
      <c r="I126" s="18">
        <f t="shared" si="3"/>
        <v>0.5076612903225807</v>
      </c>
      <c r="J126" s="21"/>
    </row>
    <row r="127" spans="1:10" s="19" customFormat="1" ht="18.75" customHeight="1">
      <c r="A127" s="15"/>
      <c r="B127" s="55"/>
      <c r="C127" s="60" t="s">
        <v>75</v>
      </c>
      <c r="D127" s="16" t="s">
        <v>8</v>
      </c>
      <c r="E127" s="17">
        <v>843.2</v>
      </c>
      <c r="F127" s="17">
        <v>843.17</v>
      </c>
      <c r="G127" s="18">
        <f t="shared" si="2"/>
        <v>0.9999644212523718</v>
      </c>
      <c r="H127" s="17">
        <v>843.17</v>
      </c>
      <c r="I127" s="18">
        <f t="shared" si="3"/>
        <v>0.9999644212523718</v>
      </c>
      <c r="J127" s="15"/>
    </row>
    <row r="128" spans="1:10" s="19" customFormat="1" ht="28.5" customHeight="1">
      <c r="A128" s="15"/>
      <c r="B128" s="55"/>
      <c r="C128" s="60"/>
      <c r="D128" s="16" t="s">
        <v>9</v>
      </c>
      <c r="E128" s="17">
        <v>2403.8</v>
      </c>
      <c r="F128" s="17">
        <v>2403.78</v>
      </c>
      <c r="G128" s="18">
        <f t="shared" si="2"/>
        <v>0.999991679840253</v>
      </c>
      <c r="H128" s="17">
        <v>2403.78</v>
      </c>
      <c r="I128" s="18">
        <f t="shared" si="3"/>
        <v>0.999991679840253</v>
      </c>
      <c r="J128" s="15"/>
    </row>
    <row r="129" spans="1:10" s="19" customFormat="1" ht="37.5" customHeight="1">
      <c r="A129" s="15"/>
      <c r="B129" s="55"/>
      <c r="C129" s="60"/>
      <c r="D129" s="16" t="s">
        <v>100</v>
      </c>
      <c r="E129" s="17">
        <v>3444.6</v>
      </c>
      <c r="F129" s="17">
        <v>2403.77</v>
      </c>
      <c r="G129" s="18">
        <f t="shared" si="2"/>
        <v>0.6978371944492829</v>
      </c>
      <c r="H129" s="17">
        <v>2403.77</v>
      </c>
      <c r="I129" s="18">
        <f t="shared" si="3"/>
        <v>0.6978371944492829</v>
      </c>
      <c r="J129" s="15"/>
    </row>
    <row r="130" spans="1:10" s="19" customFormat="1" ht="18.75" customHeight="1">
      <c r="A130" s="15"/>
      <c r="B130" s="55"/>
      <c r="C130" s="60"/>
      <c r="D130" s="16" t="s">
        <v>10</v>
      </c>
      <c r="E130" s="17">
        <v>6691.2</v>
      </c>
      <c r="F130" s="17">
        <v>7972.85</v>
      </c>
      <c r="G130" s="18">
        <f t="shared" si="2"/>
        <v>1.1915426231468198</v>
      </c>
      <c r="H130" s="17">
        <v>7975.85</v>
      </c>
      <c r="I130" s="18">
        <f t="shared" si="3"/>
        <v>1.1919909732185558</v>
      </c>
      <c r="J130" s="15"/>
    </row>
    <row r="131" spans="1:10" s="19" customFormat="1" ht="18.75" customHeight="1">
      <c r="A131" s="15"/>
      <c r="B131" s="55"/>
      <c r="C131" s="16" t="s">
        <v>13</v>
      </c>
      <c r="D131" s="20"/>
      <c r="E131" s="17">
        <f>SUM(E127:E130)</f>
        <v>13382.8</v>
      </c>
      <c r="F131" s="17">
        <f>SUM(F127:F130)</f>
        <v>13623.57</v>
      </c>
      <c r="G131" s="18">
        <f t="shared" si="2"/>
        <v>1.0179910033774697</v>
      </c>
      <c r="H131" s="17">
        <f>SUM(H127:H130)</f>
        <v>13626.57</v>
      </c>
      <c r="I131" s="18">
        <f t="shared" si="3"/>
        <v>1.018215171712945</v>
      </c>
      <c r="J131" s="21"/>
    </row>
    <row r="132" spans="1:10" s="19" customFormat="1" ht="25.5" customHeight="1">
      <c r="A132" s="15"/>
      <c r="B132" s="55"/>
      <c r="C132" s="16" t="s">
        <v>76</v>
      </c>
      <c r="D132" s="16" t="s">
        <v>9</v>
      </c>
      <c r="E132" s="17">
        <v>27191</v>
      </c>
      <c r="F132" s="17">
        <v>10620.72</v>
      </c>
      <c r="G132" s="18">
        <f t="shared" si="2"/>
        <v>0.39059688867640024</v>
      </c>
      <c r="H132" s="17">
        <v>0</v>
      </c>
      <c r="I132" s="18">
        <f t="shared" si="3"/>
        <v>0</v>
      </c>
      <c r="J132" s="15"/>
    </row>
    <row r="133" spans="1:10" s="19" customFormat="1" ht="18.75" customHeight="1">
      <c r="A133" s="15"/>
      <c r="B133" s="55"/>
      <c r="C133" s="16" t="s">
        <v>13</v>
      </c>
      <c r="D133" s="20"/>
      <c r="E133" s="17">
        <f>SUM(E132:E132)</f>
        <v>27191</v>
      </c>
      <c r="F133" s="17">
        <f>SUM(F132:F132)</f>
        <v>10620.72</v>
      </c>
      <c r="G133" s="18">
        <f t="shared" si="2"/>
        <v>0.39059688867640024</v>
      </c>
      <c r="H133" s="17">
        <f>SUM(H132:H132)</f>
        <v>0</v>
      </c>
      <c r="I133" s="18">
        <f t="shared" si="3"/>
        <v>0</v>
      </c>
      <c r="J133" s="21"/>
    </row>
    <row r="134" spans="1:10" s="19" customFormat="1" ht="26.25" customHeight="1">
      <c r="A134" s="15"/>
      <c r="B134" s="55"/>
      <c r="C134" s="60" t="s">
        <v>77</v>
      </c>
      <c r="D134" s="16" t="s">
        <v>9</v>
      </c>
      <c r="E134" s="17">
        <v>0</v>
      </c>
      <c r="F134" s="17">
        <v>0</v>
      </c>
      <c r="G134" s="18" t="s">
        <v>20</v>
      </c>
      <c r="H134" s="17">
        <v>0</v>
      </c>
      <c r="I134" s="18" t="s">
        <v>20</v>
      </c>
      <c r="J134" s="15"/>
    </row>
    <row r="135" spans="1:10" s="19" customFormat="1" ht="36" customHeight="1">
      <c r="A135" s="15"/>
      <c r="B135" s="55"/>
      <c r="C135" s="60"/>
      <c r="D135" s="16" t="s">
        <v>100</v>
      </c>
      <c r="E135" s="17">
        <v>0</v>
      </c>
      <c r="F135" s="17">
        <v>0</v>
      </c>
      <c r="G135" s="18" t="s">
        <v>20</v>
      </c>
      <c r="H135" s="17">
        <v>0</v>
      </c>
      <c r="I135" s="18" t="s">
        <v>20</v>
      </c>
      <c r="J135" s="15"/>
    </row>
    <row r="136" spans="1:10" s="19" customFormat="1" ht="18.75" customHeight="1">
      <c r="A136" s="15"/>
      <c r="B136" s="56"/>
      <c r="C136" s="16" t="s">
        <v>13</v>
      </c>
      <c r="D136" s="20"/>
      <c r="E136" s="17">
        <f>SUM(E134:E135)</f>
        <v>0</v>
      </c>
      <c r="F136" s="17">
        <f>SUM(F134:F135)</f>
        <v>0</v>
      </c>
      <c r="G136" s="18" t="s">
        <v>20</v>
      </c>
      <c r="H136" s="17">
        <f>SUM(H134:H135)</f>
        <v>0</v>
      </c>
      <c r="I136" s="18" t="s">
        <v>20</v>
      </c>
      <c r="J136" s="21"/>
    </row>
    <row r="137" spans="1:10" s="19" customFormat="1" ht="30.75" customHeight="1">
      <c r="A137" s="15"/>
      <c r="B137" s="45"/>
      <c r="C137" s="60" t="s">
        <v>105</v>
      </c>
      <c r="D137" s="16" t="s">
        <v>9</v>
      </c>
      <c r="E137" s="17">
        <v>0</v>
      </c>
      <c r="F137" s="17">
        <v>0</v>
      </c>
      <c r="G137" s="18" t="s">
        <v>20</v>
      </c>
      <c r="H137" s="17">
        <v>0</v>
      </c>
      <c r="I137" s="18" t="s">
        <v>20</v>
      </c>
      <c r="J137" s="15"/>
    </row>
    <row r="138" spans="1:10" s="19" customFormat="1" ht="40.5" customHeight="1">
      <c r="A138" s="15"/>
      <c r="B138" s="45"/>
      <c r="C138" s="60"/>
      <c r="D138" s="16" t="s">
        <v>100</v>
      </c>
      <c r="E138" s="17">
        <v>0</v>
      </c>
      <c r="F138" s="17">
        <v>0</v>
      </c>
      <c r="G138" s="18" t="s">
        <v>20</v>
      </c>
      <c r="H138" s="17">
        <v>0</v>
      </c>
      <c r="I138" s="18" t="s">
        <v>20</v>
      </c>
      <c r="J138" s="15"/>
    </row>
    <row r="139" spans="1:10" s="19" customFormat="1" ht="18.75" customHeight="1">
      <c r="A139" s="15"/>
      <c r="B139" s="45"/>
      <c r="C139" s="16" t="s">
        <v>13</v>
      </c>
      <c r="D139" s="20"/>
      <c r="E139" s="17">
        <f>SUM(E137:E138)</f>
        <v>0</v>
      </c>
      <c r="F139" s="17">
        <f>SUM(F137:F138)</f>
        <v>0</v>
      </c>
      <c r="G139" s="18" t="s">
        <v>20</v>
      </c>
      <c r="H139" s="17">
        <f>SUM(H137:H138)</f>
        <v>0</v>
      </c>
      <c r="I139" s="18" t="s">
        <v>20</v>
      </c>
      <c r="J139" s="15"/>
    </row>
    <row r="140" spans="1:10" s="19" customFormat="1" ht="24" customHeight="1">
      <c r="A140" s="46" t="s">
        <v>104</v>
      </c>
      <c r="B140" s="54">
        <v>10</v>
      </c>
      <c r="C140" s="62" t="s">
        <v>27</v>
      </c>
      <c r="D140" s="32" t="s">
        <v>9</v>
      </c>
      <c r="E140" s="33">
        <f>E144+E148+E152</f>
        <v>66152.93</v>
      </c>
      <c r="F140" s="33">
        <f>F144+F148+F152</f>
        <v>45662.71</v>
      </c>
      <c r="G140" s="34">
        <f aca="true" t="shared" si="4" ref="G140:G208">F140/E140</f>
        <v>0.6902598267378331</v>
      </c>
      <c r="H140" s="33">
        <f>H144+H148+H152</f>
        <v>45662.71</v>
      </c>
      <c r="I140" s="34">
        <f aca="true" t="shared" si="5" ref="I140:I208">H140/E140</f>
        <v>0.6902598267378331</v>
      </c>
      <c r="J140" s="15"/>
    </row>
    <row r="141" spans="1:10" s="19" customFormat="1" ht="35.25" customHeight="1">
      <c r="A141" s="15"/>
      <c r="B141" s="55"/>
      <c r="C141" s="62"/>
      <c r="D141" s="32" t="s">
        <v>100</v>
      </c>
      <c r="E141" s="33">
        <f>E145+E149+E153+E156+E159</f>
        <v>58510.09</v>
      </c>
      <c r="F141" s="33">
        <f>F145+F149+F153+F156+F159</f>
        <v>20482.49</v>
      </c>
      <c r="G141" s="34">
        <f t="shared" si="4"/>
        <v>0.35006765499762527</v>
      </c>
      <c r="H141" s="33">
        <f>H145+H149+H153+H156+H159</f>
        <v>20482.49</v>
      </c>
      <c r="I141" s="34">
        <f t="shared" si="5"/>
        <v>0.35006765499762527</v>
      </c>
      <c r="J141" s="15"/>
    </row>
    <row r="142" spans="1:10" s="19" customFormat="1" ht="32.25" customHeight="1">
      <c r="A142" s="15"/>
      <c r="B142" s="55"/>
      <c r="C142" s="62"/>
      <c r="D142" s="32" t="s">
        <v>10</v>
      </c>
      <c r="E142" s="33">
        <f>E146+E154+E157+E150</f>
        <v>311171.97</v>
      </c>
      <c r="F142" s="33">
        <f>F146+F154+F157+F150</f>
        <v>68802.41000000002</v>
      </c>
      <c r="G142" s="34">
        <f t="shared" si="4"/>
        <v>0.22110735102522255</v>
      </c>
      <c r="H142" s="33">
        <f>H146+H154+H157+H150</f>
        <v>68802.41000000002</v>
      </c>
      <c r="I142" s="34">
        <f t="shared" si="5"/>
        <v>0.22110735102522255</v>
      </c>
      <c r="J142" s="15"/>
    </row>
    <row r="143" spans="1:10" s="19" customFormat="1" ht="18.75" customHeight="1">
      <c r="A143" s="15"/>
      <c r="B143" s="55"/>
      <c r="C143" s="32" t="s">
        <v>11</v>
      </c>
      <c r="D143" s="35"/>
      <c r="E143" s="33">
        <f>SUM(E140:E142)</f>
        <v>435834.99</v>
      </c>
      <c r="F143" s="33">
        <f>SUM(F140:F142)</f>
        <v>134947.61000000002</v>
      </c>
      <c r="G143" s="34">
        <f t="shared" si="4"/>
        <v>0.3096300505840525</v>
      </c>
      <c r="H143" s="33">
        <f>SUM(H140:H142)</f>
        <v>134947.61000000002</v>
      </c>
      <c r="I143" s="34">
        <f t="shared" si="5"/>
        <v>0.3096300505840525</v>
      </c>
      <c r="J143" s="21"/>
    </row>
    <row r="144" spans="1:10" s="19" customFormat="1" ht="27" customHeight="1">
      <c r="A144" s="15"/>
      <c r="B144" s="55"/>
      <c r="C144" s="60" t="s">
        <v>28</v>
      </c>
      <c r="D144" s="16" t="s">
        <v>9</v>
      </c>
      <c r="E144" s="17">
        <v>20490.21</v>
      </c>
      <c r="F144" s="17">
        <v>0</v>
      </c>
      <c r="G144" s="18">
        <f t="shared" si="4"/>
        <v>0</v>
      </c>
      <c r="H144" s="17">
        <v>0</v>
      </c>
      <c r="I144" s="18">
        <f t="shared" si="5"/>
        <v>0</v>
      </c>
      <c r="J144" s="15"/>
    </row>
    <row r="145" spans="1:10" s="19" customFormat="1" ht="36.75" customHeight="1">
      <c r="A145" s="15"/>
      <c r="B145" s="55"/>
      <c r="C145" s="60"/>
      <c r="D145" s="16" t="s">
        <v>100</v>
      </c>
      <c r="E145" s="17">
        <v>5585.52</v>
      </c>
      <c r="F145" s="17">
        <v>0</v>
      </c>
      <c r="G145" s="18">
        <f t="shared" si="4"/>
        <v>0</v>
      </c>
      <c r="H145" s="17">
        <v>0</v>
      </c>
      <c r="I145" s="18">
        <f t="shared" si="5"/>
        <v>0</v>
      </c>
      <c r="J145" s="15"/>
    </row>
    <row r="146" spans="1:10" s="19" customFormat="1" ht="18.75" customHeight="1">
      <c r="A146" s="15"/>
      <c r="B146" s="55"/>
      <c r="C146" s="60"/>
      <c r="D146" s="16" t="s">
        <v>10</v>
      </c>
      <c r="E146" s="17">
        <v>5540.09</v>
      </c>
      <c r="F146" s="17">
        <v>735.02</v>
      </c>
      <c r="G146" s="18">
        <f t="shared" si="4"/>
        <v>0.13267293491621976</v>
      </c>
      <c r="H146" s="17">
        <v>735.02</v>
      </c>
      <c r="I146" s="18">
        <f t="shared" si="5"/>
        <v>0.13267293491621976</v>
      </c>
      <c r="J146" s="15"/>
    </row>
    <row r="147" spans="1:10" s="19" customFormat="1" ht="18.75" customHeight="1">
      <c r="A147" s="15"/>
      <c r="B147" s="55"/>
      <c r="C147" s="16" t="s">
        <v>13</v>
      </c>
      <c r="D147" s="20"/>
      <c r="E147" s="17">
        <f>SUM(E144:E146)</f>
        <v>31615.82</v>
      </c>
      <c r="F147" s="17">
        <f>SUM(F144:F146)</f>
        <v>735.02</v>
      </c>
      <c r="G147" s="18">
        <f t="shared" si="4"/>
        <v>0.02324848762423369</v>
      </c>
      <c r="H147" s="17">
        <f>SUM(H144:H146)</f>
        <v>735.02</v>
      </c>
      <c r="I147" s="18">
        <f t="shared" si="5"/>
        <v>0.02324848762423369</v>
      </c>
      <c r="J147" s="21"/>
    </row>
    <row r="148" spans="1:10" s="19" customFormat="1" ht="24" customHeight="1">
      <c r="A148" s="15"/>
      <c r="B148" s="55"/>
      <c r="C148" s="57" t="s">
        <v>43</v>
      </c>
      <c r="D148" s="16" t="s">
        <v>9</v>
      </c>
      <c r="E148" s="17">
        <v>0</v>
      </c>
      <c r="F148" s="17">
        <v>0</v>
      </c>
      <c r="G148" s="18" t="s">
        <v>20</v>
      </c>
      <c r="H148" s="17">
        <v>0</v>
      </c>
      <c r="I148" s="18" t="s">
        <v>20</v>
      </c>
      <c r="J148" s="15"/>
    </row>
    <row r="149" spans="1:10" s="19" customFormat="1" ht="37.5" customHeight="1">
      <c r="A149" s="15"/>
      <c r="B149" s="55"/>
      <c r="C149" s="59"/>
      <c r="D149" s="16" t="s">
        <v>100</v>
      </c>
      <c r="E149" s="17">
        <v>0</v>
      </c>
      <c r="F149" s="17">
        <v>0</v>
      </c>
      <c r="G149" s="18" t="s">
        <v>20</v>
      </c>
      <c r="H149" s="17">
        <v>0</v>
      </c>
      <c r="I149" s="18" t="s">
        <v>20</v>
      </c>
      <c r="J149" s="15"/>
    </row>
    <row r="150" spans="1:10" s="19" customFormat="1" ht="18.75" customHeight="1">
      <c r="A150" s="15"/>
      <c r="B150" s="55"/>
      <c r="C150" s="53"/>
      <c r="D150" s="16" t="s">
        <v>10</v>
      </c>
      <c r="E150" s="17">
        <v>4676.42</v>
      </c>
      <c r="F150" s="17">
        <v>313.85</v>
      </c>
      <c r="G150" s="18">
        <f t="shared" si="4"/>
        <v>0.06711330462191163</v>
      </c>
      <c r="H150" s="17">
        <v>313.85</v>
      </c>
      <c r="I150" s="18">
        <f t="shared" si="5"/>
        <v>0.06711330462191163</v>
      </c>
      <c r="J150" s="15"/>
    </row>
    <row r="151" spans="1:10" s="19" customFormat="1" ht="18.75" customHeight="1">
      <c r="A151" s="15"/>
      <c r="B151" s="55"/>
      <c r="C151" s="16" t="s">
        <v>13</v>
      </c>
      <c r="D151" s="20"/>
      <c r="E151" s="17">
        <f>SUM(E148:E150)</f>
        <v>4676.42</v>
      </c>
      <c r="F151" s="17">
        <f>SUM(F148:F150)</f>
        <v>313.85</v>
      </c>
      <c r="G151" s="18">
        <f t="shared" si="4"/>
        <v>0.06711330462191163</v>
      </c>
      <c r="H151" s="17">
        <f>SUM(H148:H150)</f>
        <v>313.85</v>
      </c>
      <c r="I151" s="18">
        <f t="shared" si="5"/>
        <v>0.06711330462191163</v>
      </c>
      <c r="J151" s="21"/>
    </row>
    <row r="152" spans="1:10" s="19" customFormat="1" ht="28.5" customHeight="1">
      <c r="A152" s="15"/>
      <c r="B152" s="55"/>
      <c r="C152" s="60" t="s">
        <v>29</v>
      </c>
      <c r="D152" s="16" t="s">
        <v>9</v>
      </c>
      <c r="E152" s="17">
        <v>45662.72</v>
      </c>
      <c r="F152" s="17">
        <v>45662.71</v>
      </c>
      <c r="G152" s="18">
        <f t="shared" si="4"/>
        <v>0.9999997810029713</v>
      </c>
      <c r="H152" s="17">
        <v>45662.71</v>
      </c>
      <c r="I152" s="18">
        <f t="shared" si="5"/>
        <v>0.9999997810029713</v>
      </c>
      <c r="J152" s="15"/>
    </row>
    <row r="153" spans="1:10" s="19" customFormat="1" ht="36.75" customHeight="1">
      <c r="A153" s="15"/>
      <c r="B153" s="55"/>
      <c r="C153" s="60"/>
      <c r="D153" s="16" t="s">
        <v>100</v>
      </c>
      <c r="E153" s="17">
        <v>3906.5</v>
      </c>
      <c r="F153" s="17">
        <v>2406.45</v>
      </c>
      <c r="G153" s="18">
        <f t="shared" si="4"/>
        <v>0.6160117752463842</v>
      </c>
      <c r="H153" s="17">
        <v>2406.45</v>
      </c>
      <c r="I153" s="18">
        <f t="shared" si="5"/>
        <v>0.6160117752463842</v>
      </c>
      <c r="J153" s="15"/>
    </row>
    <row r="154" spans="1:10" s="19" customFormat="1" ht="18.75" customHeight="1">
      <c r="A154" s="15"/>
      <c r="B154" s="55"/>
      <c r="C154" s="60"/>
      <c r="D154" s="16" t="s">
        <v>10</v>
      </c>
      <c r="E154" s="17">
        <v>295847.86</v>
      </c>
      <c r="F154" s="17">
        <v>67525.24</v>
      </c>
      <c r="G154" s="18">
        <f t="shared" si="4"/>
        <v>0.22824312469253624</v>
      </c>
      <c r="H154" s="17">
        <v>67525.24</v>
      </c>
      <c r="I154" s="18">
        <f t="shared" si="5"/>
        <v>0.22824312469253624</v>
      </c>
      <c r="J154" s="15"/>
    </row>
    <row r="155" spans="1:10" s="19" customFormat="1" ht="18.75" customHeight="1">
      <c r="A155" s="15"/>
      <c r="B155" s="55"/>
      <c r="C155" s="16" t="s">
        <v>13</v>
      </c>
      <c r="D155" s="20"/>
      <c r="E155" s="17">
        <f>SUM(E152:E154)</f>
        <v>345417.07999999996</v>
      </c>
      <c r="F155" s="17">
        <f>SUM(F152:F154)</f>
        <v>115594.4</v>
      </c>
      <c r="G155" s="18">
        <f t="shared" si="4"/>
        <v>0.3346516622744886</v>
      </c>
      <c r="H155" s="17">
        <f>SUM(H152:H154)</f>
        <v>115594.4</v>
      </c>
      <c r="I155" s="18">
        <f t="shared" si="5"/>
        <v>0.3346516622744886</v>
      </c>
      <c r="J155" s="21"/>
    </row>
    <row r="156" spans="1:10" s="19" customFormat="1" ht="36" customHeight="1">
      <c r="A156" s="15"/>
      <c r="B156" s="55"/>
      <c r="C156" s="60" t="s">
        <v>30</v>
      </c>
      <c r="D156" s="16" t="s">
        <v>100</v>
      </c>
      <c r="E156" s="17">
        <v>15840</v>
      </c>
      <c r="F156" s="17">
        <v>0</v>
      </c>
      <c r="G156" s="18">
        <f t="shared" si="4"/>
        <v>0</v>
      </c>
      <c r="H156" s="17">
        <v>0</v>
      </c>
      <c r="I156" s="18">
        <f t="shared" si="5"/>
        <v>0</v>
      </c>
      <c r="J156" s="15"/>
    </row>
    <row r="157" spans="1:10" s="19" customFormat="1" ht="18.75" customHeight="1">
      <c r="A157" s="15"/>
      <c r="B157" s="55"/>
      <c r="C157" s="60"/>
      <c r="D157" s="16" t="s">
        <v>10</v>
      </c>
      <c r="E157" s="17">
        <v>5107.6</v>
      </c>
      <c r="F157" s="17">
        <v>228.3</v>
      </c>
      <c r="G157" s="18">
        <f t="shared" si="4"/>
        <v>0.0446980969535594</v>
      </c>
      <c r="H157" s="17">
        <v>228.3</v>
      </c>
      <c r="I157" s="18">
        <f t="shared" si="5"/>
        <v>0.0446980969535594</v>
      </c>
      <c r="J157" s="15"/>
    </row>
    <row r="158" spans="1:10" s="19" customFormat="1" ht="18.75" customHeight="1">
      <c r="A158" s="15"/>
      <c r="B158" s="55"/>
      <c r="C158" s="16" t="s">
        <v>13</v>
      </c>
      <c r="D158" s="20"/>
      <c r="E158" s="17">
        <f>SUM(E156:E157)</f>
        <v>20947.6</v>
      </c>
      <c r="F158" s="17">
        <f>SUM(F156:F157)</f>
        <v>228.3</v>
      </c>
      <c r="G158" s="18">
        <f t="shared" si="4"/>
        <v>0.010898623231300962</v>
      </c>
      <c r="H158" s="17">
        <f>SUM(H156:H157)</f>
        <v>228.3</v>
      </c>
      <c r="I158" s="18">
        <f t="shared" si="5"/>
        <v>0.010898623231300962</v>
      </c>
      <c r="J158" s="21"/>
    </row>
    <row r="159" spans="1:10" s="19" customFormat="1" ht="41.25" customHeight="1">
      <c r="A159" s="15"/>
      <c r="B159" s="55"/>
      <c r="C159" s="16" t="s">
        <v>31</v>
      </c>
      <c r="D159" s="16" t="s">
        <v>100</v>
      </c>
      <c r="E159" s="17">
        <v>33178.07</v>
      </c>
      <c r="F159" s="17">
        <v>18076.04</v>
      </c>
      <c r="G159" s="18">
        <f t="shared" si="4"/>
        <v>0.5448189120102526</v>
      </c>
      <c r="H159" s="17">
        <v>18076.04</v>
      </c>
      <c r="I159" s="18">
        <f t="shared" si="5"/>
        <v>0.5448189120102526</v>
      </c>
      <c r="J159" s="15"/>
    </row>
    <row r="160" spans="1:10" s="19" customFormat="1" ht="18.75" customHeight="1">
      <c r="A160" s="15"/>
      <c r="B160" s="56"/>
      <c r="C160" s="16" t="s">
        <v>13</v>
      </c>
      <c r="D160" s="20"/>
      <c r="E160" s="17">
        <f>SUM(E159:E159)</f>
        <v>33178.07</v>
      </c>
      <c r="F160" s="17">
        <f>SUM(F159:F159)</f>
        <v>18076.04</v>
      </c>
      <c r="G160" s="18">
        <f t="shared" si="4"/>
        <v>0.5448189120102526</v>
      </c>
      <c r="H160" s="17">
        <f>SUM(H159:H159)</f>
        <v>18076.04</v>
      </c>
      <c r="I160" s="18">
        <f t="shared" si="5"/>
        <v>0.5448189120102526</v>
      </c>
      <c r="J160" s="21"/>
    </row>
    <row r="161" spans="1:10" s="23" customFormat="1" ht="40.5" customHeight="1">
      <c r="A161" s="22"/>
      <c r="B161" s="54">
        <v>11</v>
      </c>
      <c r="C161" s="62" t="s">
        <v>32</v>
      </c>
      <c r="D161" s="32" t="s">
        <v>100</v>
      </c>
      <c r="E161" s="33">
        <f>E164+E166+E168+E171</f>
        <v>1000</v>
      </c>
      <c r="F161" s="33">
        <f>F164+F166+F168+F171</f>
        <v>0</v>
      </c>
      <c r="G161" s="34">
        <f t="shared" si="4"/>
        <v>0</v>
      </c>
      <c r="H161" s="33">
        <f>H164+H166+H168+H171</f>
        <v>0</v>
      </c>
      <c r="I161" s="34">
        <f t="shared" si="5"/>
        <v>0</v>
      </c>
      <c r="J161" s="22"/>
    </row>
    <row r="162" spans="1:10" s="23" customFormat="1" ht="18.75" customHeight="1">
      <c r="A162" s="22"/>
      <c r="B162" s="55"/>
      <c r="C162" s="62"/>
      <c r="D162" s="32" t="s">
        <v>10</v>
      </c>
      <c r="E162" s="33">
        <f>E169+E172</f>
        <v>38480</v>
      </c>
      <c r="F162" s="33">
        <f>F169+F172</f>
        <v>14240</v>
      </c>
      <c r="G162" s="34">
        <f t="shared" si="4"/>
        <v>0.3700623700623701</v>
      </c>
      <c r="H162" s="33">
        <f>H169+H172</f>
        <v>14240</v>
      </c>
      <c r="I162" s="34">
        <f t="shared" si="5"/>
        <v>0.3700623700623701</v>
      </c>
      <c r="J162" s="22"/>
    </row>
    <row r="163" spans="1:10" s="23" customFormat="1" ht="18.75" customHeight="1">
      <c r="A163" s="22"/>
      <c r="B163" s="55"/>
      <c r="C163" s="32" t="s">
        <v>11</v>
      </c>
      <c r="D163" s="35"/>
      <c r="E163" s="33">
        <f>SUM(E161:E162)</f>
        <v>39480</v>
      </c>
      <c r="F163" s="33">
        <f>SUM(F161:F162)</f>
        <v>14240</v>
      </c>
      <c r="G163" s="34">
        <f t="shared" si="4"/>
        <v>0.3606889564336373</v>
      </c>
      <c r="H163" s="33">
        <f>SUM(H161:H162)</f>
        <v>14240</v>
      </c>
      <c r="I163" s="34">
        <f t="shared" si="5"/>
        <v>0.3606889564336373</v>
      </c>
      <c r="J163" s="24"/>
    </row>
    <row r="164" spans="1:10" s="19" customFormat="1" ht="34.5" customHeight="1">
      <c r="A164" s="15"/>
      <c r="B164" s="55"/>
      <c r="C164" s="25" t="s">
        <v>78</v>
      </c>
      <c r="D164" s="16" t="s">
        <v>100</v>
      </c>
      <c r="E164" s="17">
        <v>0</v>
      </c>
      <c r="F164" s="17">
        <v>0</v>
      </c>
      <c r="G164" s="18" t="s">
        <v>20</v>
      </c>
      <c r="H164" s="17">
        <v>0</v>
      </c>
      <c r="I164" s="18" t="s">
        <v>20</v>
      </c>
      <c r="J164" s="15"/>
    </row>
    <row r="165" spans="1:10" s="19" customFormat="1" ht="18.75" customHeight="1">
      <c r="A165" s="15"/>
      <c r="B165" s="55"/>
      <c r="C165" s="16" t="s">
        <v>13</v>
      </c>
      <c r="D165" s="20"/>
      <c r="E165" s="17">
        <f>SUM(E164)</f>
        <v>0</v>
      </c>
      <c r="F165" s="17">
        <f>SUM(F164)</f>
        <v>0</v>
      </c>
      <c r="G165" s="18" t="s">
        <v>20</v>
      </c>
      <c r="H165" s="17">
        <f>SUM(H164)</f>
        <v>0</v>
      </c>
      <c r="I165" s="18" t="s">
        <v>20</v>
      </c>
      <c r="J165" s="21"/>
    </row>
    <row r="166" spans="1:10" s="19" customFormat="1" ht="36" customHeight="1">
      <c r="A166" s="15"/>
      <c r="B166" s="55"/>
      <c r="C166" s="16" t="s">
        <v>79</v>
      </c>
      <c r="D166" s="16" t="s">
        <v>100</v>
      </c>
      <c r="E166" s="17">
        <v>0</v>
      </c>
      <c r="F166" s="17">
        <v>0</v>
      </c>
      <c r="G166" s="18" t="s">
        <v>20</v>
      </c>
      <c r="H166" s="17">
        <v>0</v>
      </c>
      <c r="I166" s="18" t="s">
        <v>20</v>
      </c>
      <c r="J166" s="15"/>
    </row>
    <row r="167" spans="1:10" s="19" customFormat="1" ht="18.75" customHeight="1">
      <c r="A167" s="15"/>
      <c r="B167" s="55"/>
      <c r="C167" s="16" t="s">
        <v>13</v>
      </c>
      <c r="D167" s="20"/>
      <c r="E167" s="17">
        <f>SUM(E166)</f>
        <v>0</v>
      </c>
      <c r="F167" s="17">
        <f>SUM(F166)</f>
        <v>0</v>
      </c>
      <c r="G167" s="18" t="s">
        <v>20</v>
      </c>
      <c r="H167" s="17">
        <f>SUM(H166)</f>
        <v>0</v>
      </c>
      <c r="I167" s="18" t="s">
        <v>20</v>
      </c>
      <c r="J167" s="21"/>
    </row>
    <row r="168" spans="1:10" s="19" customFormat="1" ht="36.75" customHeight="1">
      <c r="A168" s="15"/>
      <c r="B168" s="55"/>
      <c r="C168" s="60" t="s">
        <v>80</v>
      </c>
      <c r="D168" s="16" t="s">
        <v>100</v>
      </c>
      <c r="E168" s="17">
        <v>1000</v>
      </c>
      <c r="F168" s="17">
        <v>0</v>
      </c>
      <c r="G168" s="18">
        <f t="shared" si="4"/>
        <v>0</v>
      </c>
      <c r="H168" s="17">
        <v>0</v>
      </c>
      <c r="I168" s="18">
        <f t="shared" si="5"/>
        <v>0</v>
      </c>
      <c r="J168" s="15"/>
    </row>
    <row r="169" spans="1:10" s="19" customFormat="1" ht="18.75" customHeight="1">
      <c r="A169" s="15"/>
      <c r="B169" s="55"/>
      <c r="C169" s="60"/>
      <c r="D169" s="16" t="s">
        <v>10</v>
      </c>
      <c r="E169" s="17">
        <v>480</v>
      </c>
      <c r="F169" s="17">
        <v>240</v>
      </c>
      <c r="G169" s="18">
        <f t="shared" si="4"/>
        <v>0.5</v>
      </c>
      <c r="H169" s="17">
        <v>240</v>
      </c>
      <c r="I169" s="18">
        <f t="shared" si="5"/>
        <v>0.5</v>
      </c>
      <c r="J169" s="15"/>
    </row>
    <row r="170" spans="1:10" s="19" customFormat="1" ht="18.75" customHeight="1">
      <c r="A170" s="15"/>
      <c r="B170" s="55"/>
      <c r="C170" s="16" t="s">
        <v>13</v>
      </c>
      <c r="D170" s="20"/>
      <c r="E170" s="17">
        <f>SUM(E168:E169)</f>
        <v>1480</v>
      </c>
      <c r="F170" s="17">
        <f>SUM(F168:F169)</f>
        <v>240</v>
      </c>
      <c r="G170" s="18">
        <f t="shared" si="4"/>
        <v>0.16216216216216217</v>
      </c>
      <c r="H170" s="17">
        <f>SUM(H168:H169)</f>
        <v>240</v>
      </c>
      <c r="I170" s="18">
        <f t="shared" si="5"/>
        <v>0.16216216216216217</v>
      </c>
      <c r="J170" s="21"/>
    </row>
    <row r="171" spans="1:10" s="19" customFormat="1" ht="36" customHeight="1">
      <c r="A171" s="15"/>
      <c r="B171" s="55"/>
      <c r="C171" s="60" t="s">
        <v>81</v>
      </c>
      <c r="D171" s="16" t="s">
        <v>100</v>
      </c>
      <c r="E171" s="17">
        <v>0</v>
      </c>
      <c r="F171" s="17">
        <v>0</v>
      </c>
      <c r="G171" s="18" t="s">
        <v>20</v>
      </c>
      <c r="H171" s="17">
        <v>0</v>
      </c>
      <c r="I171" s="18" t="s">
        <v>20</v>
      </c>
      <c r="J171" s="15"/>
    </row>
    <row r="172" spans="1:10" s="19" customFormat="1" ht="18.75" customHeight="1">
      <c r="A172" s="15"/>
      <c r="B172" s="55"/>
      <c r="C172" s="60"/>
      <c r="D172" s="16" t="s">
        <v>10</v>
      </c>
      <c r="E172" s="17">
        <v>38000</v>
      </c>
      <c r="F172" s="17">
        <v>14000</v>
      </c>
      <c r="G172" s="18">
        <f t="shared" si="4"/>
        <v>0.3684210526315789</v>
      </c>
      <c r="H172" s="17">
        <v>14000</v>
      </c>
      <c r="I172" s="18">
        <f t="shared" si="5"/>
        <v>0.3684210526315789</v>
      </c>
      <c r="J172" s="15"/>
    </row>
    <row r="173" spans="1:10" s="19" customFormat="1" ht="18.75" customHeight="1">
      <c r="A173" s="15"/>
      <c r="B173" s="56"/>
      <c r="C173" s="16" t="s">
        <v>13</v>
      </c>
      <c r="D173" s="20"/>
      <c r="E173" s="17">
        <f>SUM(E171:E172)</f>
        <v>38000</v>
      </c>
      <c r="F173" s="17">
        <f>SUM(F171:F172)</f>
        <v>14000</v>
      </c>
      <c r="G173" s="18">
        <f t="shared" si="4"/>
        <v>0.3684210526315789</v>
      </c>
      <c r="H173" s="17">
        <f>SUM(H171:H172)</f>
        <v>14000</v>
      </c>
      <c r="I173" s="18">
        <f t="shared" si="5"/>
        <v>0.3684210526315789</v>
      </c>
      <c r="J173" s="21"/>
    </row>
    <row r="174" spans="1:10" s="23" customFormat="1" ht="24" customHeight="1">
      <c r="A174" s="22"/>
      <c r="B174" s="54">
        <v>12</v>
      </c>
      <c r="C174" s="62" t="s">
        <v>33</v>
      </c>
      <c r="D174" s="32" t="s">
        <v>9</v>
      </c>
      <c r="E174" s="33">
        <f>E177</f>
        <v>4087</v>
      </c>
      <c r="F174" s="33">
        <f>F177</f>
        <v>1501.68</v>
      </c>
      <c r="G174" s="34">
        <f t="shared" si="4"/>
        <v>0.36742843161242966</v>
      </c>
      <c r="H174" s="33">
        <f>H177</f>
        <v>1501.68</v>
      </c>
      <c r="I174" s="34">
        <f t="shared" si="5"/>
        <v>0.36742843161242966</v>
      </c>
      <c r="J174" s="22"/>
    </row>
    <row r="175" spans="1:10" s="23" customFormat="1" ht="46.5" customHeight="1">
      <c r="A175" s="22"/>
      <c r="B175" s="55"/>
      <c r="C175" s="62"/>
      <c r="D175" s="32" t="s">
        <v>100</v>
      </c>
      <c r="E175" s="33">
        <f>E178+E180+E182+E184</f>
        <v>497425.8</v>
      </c>
      <c r="F175" s="33">
        <f>F178+F180+F182+F184</f>
        <v>223605.69999999998</v>
      </c>
      <c r="G175" s="34">
        <f t="shared" si="4"/>
        <v>0.44952573831112097</v>
      </c>
      <c r="H175" s="33">
        <f>H178+H180+H182+H184</f>
        <v>223605.69999999998</v>
      </c>
      <c r="I175" s="34">
        <f t="shared" si="5"/>
        <v>0.44952573831112097</v>
      </c>
      <c r="J175" s="22"/>
    </row>
    <row r="176" spans="1:10" s="23" customFormat="1" ht="18.75" customHeight="1">
      <c r="A176" s="22"/>
      <c r="B176" s="55"/>
      <c r="C176" s="32" t="s">
        <v>11</v>
      </c>
      <c r="D176" s="35"/>
      <c r="E176" s="33">
        <f>SUM(E174:E175)</f>
        <v>501512.8</v>
      </c>
      <c r="F176" s="33">
        <f>SUM(F174:F175)</f>
        <v>225107.37999999998</v>
      </c>
      <c r="G176" s="34">
        <f t="shared" si="4"/>
        <v>0.4488566991709882</v>
      </c>
      <c r="H176" s="33">
        <f>SUM(H174:H175)</f>
        <v>225107.37999999998</v>
      </c>
      <c r="I176" s="34">
        <f t="shared" si="5"/>
        <v>0.4488566991709882</v>
      </c>
      <c r="J176" s="24"/>
    </row>
    <row r="177" spans="1:10" s="19" customFormat="1" ht="23.25" customHeight="1">
      <c r="A177" s="15"/>
      <c r="B177" s="55"/>
      <c r="C177" s="60" t="s">
        <v>82</v>
      </c>
      <c r="D177" s="16" t="s">
        <v>9</v>
      </c>
      <c r="E177" s="17">
        <v>4087</v>
      </c>
      <c r="F177" s="17">
        <v>1501.68</v>
      </c>
      <c r="G177" s="18">
        <f t="shared" si="4"/>
        <v>0.36742843161242966</v>
      </c>
      <c r="H177" s="17">
        <v>1501.68</v>
      </c>
      <c r="I177" s="18">
        <f t="shared" si="5"/>
        <v>0.36742843161242966</v>
      </c>
      <c r="J177" s="15"/>
    </row>
    <row r="178" spans="1:10" s="19" customFormat="1" ht="36" customHeight="1">
      <c r="A178" s="15"/>
      <c r="B178" s="55"/>
      <c r="C178" s="60"/>
      <c r="D178" s="16" t="s">
        <v>100</v>
      </c>
      <c r="E178" s="17">
        <v>122560.7</v>
      </c>
      <c r="F178" s="17">
        <v>54056.1</v>
      </c>
      <c r="G178" s="18">
        <f t="shared" si="4"/>
        <v>0.44105573809549065</v>
      </c>
      <c r="H178" s="17">
        <v>54056.1</v>
      </c>
      <c r="I178" s="18">
        <f t="shared" si="5"/>
        <v>0.44105573809549065</v>
      </c>
      <c r="J178" s="15"/>
    </row>
    <row r="179" spans="1:10" s="19" customFormat="1" ht="18.75" customHeight="1">
      <c r="A179" s="15"/>
      <c r="B179" s="55"/>
      <c r="C179" s="16" t="s">
        <v>13</v>
      </c>
      <c r="D179" s="20"/>
      <c r="E179" s="17">
        <f>SUM(E177:E178)</f>
        <v>126647.7</v>
      </c>
      <c r="F179" s="17">
        <f>SUM(F177:F178)</f>
        <v>55557.78</v>
      </c>
      <c r="G179" s="18">
        <f t="shared" si="4"/>
        <v>0.4386797391504149</v>
      </c>
      <c r="H179" s="17">
        <f>SUM(H177:H178)</f>
        <v>55557.78</v>
      </c>
      <c r="I179" s="18">
        <f t="shared" si="5"/>
        <v>0.4386797391504149</v>
      </c>
      <c r="J179" s="21"/>
    </row>
    <row r="180" spans="1:10" s="19" customFormat="1" ht="33.75" customHeight="1">
      <c r="A180" s="15"/>
      <c r="B180" s="55"/>
      <c r="C180" s="16" t="s">
        <v>83</v>
      </c>
      <c r="D180" s="16" t="s">
        <v>100</v>
      </c>
      <c r="E180" s="17">
        <v>1984.9</v>
      </c>
      <c r="F180" s="17">
        <v>301.62</v>
      </c>
      <c r="G180" s="18">
        <f t="shared" si="4"/>
        <v>0.15195727744470755</v>
      </c>
      <c r="H180" s="17">
        <v>301.62</v>
      </c>
      <c r="I180" s="18">
        <f t="shared" si="5"/>
        <v>0.15195727744470755</v>
      </c>
      <c r="J180" s="15"/>
    </row>
    <row r="181" spans="1:10" s="19" customFormat="1" ht="18.75" customHeight="1">
      <c r="A181" s="15"/>
      <c r="B181" s="55"/>
      <c r="C181" s="16" t="s">
        <v>13</v>
      </c>
      <c r="D181" s="20"/>
      <c r="E181" s="17">
        <f>SUM(E180)</f>
        <v>1984.9</v>
      </c>
      <c r="F181" s="17">
        <f>SUM(F180)</f>
        <v>301.62</v>
      </c>
      <c r="G181" s="18">
        <f t="shared" si="4"/>
        <v>0.15195727744470755</v>
      </c>
      <c r="H181" s="17">
        <f>SUM(H180)</f>
        <v>301.62</v>
      </c>
      <c r="I181" s="18">
        <f t="shared" si="5"/>
        <v>0.15195727744470755</v>
      </c>
      <c r="J181" s="21"/>
    </row>
    <row r="182" spans="1:10" s="19" customFormat="1" ht="39" customHeight="1">
      <c r="A182" s="15"/>
      <c r="B182" s="55"/>
      <c r="C182" s="16" t="s">
        <v>84</v>
      </c>
      <c r="D182" s="16" t="s">
        <v>100</v>
      </c>
      <c r="E182" s="17">
        <v>14508.4</v>
      </c>
      <c r="F182" s="17">
        <v>384.12</v>
      </c>
      <c r="G182" s="18">
        <f t="shared" si="4"/>
        <v>0.026475696837694025</v>
      </c>
      <c r="H182" s="17">
        <v>384.12</v>
      </c>
      <c r="I182" s="18">
        <f t="shared" si="5"/>
        <v>0.026475696837694025</v>
      </c>
      <c r="J182" s="15"/>
    </row>
    <row r="183" spans="1:10" s="19" customFormat="1" ht="18.75" customHeight="1">
      <c r="A183" s="15"/>
      <c r="B183" s="55"/>
      <c r="C183" s="16" t="s">
        <v>13</v>
      </c>
      <c r="D183" s="20"/>
      <c r="E183" s="17">
        <f>SUM(E182)</f>
        <v>14508.4</v>
      </c>
      <c r="F183" s="17">
        <f>SUM(F182)</f>
        <v>384.12</v>
      </c>
      <c r="G183" s="18">
        <f t="shared" si="4"/>
        <v>0.026475696837694025</v>
      </c>
      <c r="H183" s="17">
        <f>SUM(H182)</f>
        <v>384.12</v>
      </c>
      <c r="I183" s="18">
        <f t="shared" si="5"/>
        <v>0.026475696837694025</v>
      </c>
      <c r="J183" s="21"/>
    </row>
    <row r="184" spans="1:10" s="19" customFormat="1" ht="37.5" customHeight="1">
      <c r="A184" s="15"/>
      <c r="B184" s="55"/>
      <c r="C184" s="16" t="s">
        <v>56</v>
      </c>
      <c r="D184" s="16" t="s">
        <v>100</v>
      </c>
      <c r="E184" s="17">
        <v>358371.8</v>
      </c>
      <c r="F184" s="17">
        <v>168863.86</v>
      </c>
      <c r="G184" s="18">
        <f t="shared" si="4"/>
        <v>0.4711973989024806</v>
      </c>
      <c r="H184" s="17">
        <v>168863.86</v>
      </c>
      <c r="I184" s="18">
        <f t="shared" si="5"/>
        <v>0.4711973989024806</v>
      </c>
      <c r="J184" s="15"/>
    </row>
    <row r="185" spans="1:10" s="19" customFormat="1" ht="18.75" customHeight="1">
      <c r="A185" s="15"/>
      <c r="B185" s="56"/>
      <c r="C185" s="16" t="s">
        <v>13</v>
      </c>
      <c r="D185" s="20"/>
      <c r="E185" s="17">
        <f>SUM(E184)</f>
        <v>358371.8</v>
      </c>
      <c r="F185" s="17">
        <f>SUM(F184)</f>
        <v>168863.86</v>
      </c>
      <c r="G185" s="18">
        <f t="shared" si="4"/>
        <v>0.4711973989024806</v>
      </c>
      <c r="H185" s="17">
        <f>SUM(H184)</f>
        <v>168863.86</v>
      </c>
      <c r="I185" s="18">
        <f t="shared" si="5"/>
        <v>0.4711973989024806</v>
      </c>
      <c r="J185" s="21"/>
    </row>
    <row r="186" spans="1:10" s="23" customFormat="1" ht="18.75" customHeight="1">
      <c r="A186" s="22"/>
      <c r="B186" s="54">
        <v>13</v>
      </c>
      <c r="C186" s="51" t="s">
        <v>34</v>
      </c>
      <c r="D186" s="32" t="s">
        <v>8</v>
      </c>
      <c r="E186" s="33">
        <f>E197</f>
        <v>12092</v>
      </c>
      <c r="F186" s="33">
        <f>F197</f>
        <v>5951.71</v>
      </c>
      <c r="G186" s="34">
        <f t="shared" si="4"/>
        <v>0.492202282500827</v>
      </c>
      <c r="H186" s="33">
        <f>H197</f>
        <v>5951.71</v>
      </c>
      <c r="I186" s="34">
        <f t="shared" si="5"/>
        <v>0.492202282500827</v>
      </c>
      <c r="J186" s="22"/>
    </row>
    <row r="187" spans="1:10" s="23" customFormat="1" ht="30" customHeight="1">
      <c r="A187" s="22"/>
      <c r="B187" s="55"/>
      <c r="C187" s="52"/>
      <c r="D187" s="42" t="s">
        <v>9</v>
      </c>
      <c r="E187" s="33">
        <f>E192</f>
        <v>0</v>
      </c>
      <c r="F187" s="33">
        <f>F192</f>
        <v>0</v>
      </c>
      <c r="G187" s="34" t="s">
        <v>20</v>
      </c>
      <c r="H187" s="33">
        <f>H192</f>
        <v>0</v>
      </c>
      <c r="I187" s="34" t="s">
        <v>20</v>
      </c>
      <c r="J187" s="22"/>
    </row>
    <row r="188" spans="1:10" s="23" customFormat="1" ht="47.25" customHeight="1">
      <c r="A188" s="22"/>
      <c r="B188" s="55"/>
      <c r="C188" s="61"/>
      <c r="D188" s="42" t="s">
        <v>100</v>
      </c>
      <c r="E188" s="33">
        <f>E190+E193+E195+E199</f>
        <v>58339.96</v>
      </c>
      <c r="F188" s="33">
        <f>F190+F193+F195+F199</f>
        <v>22999.67</v>
      </c>
      <c r="G188" s="34">
        <f>F188/E188</f>
        <v>0.3942352720159561</v>
      </c>
      <c r="H188" s="33">
        <f>H190+H193+H195+H199</f>
        <v>22999.67</v>
      </c>
      <c r="I188" s="34">
        <f>H188/E188</f>
        <v>0.3942352720159561</v>
      </c>
      <c r="J188" s="22"/>
    </row>
    <row r="189" spans="1:10" s="23" customFormat="1" ht="18" customHeight="1">
      <c r="A189" s="22"/>
      <c r="B189" s="55"/>
      <c r="C189" s="32" t="s">
        <v>11</v>
      </c>
      <c r="D189" s="35"/>
      <c r="E189" s="33">
        <f>SUM(E186:E188)</f>
        <v>70431.95999999999</v>
      </c>
      <c r="F189" s="33">
        <f>SUM(F186:F188)</f>
        <v>28951.379999999997</v>
      </c>
      <c r="G189" s="34">
        <f t="shared" si="4"/>
        <v>0.4110545837429485</v>
      </c>
      <c r="H189" s="33">
        <f>SUM(H186:H188)</f>
        <v>28951.379999999997</v>
      </c>
      <c r="I189" s="34">
        <f t="shared" si="5"/>
        <v>0.4110545837429485</v>
      </c>
      <c r="J189" s="24"/>
    </row>
    <row r="190" spans="1:10" s="19" customFormat="1" ht="46.5" customHeight="1">
      <c r="A190" s="15"/>
      <c r="B190" s="55"/>
      <c r="C190" s="16" t="s">
        <v>85</v>
      </c>
      <c r="D190" s="16" t="s">
        <v>100</v>
      </c>
      <c r="E190" s="17">
        <v>32851</v>
      </c>
      <c r="F190" s="17">
        <v>12936.05</v>
      </c>
      <c r="G190" s="18">
        <f t="shared" si="4"/>
        <v>0.3937794892088521</v>
      </c>
      <c r="H190" s="17">
        <v>12936.05</v>
      </c>
      <c r="I190" s="18">
        <f t="shared" si="5"/>
        <v>0.3937794892088521</v>
      </c>
      <c r="J190" s="15"/>
    </row>
    <row r="191" spans="1:10" s="19" customFormat="1" ht="18.75" customHeight="1">
      <c r="A191" s="15"/>
      <c r="B191" s="55"/>
      <c r="C191" s="16" t="s">
        <v>13</v>
      </c>
      <c r="D191" s="20"/>
      <c r="E191" s="17">
        <f>SUM(E190)</f>
        <v>32851</v>
      </c>
      <c r="F191" s="17">
        <f>SUM(F190)</f>
        <v>12936.05</v>
      </c>
      <c r="G191" s="18">
        <f t="shared" si="4"/>
        <v>0.3937794892088521</v>
      </c>
      <c r="H191" s="17">
        <f>SUM(H190)</f>
        <v>12936.05</v>
      </c>
      <c r="I191" s="18">
        <f t="shared" si="5"/>
        <v>0.3937794892088521</v>
      </c>
      <c r="J191" s="21"/>
    </row>
    <row r="192" spans="1:10" s="19" customFormat="1" ht="23.25" customHeight="1">
      <c r="A192" s="15"/>
      <c r="B192" s="55"/>
      <c r="C192" s="60" t="s">
        <v>101</v>
      </c>
      <c r="D192" s="16" t="s">
        <v>9</v>
      </c>
      <c r="E192" s="17">
        <v>0</v>
      </c>
      <c r="F192" s="17">
        <v>0</v>
      </c>
      <c r="G192" s="18" t="s">
        <v>20</v>
      </c>
      <c r="H192" s="17">
        <v>0</v>
      </c>
      <c r="I192" s="18" t="s">
        <v>20</v>
      </c>
      <c r="J192" s="15"/>
    </row>
    <row r="193" spans="1:10" s="19" customFormat="1" ht="36" customHeight="1">
      <c r="A193" s="15"/>
      <c r="B193" s="55"/>
      <c r="C193" s="60"/>
      <c r="D193" s="16" t="s">
        <v>100</v>
      </c>
      <c r="E193" s="17">
        <v>1555.36</v>
      </c>
      <c r="F193" s="17">
        <v>0</v>
      </c>
      <c r="G193" s="18" t="s">
        <v>20</v>
      </c>
      <c r="H193" s="17">
        <v>0</v>
      </c>
      <c r="I193" s="18" t="s">
        <v>20</v>
      </c>
      <c r="J193" s="15"/>
    </row>
    <row r="194" spans="1:10" s="19" customFormat="1" ht="18.75" customHeight="1">
      <c r="A194" s="15"/>
      <c r="B194" s="55"/>
      <c r="C194" s="16" t="s">
        <v>13</v>
      </c>
      <c r="D194" s="20"/>
      <c r="E194" s="17">
        <f>SUM(E192:E193)</f>
        <v>1555.36</v>
      </c>
      <c r="F194" s="17">
        <f>SUM(F192:F193)</f>
        <v>0</v>
      </c>
      <c r="G194" s="18" t="s">
        <v>20</v>
      </c>
      <c r="H194" s="17">
        <f>SUM(H192:H193)</f>
        <v>0</v>
      </c>
      <c r="I194" s="18" t="s">
        <v>20</v>
      </c>
      <c r="J194" s="21"/>
    </row>
    <row r="195" spans="1:10" s="19" customFormat="1" ht="33.75" customHeight="1">
      <c r="A195" s="15"/>
      <c r="B195" s="55"/>
      <c r="C195" s="16" t="s">
        <v>86</v>
      </c>
      <c r="D195" s="16" t="s">
        <v>100</v>
      </c>
      <c r="E195" s="17">
        <v>23933.6</v>
      </c>
      <c r="F195" s="17">
        <v>10063.62</v>
      </c>
      <c r="G195" s="18">
        <f t="shared" si="4"/>
        <v>0.42048083029715555</v>
      </c>
      <c r="H195" s="17">
        <v>10063.62</v>
      </c>
      <c r="I195" s="18">
        <f t="shared" si="5"/>
        <v>0.42048083029715555</v>
      </c>
      <c r="J195" s="15"/>
    </row>
    <row r="196" spans="1:10" s="19" customFormat="1" ht="18.75" customHeight="1">
      <c r="A196" s="15"/>
      <c r="B196" s="55"/>
      <c r="C196" s="16" t="s">
        <v>13</v>
      </c>
      <c r="D196" s="20"/>
      <c r="E196" s="17">
        <f>SUM(E195)</f>
        <v>23933.6</v>
      </c>
      <c r="F196" s="17">
        <f>SUM(F195)</f>
        <v>10063.62</v>
      </c>
      <c r="G196" s="18">
        <f t="shared" si="4"/>
        <v>0.42048083029715555</v>
      </c>
      <c r="H196" s="17">
        <f>SUM(H195)</f>
        <v>10063.62</v>
      </c>
      <c r="I196" s="18">
        <f t="shared" si="5"/>
        <v>0.42048083029715555</v>
      </c>
      <c r="J196" s="21"/>
    </row>
    <row r="197" spans="1:10" s="19" customFormat="1" ht="18.75" customHeight="1">
      <c r="A197" s="15"/>
      <c r="B197" s="55"/>
      <c r="C197" s="16" t="s">
        <v>56</v>
      </c>
      <c r="D197" s="16" t="s">
        <v>8</v>
      </c>
      <c r="E197" s="17">
        <v>12092</v>
      </c>
      <c r="F197" s="17">
        <v>5951.71</v>
      </c>
      <c r="G197" s="18">
        <f t="shared" si="4"/>
        <v>0.492202282500827</v>
      </c>
      <c r="H197" s="17">
        <v>5951.71</v>
      </c>
      <c r="I197" s="18">
        <f t="shared" si="5"/>
        <v>0.492202282500827</v>
      </c>
      <c r="J197" s="15"/>
    </row>
    <row r="198" spans="1:10" s="19" customFormat="1" ht="18.75" customHeight="1">
      <c r="A198" s="15"/>
      <c r="B198" s="55"/>
      <c r="C198" s="16" t="s">
        <v>13</v>
      </c>
      <c r="D198" s="20"/>
      <c r="E198" s="17">
        <f>SUM(E197)</f>
        <v>12092</v>
      </c>
      <c r="F198" s="17">
        <f>SUM(F197)</f>
        <v>5951.71</v>
      </c>
      <c r="G198" s="18">
        <f t="shared" si="4"/>
        <v>0.492202282500827</v>
      </c>
      <c r="H198" s="17">
        <f>SUM(H197)</f>
        <v>5951.71</v>
      </c>
      <c r="I198" s="18">
        <f t="shared" si="5"/>
        <v>0.492202282500827</v>
      </c>
      <c r="J198" s="21"/>
    </row>
    <row r="199" spans="1:10" s="19" customFormat="1" ht="38.25" customHeight="1">
      <c r="A199" s="15"/>
      <c r="B199" s="55"/>
      <c r="C199" s="16" t="s">
        <v>87</v>
      </c>
      <c r="D199" s="16" t="s">
        <v>100</v>
      </c>
      <c r="E199" s="17">
        <v>0</v>
      </c>
      <c r="F199" s="17">
        <v>0</v>
      </c>
      <c r="G199" s="18" t="s">
        <v>20</v>
      </c>
      <c r="H199" s="17">
        <v>0</v>
      </c>
      <c r="I199" s="18" t="s">
        <v>20</v>
      </c>
      <c r="J199" s="15"/>
    </row>
    <row r="200" spans="1:10" s="19" customFormat="1" ht="18.75" customHeight="1">
      <c r="A200" s="15"/>
      <c r="B200" s="56"/>
      <c r="C200" s="16" t="s">
        <v>13</v>
      </c>
      <c r="D200" s="20"/>
      <c r="E200" s="17">
        <f>SUM(E199)</f>
        <v>0</v>
      </c>
      <c r="F200" s="17">
        <f>SUM(F199)</f>
        <v>0</v>
      </c>
      <c r="G200" s="18" t="s">
        <v>20</v>
      </c>
      <c r="H200" s="17">
        <f>SUM(H199)</f>
        <v>0</v>
      </c>
      <c r="I200" s="18" t="s">
        <v>20</v>
      </c>
      <c r="J200" s="21"/>
    </row>
    <row r="201" spans="1:10" s="19" customFormat="1" ht="39" customHeight="1">
      <c r="A201" s="15"/>
      <c r="B201" s="45"/>
      <c r="C201" s="16" t="s">
        <v>106</v>
      </c>
      <c r="D201" s="16" t="s">
        <v>100</v>
      </c>
      <c r="E201" s="17">
        <v>0</v>
      </c>
      <c r="F201" s="17">
        <v>0</v>
      </c>
      <c r="G201" s="18" t="s">
        <v>20</v>
      </c>
      <c r="H201" s="17">
        <v>0</v>
      </c>
      <c r="I201" s="18" t="s">
        <v>20</v>
      </c>
      <c r="J201" s="15"/>
    </row>
    <row r="202" spans="1:10" s="19" customFormat="1" ht="18.75" customHeight="1">
      <c r="A202" s="15"/>
      <c r="B202" s="45"/>
      <c r="C202" s="16" t="s">
        <v>13</v>
      </c>
      <c r="D202" s="20"/>
      <c r="E202" s="17">
        <f>SUM(E201)</f>
        <v>0</v>
      </c>
      <c r="F202" s="17">
        <f>SUM(F201)</f>
        <v>0</v>
      </c>
      <c r="G202" s="18" t="s">
        <v>20</v>
      </c>
      <c r="H202" s="17">
        <f>SUM(H201)</f>
        <v>0</v>
      </c>
      <c r="I202" s="18" t="s">
        <v>20</v>
      </c>
      <c r="J202" s="15"/>
    </row>
    <row r="203" spans="1:10" s="23" customFormat="1" ht="26.25" customHeight="1">
      <c r="A203" s="22"/>
      <c r="B203" s="54">
        <v>14</v>
      </c>
      <c r="C203" s="62" t="s">
        <v>35</v>
      </c>
      <c r="D203" s="32" t="s">
        <v>9</v>
      </c>
      <c r="E203" s="33">
        <f>E208</f>
        <v>65490</v>
      </c>
      <c r="F203" s="33">
        <f>F208</f>
        <v>0</v>
      </c>
      <c r="G203" s="34">
        <f t="shared" si="4"/>
        <v>0</v>
      </c>
      <c r="H203" s="33">
        <f>H208</f>
        <v>0</v>
      </c>
      <c r="I203" s="34">
        <f t="shared" si="5"/>
        <v>0</v>
      </c>
      <c r="J203" s="22"/>
    </row>
    <row r="204" spans="1:10" s="23" customFormat="1" ht="63.75" customHeight="1">
      <c r="A204" s="22"/>
      <c r="B204" s="55"/>
      <c r="C204" s="62"/>
      <c r="D204" s="32" t="s">
        <v>100</v>
      </c>
      <c r="E204" s="33">
        <f>E206+E209</f>
        <v>208979.29</v>
      </c>
      <c r="F204" s="33">
        <f>F206+F209</f>
        <v>121726.12</v>
      </c>
      <c r="G204" s="34">
        <f t="shared" si="4"/>
        <v>0.5824793452021011</v>
      </c>
      <c r="H204" s="33">
        <f>H206+H209</f>
        <v>121726.12</v>
      </c>
      <c r="I204" s="34">
        <f t="shared" si="5"/>
        <v>0.5824793452021011</v>
      </c>
      <c r="J204" s="22"/>
    </row>
    <row r="205" spans="1:10" s="23" customFormat="1" ht="18.75" customHeight="1">
      <c r="A205" s="22"/>
      <c r="B205" s="55"/>
      <c r="C205" s="32" t="s">
        <v>11</v>
      </c>
      <c r="D205" s="35"/>
      <c r="E205" s="33">
        <f>SUM(E203:E204)</f>
        <v>274469.29000000004</v>
      </c>
      <c r="F205" s="33">
        <f>SUM(F203:F204)</f>
        <v>121726.12</v>
      </c>
      <c r="G205" s="34">
        <f t="shared" si="4"/>
        <v>0.44349631975220244</v>
      </c>
      <c r="H205" s="33">
        <f>SUM(H203:H204)</f>
        <v>121726.12</v>
      </c>
      <c r="I205" s="34">
        <f t="shared" si="5"/>
        <v>0.44349631975220244</v>
      </c>
      <c r="J205" s="24"/>
    </row>
    <row r="206" spans="1:10" s="19" customFormat="1" ht="34.5" customHeight="1">
      <c r="A206" s="15"/>
      <c r="B206" s="55"/>
      <c r="C206" s="16" t="s">
        <v>88</v>
      </c>
      <c r="D206" s="16" t="s">
        <v>100</v>
      </c>
      <c r="E206" s="26">
        <v>0</v>
      </c>
      <c r="F206" s="27">
        <v>0</v>
      </c>
      <c r="G206" s="18" t="s">
        <v>20</v>
      </c>
      <c r="H206" s="27">
        <v>0</v>
      </c>
      <c r="I206" s="18" t="s">
        <v>20</v>
      </c>
      <c r="J206" s="15"/>
    </row>
    <row r="207" spans="1:10" s="19" customFormat="1" ht="18.75" customHeight="1">
      <c r="A207" s="15"/>
      <c r="B207" s="55"/>
      <c r="C207" s="16" t="s">
        <v>13</v>
      </c>
      <c r="D207" s="20"/>
      <c r="E207" s="26">
        <f>SUM(E206)</f>
        <v>0</v>
      </c>
      <c r="F207" s="27">
        <f>SUM(F206)</f>
        <v>0</v>
      </c>
      <c r="G207" s="18" t="s">
        <v>20</v>
      </c>
      <c r="H207" s="27">
        <f>SUM(H206)</f>
        <v>0</v>
      </c>
      <c r="I207" s="18" t="s">
        <v>20</v>
      </c>
      <c r="J207" s="21"/>
    </row>
    <row r="208" spans="1:10" s="19" customFormat="1" ht="24" customHeight="1">
      <c r="A208" s="15"/>
      <c r="B208" s="55"/>
      <c r="C208" s="60" t="s">
        <v>89</v>
      </c>
      <c r="D208" s="16" t="s">
        <v>9</v>
      </c>
      <c r="E208" s="17">
        <v>65490</v>
      </c>
      <c r="F208" s="17">
        <v>0</v>
      </c>
      <c r="G208" s="18">
        <f t="shared" si="4"/>
        <v>0</v>
      </c>
      <c r="H208" s="17">
        <v>0</v>
      </c>
      <c r="I208" s="18">
        <f t="shared" si="5"/>
        <v>0</v>
      </c>
      <c r="J208" s="15"/>
    </row>
    <row r="209" spans="1:10" s="19" customFormat="1" ht="33" customHeight="1">
      <c r="A209" s="15"/>
      <c r="B209" s="55"/>
      <c r="C209" s="60"/>
      <c r="D209" s="16" t="s">
        <v>100</v>
      </c>
      <c r="E209" s="17">
        <v>208979.29</v>
      </c>
      <c r="F209" s="17">
        <v>121726.12</v>
      </c>
      <c r="G209" s="18">
        <f aca="true" t="shared" si="6" ref="G209:G221">F209/E209</f>
        <v>0.5824793452021011</v>
      </c>
      <c r="H209" s="17">
        <v>121726.12</v>
      </c>
      <c r="I209" s="18">
        <f aca="true" t="shared" si="7" ref="I209:I244">H209/E209</f>
        <v>0.5824793452021011</v>
      </c>
      <c r="J209" s="15"/>
    </row>
    <row r="210" spans="1:10" s="19" customFormat="1" ht="18.75" customHeight="1">
      <c r="A210" s="15"/>
      <c r="B210" s="56"/>
      <c r="C210" s="16" t="s">
        <v>13</v>
      </c>
      <c r="D210" s="20"/>
      <c r="E210" s="17">
        <f>SUM(E208:E209)</f>
        <v>274469.29000000004</v>
      </c>
      <c r="F210" s="17">
        <f>SUM(F208:F209)</f>
        <v>121726.12</v>
      </c>
      <c r="G210" s="18">
        <f t="shared" si="6"/>
        <v>0.44349631975220244</v>
      </c>
      <c r="H210" s="17">
        <f>SUM(H208:H209)</f>
        <v>121726.12</v>
      </c>
      <c r="I210" s="18">
        <f t="shared" si="7"/>
        <v>0.44349631975220244</v>
      </c>
      <c r="J210" s="21"/>
    </row>
    <row r="211" spans="1:10" s="23" customFormat="1" ht="18.75" customHeight="1">
      <c r="A211" s="22"/>
      <c r="B211" s="54">
        <v>15</v>
      </c>
      <c r="C211" s="62" t="s">
        <v>36</v>
      </c>
      <c r="D211" s="32" t="s">
        <v>8</v>
      </c>
      <c r="E211" s="33">
        <f>E218</f>
        <v>11548.76</v>
      </c>
      <c r="F211" s="33">
        <f>F218</f>
        <v>4895.74</v>
      </c>
      <c r="G211" s="34">
        <f t="shared" si="6"/>
        <v>0.4239191047350538</v>
      </c>
      <c r="H211" s="33">
        <f>H218</f>
        <v>4895.74</v>
      </c>
      <c r="I211" s="34">
        <f t="shared" si="7"/>
        <v>0.4239191047350538</v>
      </c>
      <c r="J211" s="22"/>
    </row>
    <row r="212" spans="1:10" s="23" customFormat="1" ht="28.5" customHeight="1">
      <c r="A212" s="22"/>
      <c r="B212" s="55"/>
      <c r="C212" s="62"/>
      <c r="D212" s="32" t="s">
        <v>9</v>
      </c>
      <c r="E212" s="33">
        <f>E215+E219</f>
        <v>25633.09</v>
      </c>
      <c r="F212" s="33">
        <f>F215+F219</f>
        <v>1631.91</v>
      </c>
      <c r="G212" s="34">
        <f t="shared" si="6"/>
        <v>0.06366419343122504</v>
      </c>
      <c r="H212" s="33">
        <f>H215+H219</f>
        <v>1631.91</v>
      </c>
      <c r="I212" s="34">
        <f t="shared" si="7"/>
        <v>0.06366419343122504</v>
      </c>
      <c r="J212" s="22"/>
    </row>
    <row r="213" spans="1:10" s="23" customFormat="1" ht="37.5" customHeight="1">
      <c r="A213" s="22"/>
      <c r="B213" s="55"/>
      <c r="C213" s="62"/>
      <c r="D213" s="32" t="s">
        <v>100</v>
      </c>
      <c r="E213" s="33">
        <f>E216+E220</f>
        <v>105143.3</v>
      </c>
      <c r="F213" s="33">
        <f>F216+F220</f>
        <v>36970.77</v>
      </c>
      <c r="G213" s="34">
        <f t="shared" si="6"/>
        <v>0.35162269017616904</v>
      </c>
      <c r="H213" s="33">
        <f>H216+H220</f>
        <v>36970.77</v>
      </c>
      <c r="I213" s="34">
        <f t="shared" si="7"/>
        <v>0.35162269017616904</v>
      </c>
      <c r="J213" s="22"/>
    </row>
    <row r="214" spans="1:10" s="23" customFormat="1" ht="18.75" customHeight="1">
      <c r="A214" s="22"/>
      <c r="B214" s="55"/>
      <c r="C214" s="32" t="s">
        <v>11</v>
      </c>
      <c r="D214" s="35"/>
      <c r="E214" s="33">
        <f>SUM(E211:E213)</f>
        <v>142325.15</v>
      </c>
      <c r="F214" s="33">
        <f>SUM(F211:F213)</f>
        <v>43498.42</v>
      </c>
      <c r="G214" s="34">
        <f t="shared" si="6"/>
        <v>0.30562707996443356</v>
      </c>
      <c r="H214" s="33">
        <f>SUM(H211:H213)</f>
        <v>43498.42</v>
      </c>
      <c r="I214" s="34">
        <f t="shared" si="7"/>
        <v>0.30562707996443356</v>
      </c>
      <c r="J214" s="24"/>
    </row>
    <row r="215" spans="1:10" s="19" customFormat="1" ht="24" customHeight="1">
      <c r="A215" s="15"/>
      <c r="B215" s="55"/>
      <c r="C215" s="60" t="s">
        <v>90</v>
      </c>
      <c r="D215" s="16" t="s">
        <v>9</v>
      </c>
      <c r="E215" s="17">
        <v>234</v>
      </c>
      <c r="F215" s="17">
        <v>0</v>
      </c>
      <c r="G215" s="18">
        <f t="shared" si="6"/>
        <v>0</v>
      </c>
      <c r="H215" s="17">
        <v>0</v>
      </c>
      <c r="I215" s="18">
        <f>H215/E215</f>
        <v>0</v>
      </c>
      <c r="J215" s="15"/>
    </row>
    <row r="216" spans="1:10" s="19" customFormat="1" ht="48" customHeight="1">
      <c r="A216" s="15"/>
      <c r="B216" s="55"/>
      <c r="C216" s="60"/>
      <c r="D216" s="16" t="s">
        <v>100</v>
      </c>
      <c r="E216" s="17">
        <v>90347</v>
      </c>
      <c r="F216" s="17">
        <v>34188.52</v>
      </c>
      <c r="G216" s="18">
        <f t="shared" si="6"/>
        <v>0.3784134503635981</v>
      </c>
      <c r="H216" s="17">
        <v>34188.52</v>
      </c>
      <c r="I216" s="18">
        <f>H216/E216</f>
        <v>0.3784134503635981</v>
      </c>
      <c r="J216" s="15"/>
    </row>
    <row r="217" spans="1:10" s="19" customFormat="1" ht="18.75" customHeight="1">
      <c r="A217" s="15"/>
      <c r="B217" s="55"/>
      <c r="C217" s="16" t="s">
        <v>13</v>
      </c>
      <c r="D217" s="20"/>
      <c r="E217" s="17">
        <f>SUM(E215:E216)</f>
        <v>90581</v>
      </c>
      <c r="F217" s="17">
        <f>SUM(F215:F216)</f>
        <v>34188.52</v>
      </c>
      <c r="G217" s="18">
        <f t="shared" si="6"/>
        <v>0.37743588611298173</v>
      </c>
      <c r="H217" s="17">
        <f>SUM(H215:H216)</f>
        <v>34188.52</v>
      </c>
      <c r="I217" s="18">
        <f>H217/E217</f>
        <v>0.37743588611298173</v>
      </c>
      <c r="J217" s="21"/>
    </row>
    <row r="218" spans="1:10" s="19" customFormat="1" ht="18.75" customHeight="1">
      <c r="A218" s="15"/>
      <c r="B218" s="55"/>
      <c r="C218" s="60" t="s">
        <v>91</v>
      </c>
      <c r="D218" s="16" t="s">
        <v>8</v>
      </c>
      <c r="E218" s="17">
        <v>11548.76</v>
      </c>
      <c r="F218" s="17">
        <v>4895.74</v>
      </c>
      <c r="G218" s="18">
        <f t="shared" si="6"/>
        <v>0.4239191047350538</v>
      </c>
      <c r="H218" s="17">
        <v>4895.74</v>
      </c>
      <c r="I218" s="18">
        <f t="shared" si="7"/>
        <v>0.4239191047350538</v>
      </c>
      <c r="J218" s="15"/>
    </row>
    <row r="219" spans="1:10" s="19" customFormat="1" ht="28.5" customHeight="1">
      <c r="A219" s="15"/>
      <c r="B219" s="55"/>
      <c r="C219" s="60"/>
      <c r="D219" s="16" t="s">
        <v>9</v>
      </c>
      <c r="E219" s="17">
        <v>25399.09</v>
      </c>
      <c r="F219" s="17">
        <v>1631.91</v>
      </c>
      <c r="G219" s="18">
        <f t="shared" si="6"/>
        <v>0.06425072709297854</v>
      </c>
      <c r="H219" s="17">
        <v>1631.91</v>
      </c>
      <c r="I219" s="18">
        <f t="shared" si="7"/>
        <v>0.06425072709297854</v>
      </c>
      <c r="J219" s="15"/>
    </row>
    <row r="220" spans="1:10" s="19" customFormat="1" ht="37.5" customHeight="1">
      <c r="A220" s="15"/>
      <c r="B220" s="55"/>
      <c r="C220" s="60"/>
      <c r="D220" s="16" t="s">
        <v>100</v>
      </c>
      <c r="E220" s="17">
        <v>14796.3</v>
      </c>
      <c r="F220" s="17">
        <v>2782.25</v>
      </c>
      <c r="G220" s="18">
        <f t="shared" si="6"/>
        <v>0.1880368740833857</v>
      </c>
      <c r="H220" s="17">
        <v>2782.25</v>
      </c>
      <c r="I220" s="18">
        <f t="shared" si="7"/>
        <v>0.1880368740833857</v>
      </c>
      <c r="J220" s="15"/>
    </row>
    <row r="221" spans="1:10" s="19" customFormat="1" ht="18.75" customHeight="1">
      <c r="A221" s="15"/>
      <c r="B221" s="56"/>
      <c r="C221" s="16" t="s">
        <v>13</v>
      </c>
      <c r="D221" s="20"/>
      <c r="E221" s="17">
        <f>SUM(E218:E220)</f>
        <v>51744.149999999994</v>
      </c>
      <c r="F221" s="17">
        <f>SUM(F218:F220)</f>
        <v>9309.9</v>
      </c>
      <c r="G221" s="18">
        <f t="shared" si="6"/>
        <v>0.17992178826012217</v>
      </c>
      <c r="H221" s="17">
        <f>SUM(H218:H220)</f>
        <v>9309.9</v>
      </c>
      <c r="I221" s="18">
        <f t="shared" si="7"/>
        <v>0.17992178826012217</v>
      </c>
      <c r="J221" s="21"/>
    </row>
    <row r="222" spans="1:10" s="19" customFormat="1" ht="24.75" customHeight="1">
      <c r="A222" s="15"/>
      <c r="B222" s="54">
        <v>16</v>
      </c>
      <c r="C222" s="51" t="s">
        <v>37</v>
      </c>
      <c r="D222" s="32" t="s">
        <v>9</v>
      </c>
      <c r="E222" s="33">
        <f>E227</f>
        <v>494</v>
      </c>
      <c r="F222" s="33">
        <f>F227</f>
        <v>272.65</v>
      </c>
      <c r="G222" s="34">
        <f>G227</f>
        <v>0.5519230769230768</v>
      </c>
      <c r="H222" s="33">
        <f>H227</f>
        <v>272.65</v>
      </c>
      <c r="I222" s="34">
        <f>I227</f>
        <v>0.5519230769230768</v>
      </c>
      <c r="J222" s="15"/>
    </row>
    <row r="223" spans="1:10" s="19" customFormat="1" ht="46.5" customHeight="1">
      <c r="A223" s="15"/>
      <c r="B223" s="55"/>
      <c r="C223" s="65"/>
      <c r="D223" s="32" t="s">
        <v>100</v>
      </c>
      <c r="E223" s="33">
        <f>E225</f>
        <v>0</v>
      </c>
      <c r="F223" s="33">
        <f>F225</f>
        <v>0</v>
      </c>
      <c r="G223" s="34" t="str">
        <f>G225</f>
        <v>-</v>
      </c>
      <c r="H223" s="33">
        <f>H225</f>
        <v>0</v>
      </c>
      <c r="I223" s="34" t="str">
        <f>I225</f>
        <v>-</v>
      </c>
      <c r="J223" s="15"/>
    </row>
    <row r="224" spans="1:10" s="19" customFormat="1" ht="18.75" customHeight="1">
      <c r="A224" s="15"/>
      <c r="B224" s="55"/>
      <c r="C224" s="32" t="s">
        <v>11</v>
      </c>
      <c r="D224" s="35"/>
      <c r="E224" s="33">
        <f>SUM(E222:E223)</f>
        <v>494</v>
      </c>
      <c r="F224" s="33">
        <f>SUM(F222:F223)</f>
        <v>272.65</v>
      </c>
      <c r="G224" s="34">
        <f>SUM(G222:G223)</f>
        <v>0.5519230769230768</v>
      </c>
      <c r="H224" s="33">
        <f>SUM(H222:H223)</f>
        <v>272.65</v>
      </c>
      <c r="I224" s="34">
        <f>SUM(I222:I223)</f>
        <v>0.5519230769230768</v>
      </c>
      <c r="J224" s="21"/>
    </row>
    <row r="225" spans="1:10" s="19" customFormat="1" ht="37.5" customHeight="1">
      <c r="A225" s="15"/>
      <c r="B225" s="55"/>
      <c r="C225" s="25" t="s">
        <v>92</v>
      </c>
      <c r="D225" s="16" t="s">
        <v>100</v>
      </c>
      <c r="E225" s="17">
        <v>0</v>
      </c>
      <c r="F225" s="17">
        <v>0</v>
      </c>
      <c r="G225" s="18" t="s">
        <v>20</v>
      </c>
      <c r="H225" s="17">
        <v>0</v>
      </c>
      <c r="I225" s="18" t="s">
        <v>20</v>
      </c>
      <c r="J225" s="15"/>
    </row>
    <row r="226" spans="1:10" s="19" customFormat="1" ht="18.75" customHeight="1">
      <c r="A226" s="15"/>
      <c r="B226" s="55"/>
      <c r="C226" s="16" t="s">
        <v>13</v>
      </c>
      <c r="D226" s="20"/>
      <c r="E226" s="17">
        <f>SUM(E225)</f>
        <v>0</v>
      </c>
      <c r="F226" s="17">
        <f>SUM(F225)</f>
        <v>0</v>
      </c>
      <c r="G226" s="18" t="s">
        <v>20</v>
      </c>
      <c r="H226" s="17">
        <f>SUM(H225)</f>
        <v>0</v>
      </c>
      <c r="I226" s="18" t="s">
        <v>20</v>
      </c>
      <c r="J226" s="21"/>
    </row>
    <row r="227" spans="1:10" s="19" customFormat="1" ht="26.25" customHeight="1">
      <c r="A227" s="15"/>
      <c r="B227" s="55"/>
      <c r="C227" s="25" t="s">
        <v>93</v>
      </c>
      <c r="D227" s="16" t="s">
        <v>9</v>
      </c>
      <c r="E227" s="17">
        <v>494</v>
      </c>
      <c r="F227" s="17">
        <v>272.65</v>
      </c>
      <c r="G227" s="18">
        <f aca="true" t="shared" si="8" ref="G227:G246">F227/E227</f>
        <v>0.5519230769230768</v>
      </c>
      <c r="H227" s="17">
        <v>272.65</v>
      </c>
      <c r="I227" s="18">
        <f t="shared" si="7"/>
        <v>0.5519230769230768</v>
      </c>
      <c r="J227" s="15"/>
    </row>
    <row r="228" spans="1:10" s="19" customFormat="1" ht="18.75" customHeight="1">
      <c r="A228" s="15"/>
      <c r="B228" s="56"/>
      <c r="C228" s="16" t="s">
        <v>13</v>
      </c>
      <c r="D228" s="20"/>
      <c r="E228" s="17">
        <f>SUM(E227)</f>
        <v>494</v>
      </c>
      <c r="F228" s="17">
        <f>SUM(F227)</f>
        <v>272.65</v>
      </c>
      <c r="G228" s="18">
        <f t="shared" si="8"/>
        <v>0.5519230769230768</v>
      </c>
      <c r="H228" s="17">
        <f>SUM(H227)</f>
        <v>272.65</v>
      </c>
      <c r="I228" s="18">
        <f t="shared" si="7"/>
        <v>0.5519230769230768</v>
      </c>
      <c r="J228" s="21"/>
    </row>
    <row r="229" spans="1:10" s="23" customFormat="1" ht="18.75" customHeight="1">
      <c r="A229" s="22"/>
      <c r="B229" s="54">
        <v>17</v>
      </c>
      <c r="C229" s="51" t="s">
        <v>38</v>
      </c>
      <c r="D229" s="32" t="s">
        <v>8</v>
      </c>
      <c r="E229" s="33">
        <f>E234</f>
        <v>45556.12</v>
      </c>
      <c r="F229" s="33">
        <f>F234</f>
        <v>13623.97</v>
      </c>
      <c r="G229" s="34">
        <f t="shared" si="8"/>
        <v>0.2990590506829818</v>
      </c>
      <c r="H229" s="33">
        <f>H234</f>
        <v>13623.97</v>
      </c>
      <c r="I229" s="34">
        <f t="shared" si="7"/>
        <v>0.2990590506829818</v>
      </c>
      <c r="J229" s="22"/>
    </row>
    <row r="230" spans="1:10" s="23" customFormat="1" ht="28.5" customHeight="1">
      <c r="A230" s="22"/>
      <c r="B230" s="55"/>
      <c r="C230" s="52"/>
      <c r="D230" s="32" t="s">
        <v>9</v>
      </c>
      <c r="E230" s="33">
        <f>E235+E241+E245+E238</f>
        <v>526130.1499999999</v>
      </c>
      <c r="F230" s="33">
        <f>F235+F241+F245+F238</f>
        <v>42684.41</v>
      </c>
      <c r="G230" s="34">
        <f t="shared" si="8"/>
        <v>0.0811289944132645</v>
      </c>
      <c r="H230" s="33">
        <f>H235+H241+H245</f>
        <v>42684.41</v>
      </c>
      <c r="I230" s="34">
        <f t="shared" si="7"/>
        <v>0.0811289944132645</v>
      </c>
      <c r="J230" s="22"/>
    </row>
    <row r="231" spans="1:10" s="23" customFormat="1" ht="45" customHeight="1">
      <c r="A231" s="22"/>
      <c r="B231" s="55"/>
      <c r="C231" s="52"/>
      <c r="D231" s="32" t="s">
        <v>100</v>
      </c>
      <c r="E231" s="33">
        <f>E236+E239+E242</f>
        <v>482533.76999999996</v>
      </c>
      <c r="F231" s="33">
        <f>F236+F239+F242</f>
        <v>144155.69</v>
      </c>
      <c r="G231" s="34">
        <f t="shared" si="8"/>
        <v>0.29874736021066467</v>
      </c>
      <c r="H231" s="33">
        <f>H236+H239+H242</f>
        <v>144155.69</v>
      </c>
      <c r="I231" s="34">
        <f t="shared" si="7"/>
        <v>0.29874736021066467</v>
      </c>
      <c r="J231" s="22"/>
    </row>
    <row r="232" spans="1:10" s="23" customFormat="1" ht="16.5" customHeight="1">
      <c r="A232" s="22"/>
      <c r="B232" s="55"/>
      <c r="C232" s="53"/>
      <c r="D232" s="50" t="s">
        <v>10</v>
      </c>
      <c r="E232" s="33">
        <f>E243</f>
        <v>1687.5</v>
      </c>
      <c r="F232" s="33">
        <f>F243</f>
        <v>0</v>
      </c>
      <c r="G232" s="34">
        <f t="shared" si="8"/>
        <v>0</v>
      </c>
      <c r="H232" s="33">
        <f>H243</f>
        <v>0</v>
      </c>
      <c r="I232" s="34">
        <f t="shared" si="7"/>
        <v>0</v>
      </c>
      <c r="J232" s="22"/>
    </row>
    <row r="233" spans="1:10" s="23" customFormat="1" ht="18.75" customHeight="1">
      <c r="A233" s="22"/>
      <c r="B233" s="55"/>
      <c r="C233" s="32" t="s">
        <v>11</v>
      </c>
      <c r="D233" s="35"/>
      <c r="E233" s="33">
        <f>SUM(E229:E232)</f>
        <v>1055907.5399999998</v>
      </c>
      <c r="F233" s="33">
        <f>SUM(F229:F231)</f>
        <v>200464.07</v>
      </c>
      <c r="G233" s="34">
        <f t="shared" si="8"/>
        <v>0.1898500222850952</v>
      </c>
      <c r="H233" s="33">
        <f>SUM(H229:H231)</f>
        <v>200464.07</v>
      </c>
      <c r="I233" s="34">
        <f t="shared" si="7"/>
        <v>0.1898500222850952</v>
      </c>
      <c r="J233" s="24"/>
    </row>
    <row r="234" spans="1:10" s="19" customFormat="1" ht="18.75" customHeight="1">
      <c r="A234" s="15"/>
      <c r="B234" s="55"/>
      <c r="C234" s="60" t="s">
        <v>94</v>
      </c>
      <c r="D234" s="16" t="s">
        <v>8</v>
      </c>
      <c r="E234" s="17">
        <v>45556.12</v>
      </c>
      <c r="F234" s="17">
        <v>13623.97</v>
      </c>
      <c r="G234" s="18">
        <f t="shared" si="8"/>
        <v>0.2990590506829818</v>
      </c>
      <c r="H234" s="17">
        <v>13623.97</v>
      </c>
      <c r="I234" s="18">
        <f t="shared" si="7"/>
        <v>0.2990590506829818</v>
      </c>
      <c r="J234" s="15"/>
    </row>
    <row r="235" spans="1:10" s="19" customFormat="1" ht="28.5" customHeight="1">
      <c r="A235" s="15"/>
      <c r="B235" s="55"/>
      <c r="C235" s="60"/>
      <c r="D235" s="16" t="s">
        <v>9</v>
      </c>
      <c r="E235" s="17">
        <v>453390.1</v>
      </c>
      <c r="F235" s="17">
        <v>41067.14</v>
      </c>
      <c r="G235" s="18">
        <f t="shared" si="8"/>
        <v>0.09057793718918875</v>
      </c>
      <c r="H235" s="17">
        <v>41067.14</v>
      </c>
      <c r="I235" s="18">
        <f t="shared" si="7"/>
        <v>0.09057793718918875</v>
      </c>
      <c r="J235" s="15"/>
    </row>
    <row r="236" spans="1:10" s="19" customFormat="1" ht="37.5" customHeight="1">
      <c r="A236" s="15"/>
      <c r="B236" s="55"/>
      <c r="C236" s="60"/>
      <c r="D236" s="16" t="s">
        <v>100</v>
      </c>
      <c r="E236" s="17">
        <v>214969.8</v>
      </c>
      <c r="F236" s="17">
        <v>52533.35</v>
      </c>
      <c r="G236" s="18">
        <f t="shared" si="8"/>
        <v>0.24437548902217893</v>
      </c>
      <c r="H236" s="17">
        <v>52533.35</v>
      </c>
      <c r="I236" s="18">
        <f t="shared" si="7"/>
        <v>0.24437548902217893</v>
      </c>
      <c r="J236" s="15"/>
    </row>
    <row r="237" spans="1:10" s="19" customFormat="1" ht="18.75" customHeight="1">
      <c r="A237" s="15"/>
      <c r="B237" s="55"/>
      <c r="C237" s="16" t="s">
        <v>13</v>
      </c>
      <c r="D237" s="20"/>
      <c r="E237" s="17">
        <f>SUM(E234:E236)</f>
        <v>713916.02</v>
      </c>
      <c r="F237" s="17">
        <f>SUM(F234:F236)</f>
        <v>107224.45999999999</v>
      </c>
      <c r="G237" s="18">
        <f t="shared" si="8"/>
        <v>0.15019197916303936</v>
      </c>
      <c r="H237" s="17">
        <f>SUM(H234:H236)</f>
        <v>107224.45999999999</v>
      </c>
      <c r="I237" s="18">
        <f t="shared" si="7"/>
        <v>0.15019197916303936</v>
      </c>
      <c r="J237" s="21"/>
    </row>
    <row r="238" spans="1:10" s="19" customFormat="1" ht="24" customHeight="1">
      <c r="A238" s="15"/>
      <c r="B238" s="55"/>
      <c r="C238" s="57" t="s">
        <v>95</v>
      </c>
      <c r="D238" s="16" t="s">
        <v>9</v>
      </c>
      <c r="E238" s="17">
        <v>70807.62</v>
      </c>
      <c r="F238" s="17">
        <v>0</v>
      </c>
      <c r="G238" s="18">
        <f t="shared" si="8"/>
        <v>0</v>
      </c>
      <c r="H238" s="17">
        <v>0</v>
      </c>
      <c r="I238" s="18">
        <f t="shared" si="7"/>
        <v>0</v>
      </c>
      <c r="J238" s="15"/>
    </row>
    <row r="239" spans="1:10" s="19" customFormat="1" ht="34.5" customHeight="1">
      <c r="A239" s="15"/>
      <c r="B239" s="55"/>
      <c r="C239" s="53"/>
      <c r="D239" s="16" t="s">
        <v>100</v>
      </c>
      <c r="E239" s="17">
        <v>266299.93</v>
      </c>
      <c r="F239" s="17">
        <v>91330.44</v>
      </c>
      <c r="G239" s="18">
        <f t="shared" si="8"/>
        <v>0.3429608111425339</v>
      </c>
      <c r="H239" s="17">
        <v>91330.44</v>
      </c>
      <c r="I239" s="18">
        <f t="shared" si="7"/>
        <v>0.3429608111425339</v>
      </c>
      <c r="J239" s="15"/>
    </row>
    <row r="240" spans="1:10" s="19" customFormat="1" ht="18.75" customHeight="1">
      <c r="A240" s="15"/>
      <c r="B240" s="55"/>
      <c r="C240" s="16" t="s">
        <v>13</v>
      </c>
      <c r="D240" s="20"/>
      <c r="E240" s="17">
        <f>SUM(E238:E239)</f>
        <v>337107.55</v>
      </c>
      <c r="F240" s="17">
        <f>SUM(F238:F239)</f>
        <v>91330.44</v>
      </c>
      <c r="G240" s="18">
        <f t="shared" si="8"/>
        <v>0.27092374525577967</v>
      </c>
      <c r="H240" s="17">
        <f>SUM(H238:H239)</f>
        <v>91330.44</v>
      </c>
      <c r="I240" s="18">
        <f t="shared" si="7"/>
        <v>0.27092374525577967</v>
      </c>
      <c r="J240" s="21"/>
    </row>
    <row r="241" spans="1:10" s="19" customFormat="1" ht="25.5" customHeight="1">
      <c r="A241" s="15"/>
      <c r="B241" s="55"/>
      <c r="C241" s="57" t="s">
        <v>96</v>
      </c>
      <c r="D241" s="16" t="s">
        <v>9</v>
      </c>
      <c r="E241" s="17">
        <v>1224.43</v>
      </c>
      <c r="F241" s="17">
        <v>1182.33</v>
      </c>
      <c r="G241" s="18">
        <f t="shared" si="8"/>
        <v>0.9656166542799506</v>
      </c>
      <c r="H241" s="17">
        <v>1182.33</v>
      </c>
      <c r="I241" s="18">
        <f t="shared" si="7"/>
        <v>0.9656166542799506</v>
      </c>
      <c r="J241" s="15"/>
    </row>
    <row r="242" spans="1:10" s="19" customFormat="1" ht="34.5" customHeight="1">
      <c r="A242" s="15"/>
      <c r="B242" s="55"/>
      <c r="C242" s="59"/>
      <c r="D242" s="16" t="s">
        <v>100</v>
      </c>
      <c r="E242" s="17">
        <v>1264.04</v>
      </c>
      <c r="F242" s="17">
        <v>291.9</v>
      </c>
      <c r="G242" s="18">
        <f t="shared" si="8"/>
        <v>0.2309262365115028</v>
      </c>
      <c r="H242" s="17">
        <v>291.9</v>
      </c>
      <c r="I242" s="18">
        <f t="shared" si="7"/>
        <v>0.2309262365115028</v>
      </c>
      <c r="J242" s="15"/>
    </row>
    <row r="243" spans="1:10" s="19" customFormat="1" ht="19.5" customHeight="1">
      <c r="A243" s="15"/>
      <c r="B243" s="55"/>
      <c r="C243" s="53"/>
      <c r="D243" s="16" t="s">
        <v>10</v>
      </c>
      <c r="E243" s="17">
        <v>1687.5</v>
      </c>
      <c r="F243" s="17">
        <v>0</v>
      </c>
      <c r="G243" s="18">
        <f t="shared" si="8"/>
        <v>0</v>
      </c>
      <c r="H243" s="17">
        <v>0</v>
      </c>
      <c r="I243" s="18">
        <f t="shared" si="7"/>
        <v>0</v>
      </c>
      <c r="J243" s="15"/>
    </row>
    <row r="244" spans="1:10" s="19" customFormat="1" ht="18.75" customHeight="1">
      <c r="A244" s="15"/>
      <c r="B244" s="56"/>
      <c r="C244" s="16" t="s">
        <v>13</v>
      </c>
      <c r="D244" s="20"/>
      <c r="E244" s="17">
        <f>SUM(E241:E243)</f>
        <v>4175.97</v>
      </c>
      <c r="F244" s="17">
        <f>SUM(F241:F243)</f>
        <v>1474.23</v>
      </c>
      <c r="G244" s="18">
        <f t="shared" si="8"/>
        <v>0.35302696140058476</v>
      </c>
      <c r="H244" s="17">
        <f>SUM(H241:H243)</f>
        <v>1474.23</v>
      </c>
      <c r="I244" s="18">
        <f t="shared" si="7"/>
        <v>0.35302696140058476</v>
      </c>
      <c r="J244" s="21"/>
    </row>
    <row r="245" spans="1:10" s="19" customFormat="1" ht="23.25" customHeight="1">
      <c r="A245" s="15"/>
      <c r="B245" s="49"/>
      <c r="C245" s="16" t="s">
        <v>56</v>
      </c>
      <c r="D245" s="16" t="s">
        <v>107</v>
      </c>
      <c r="E245" s="17">
        <v>708</v>
      </c>
      <c r="F245" s="17">
        <v>434.94</v>
      </c>
      <c r="G245" s="18">
        <f t="shared" si="8"/>
        <v>0.6143220338983051</v>
      </c>
      <c r="H245" s="17">
        <v>434.94</v>
      </c>
      <c r="I245" s="18">
        <f>H245/E245</f>
        <v>0.6143220338983051</v>
      </c>
      <c r="J245" s="15"/>
    </row>
    <row r="246" spans="1:10" s="19" customFormat="1" ht="18.75" customHeight="1">
      <c r="A246" s="15"/>
      <c r="B246" s="49"/>
      <c r="C246" s="16" t="s">
        <v>13</v>
      </c>
      <c r="D246" s="20"/>
      <c r="E246" s="17">
        <f>SUM(E245)</f>
        <v>708</v>
      </c>
      <c r="F246" s="17">
        <f>SUM(F245)</f>
        <v>434.94</v>
      </c>
      <c r="G246" s="18">
        <f t="shared" si="8"/>
        <v>0.6143220338983051</v>
      </c>
      <c r="H246" s="17">
        <f>SUM(H245)</f>
        <v>434.94</v>
      </c>
      <c r="I246" s="18">
        <f>H246/E246</f>
        <v>0.6143220338983051</v>
      </c>
      <c r="J246" s="21"/>
    </row>
    <row r="247" spans="1:10" s="19" customFormat="1" ht="58.5" customHeight="1">
      <c r="A247" s="15"/>
      <c r="B247" s="55">
        <v>18</v>
      </c>
      <c r="C247" s="51" t="s">
        <v>39</v>
      </c>
      <c r="D247" s="32" t="s">
        <v>100</v>
      </c>
      <c r="E247" s="33">
        <f>E250</f>
        <v>0</v>
      </c>
      <c r="F247" s="33">
        <f>F250</f>
        <v>0</v>
      </c>
      <c r="G247" s="34" t="s">
        <v>20</v>
      </c>
      <c r="H247" s="33">
        <f>H250</f>
        <v>0</v>
      </c>
      <c r="I247" s="34" t="s">
        <v>20</v>
      </c>
      <c r="J247" s="15"/>
    </row>
    <row r="248" spans="1:10" s="19" customFormat="1" ht="18.75" customHeight="1">
      <c r="A248" s="15"/>
      <c r="B248" s="55"/>
      <c r="C248" s="65"/>
      <c r="D248" s="32" t="s">
        <v>10</v>
      </c>
      <c r="E248" s="33">
        <f>E251</f>
        <v>0</v>
      </c>
      <c r="F248" s="33">
        <f>F251</f>
        <v>0</v>
      </c>
      <c r="G248" s="34" t="s">
        <v>20</v>
      </c>
      <c r="H248" s="33">
        <f>H251</f>
        <v>0</v>
      </c>
      <c r="I248" s="34" t="s">
        <v>20</v>
      </c>
      <c r="J248" s="15"/>
    </row>
    <row r="249" spans="1:10" s="19" customFormat="1" ht="18.75" customHeight="1">
      <c r="A249" s="15"/>
      <c r="B249" s="55"/>
      <c r="C249" s="32" t="s">
        <v>11</v>
      </c>
      <c r="D249" s="35"/>
      <c r="E249" s="33">
        <f>SUM(E247:E248)</f>
        <v>0</v>
      </c>
      <c r="F249" s="33">
        <f>SUM(F247:F248)</f>
        <v>0</v>
      </c>
      <c r="G249" s="34" t="s">
        <v>20</v>
      </c>
      <c r="H249" s="33">
        <f>SUM(H247:H248)</f>
        <v>0</v>
      </c>
      <c r="I249" s="34" t="s">
        <v>20</v>
      </c>
      <c r="J249" s="21"/>
    </row>
    <row r="250" spans="1:10" s="19" customFormat="1" ht="37.5" customHeight="1">
      <c r="A250" s="15"/>
      <c r="B250" s="55"/>
      <c r="C250" s="57" t="s">
        <v>97</v>
      </c>
      <c r="D250" s="16" t="s">
        <v>100</v>
      </c>
      <c r="E250" s="17">
        <v>0</v>
      </c>
      <c r="F250" s="17">
        <v>0</v>
      </c>
      <c r="G250" s="18" t="s">
        <v>20</v>
      </c>
      <c r="H250" s="17">
        <v>0</v>
      </c>
      <c r="I250" s="18" t="s">
        <v>20</v>
      </c>
      <c r="J250" s="15"/>
    </row>
    <row r="251" spans="1:10" s="19" customFormat="1" ht="18.75" customHeight="1">
      <c r="A251" s="15"/>
      <c r="B251" s="55"/>
      <c r="C251" s="58"/>
      <c r="D251" s="16" t="s">
        <v>10</v>
      </c>
      <c r="E251" s="17">
        <v>0</v>
      </c>
      <c r="F251" s="17">
        <v>0</v>
      </c>
      <c r="G251" s="18" t="s">
        <v>20</v>
      </c>
      <c r="H251" s="17">
        <v>0</v>
      </c>
      <c r="I251" s="18" t="s">
        <v>20</v>
      </c>
      <c r="J251" s="15"/>
    </row>
    <row r="252" spans="1:10" s="19" customFormat="1" ht="18.75" customHeight="1">
      <c r="A252" s="15"/>
      <c r="B252" s="56"/>
      <c r="C252" s="16" t="s">
        <v>13</v>
      </c>
      <c r="D252" s="20"/>
      <c r="E252" s="17">
        <f>SUM(E250:E251)</f>
        <v>0</v>
      </c>
      <c r="F252" s="17">
        <f>SUM(F250:F251)</f>
        <v>0</v>
      </c>
      <c r="G252" s="18" t="s">
        <v>20</v>
      </c>
      <c r="H252" s="17">
        <f>SUM(H250:H251)</f>
        <v>0</v>
      </c>
      <c r="I252" s="18" t="s">
        <v>20</v>
      </c>
      <c r="J252" s="21"/>
    </row>
    <row r="253" spans="1:10" s="23" customFormat="1" ht="21.75" customHeight="1">
      <c r="A253" s="22"/>
      <c r="B253" s="54">
        <v>19</v>
      </c>
      <c r="C253" s="51" t="s">
        <v>40</v>
      </c>
      <c r="D253" s="42" t="s">
        <v>8</v>
      </c>
      <c r="E253" s="33">
        <f>E258</f>
        <v>2929.92</v>
      </c>
      <c r="F253" s="33">
        <f>F258</f>
        <v>0</v>
      </c>
      <c r="G253" s="34" t="s">
        <v>20</v>
      </c>
      <c r="H253" s="33">
        <f>H258</f>
        <v>0</v>
      </c>
      <c r="I253" s="34" t="s">
        <v>20</v>
      </c>
      <c r="J253" s="22"/>
    </row>
    <row r="254" spans="1:10" s="23" customFormat="1" ht="21.75" customHeight="1">
      <c r="A254" s="22"/>
      <c r="B254" s="55"/>
      <c r="C254" s="52"/>
      <c r="D254" s="42" t="s">
        <v>9</v>
      </c>
      <c r="E254" s="33">
        <f>E259+E262</f>
        <v>729.55</v>
      </c>
      <c r="F254" s="33">
        <f>F259+F263</f>
        <v>0</v>
      </c>
      <c r="G254" s="34" t="s">
        <v>20</v>
      </c>
      <c r="H254" s="33">
        <f>H259+H263</f>
        <v>0</v>
      </c>
      <c r="I254" s="34" t="s">
        <v>20</v>
      </c>
      <c r="J254" s="22"/>
    </row>
    <row r="255" spans="1:10" s="23" customFormat="1" ht="34.5" customHeight="1">
      <c r="A255" s="22"/>
      <c r="B255" s="55"/>
      <c r="C255" s="52"/>
      <c r="D255" s="32" t="s">
        <v>100</v>
      </c>
      <c r="E255" s="33">
        <f>E260+E263</f>
        <v>415.09000000000003</v>
      </c>
      <c r="F255" s="33">
        <f>F260+F263</f>
        <v>0</v>
      </c>
      <c r="G255" s="34" t="s">
        <v>20</v>
      </c>
      <c r="H255" s="33">
        <f>H260</f>
        <v>0</v>
      </c>
      <c r="I255" s="34" t="s">
        <v>20</v>
      </c>
      <c r="J255" s="22"/>
    </row>
    <row r="256" spans="1:10" s="23" customFormat="1" ht="26.25" customHeight="1">
      <c r="A256" s="22"/>
      <c r="B256" s="55"/>
      <c r="C256" s="65"/>
      <c r="D256" s="32" t="s">
        <v>10</v>
      </c>
      <c r="E256" s="33">
        <f>E264</f>
        <v>0</v>
      </c>
      <c r="F256" s="33">
        <f>F264</f>
        <v>0</v>
      </c>
      <c r="G256" s="34" t="s">
        <v>20</v>
      </c>
      <c r="H256" s="33">
        <f>H264</f>
        <v>0</v>
      </c>
      <c r="I256" s="34" t="s">
        <v>20</v>
      </c>
      <c r="J256" s="22"/>
    </row>
    <row r="257" spans="1:10" s="23" customFormat="1" ht="18.75" customHeight="1">
      <c r="A257" s="22"/>
      <c r="B257" s="55"/>
      <c r="C257" s="32" t="s">
        <v>11</v>
      </c>
      <c r="D257" s="35"/>
      <c r="E257" s="33">
        <f>SUM(E253:E256)</f>
        <v>4074.5600000000004</v>
      </c>
      <c r="F257" s="33">
        <f>SUM(F253:F256)</f>
        <v>0</v>
      </c>
      <c r="G257" s="34" t="s">
        <v>20</v>
      </c>
      <c r="H257" s="33">
        <f>SUM(H253:H256)</f>
        <v>0</v>
      </c>
      <c r="I257" s="34" t="s">
        <v>20</v>
      </c>
      <c r="J257" s="24"/>
    </row>
    <row r="258" spans="1:10" s="19" customFormat="1" ht="24" customHeight="1">
      <c r="A258" s="15"/>
      <c r="B258" s="55"/>
      <c r="C258" s="16" t="s">
        <v>98</v>
      </c>
      <c r="D258" s="16" t="s">
        <v>8</v>
      </c>
      <c r="E258" s="17">
        <v>2929.92</v>
      </c>
      <c r="F258" s="17">
        <v>0</v>
      </c>
      <c r="G258" s="18" t="s">
        <v>20</v>
      </c>
      <c r="H258" s="17">
        <v>0</v>
      </c>
      <c r="I258" s="18" t="s">
        <v>20</v>
      </c>
      <c r="J258" s="15"/>
    </row>
    <row r="259" spans="1:10" s="19" customFormat="1" ht="24" customHeight="1">
      <c r="A259" s="15"/>
      <c r="B259" s="55"/>
      <c r="C259" s="16" t="s">
        <v>98</v>
      </c>
      <c r="D259" s="16" t="s">
        <v>9</v>
      </c>
      <c r="E259" s="17">
        <v>729.55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38.25" customHeight="1">
      <c r="A260" s="15"/>
      <c r="B260" s="55"/>
      <c r="C260" s="16"/>
      <c r="D260" s="16" t="s">
        <v>100</v>
      </c>
      <c r="E260" s="17">
        <v>247.09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18.75" customHeight="1">
      <c r="A261" s="15"/>
      <c r="B261" s="55"/>
      <c r="C261" s="16" t="s">
        <v>13</v>
      </c>
      <c r="D261" s="20"/>
      <c r="E261" s="17">
        <f>SUM(E258:E260)</f>
        <v>3906.5600000000004</v>
      </c>
      <c r="F261" s="17">
        <f>SUM(F258:F260)</f>
        <v>0</v>
      </c>
      <c r="G261" s="18" t="s">
        <v>20</v>
      </c>
      <c r="H261" s="17">
        <f>SUM(H258:H260)</f>
        <v>0</v>
      </c>
      <c r="I261" s="18" t="s">
        <v>20</v>
      </c>
      <c r="J261" s="21"/>
    </row>
    <row r="262" spans="1:10" s="19" customFormat="1" ht="26.25" customHeight="1">
      <c r="A262" s="15"/>
      <c r="B262" s="55"/>
      <c r="C262" s="60" t="s">
        <v>99</v>
      </c>
      <c r="D262" s="16" t="s">
        <v>9</v>
      </c>
      <c r="E262" s="17">
        <v>0</v>
      </c>
      <c r="F262" s="17">
        <v>0</v>
      </c>
      <c r="G262" s="18" t="s">
        <v>20</v>
      </c>
      <c r="H262" s="17">
        <v>0</v>
      </c>
      <c r="I262" s="18" t="s">
        <v>20</v>
      </c>
      <c r="J262" s="15"/>
    </row>
    <row r="263" spans="1:10" s="19" customFormat="1" ht="33.75" customHeight="1">
      <c r="A263" s="15"/>
      <c r="B263" s="55"/>
      <c r="C263" s="60"/>
      <c r="D263" s="16" t="s">
        <v>100</v>
      </c>
      <c r="E263" s="17">
        <v>168</v>
      </c>
      <c r="F263" s="17">
        <v>0</v>
      </c>
      <c r="G263" s="18" t="s">
        <v>20</v>
      </c>
      <c r="H263" s="17">
        <v>0</v>
      </c>
      <c r="I263" s="18" t="s">
        <v>20</v>
      </c>
      <c r="J263" s="15"/>
    </row>
    <row r="264" spans="1:10" s="19" customFormat="1" ht="18.75" customHeight="1">
      <c r="A264" s="15"/>
      <c r="B264" s="55"/>
      <c r="C264" s="60"/>
      <c r="D264" s="16" t="s">
        <v>10</v>
      </c>
      <c r="E264" s="17">
        <v>0</v>
      </c>
      <c r="F264" s="17">
        <v>0</v>
      </c>
      <c r="G264" s="18" t="s">
        <v>20</v>
      </c>
      <c r="H264" s="17">
        <v>0</v>
      </c>
      <c r="I264" s="18" t="s">
        <v>20</v>
      </c>
      <c r="J264" s="15"/>
    </row>
    <row r="265" spans="1:10" s="19" customFormat="1" ht="18.75" customHeight="1">
      <c r="A265" s="15"/>
      <c r="B265" s="56"/>
      <c r="C265" s="16" t="s">
        <v>13</v>
      </c>
      <c r="D265" s="20"/>
      <c r="E265" s="17">
        <f>SUM(E262:E264)</f>
        <v>168</v>
      </c>
      <c r="F265" s="17">
        <f>SUM(F262:F264)</f>
        <v>0</v>
      </c>
      <c r="G265" s="18" t="s">
        <v>20</v>
      </c>
      <c r="H265" s="17">
        <f>SUM(H262:H264)</f>
        <v>0</v>
      </c>
      <c r="I265" s="18" t="s">
        <v>20</v>
      </c>
      <c r="J265" s="21"/>
    </row>
    <row r="266" spans="1:10" s="19" customFormat="1" ht="18" customHeight="1">
      <c r="A266" s="15"/>
      <c r="B266" s="63"/>
      <c r="C266" s="64" t="s">
        <v>41</v>
      </c>
      <c r="D266" s="36" t="s">
        <v>8</v>
      </c>
      <c r="E266" s="38">
        <f>E9+E229+E211+E186+E120+E33+E253</f>
        <v>219953.38000000003</v>
      </c>
      <c r="F266" s="38">
        <f>F9+F229+F211+F186+F120+F33+F253</f>
        <v>105060.42</v>
      </c>
      <c r="G266" s="39">
        <f>F266/E266</f>
        <v>0.4776485817130884</v>
      </c>
      <c r="H266" s="38">
        <f>H9+H229+H211+H186+H120+H33+H253</f>
        <v>105060.42</v>
      </c>
      <c r="I266" s="39">
        <f>H266/E266</f>
        <v>0.4776485817130884</v>
      </c>
      <c r="J266" s="21"/>
    </row>
    <row r="267" spans="1:10" s="19" customFormat="1" ht="27.75" customHeight="1">
      <c r="A267" s="15"/>
      <c r="B267" s="63"/>
      <c r="C267" s="64"/>
      <c r="D267" s="36" t="s">
        <v>9</v>
      </c>
      <c r="E267" s="38">
        <f>E10+E230+E212+E187+E121+E34+E254+E51+E77+E89+E99+E140+E174+E203+E222</f>
        <v>2964331.7399999998</v>
      </c>
      <c r="F267" s="38">
        <f>F10+F230+F212+F187+F121+F34+F254+F51+F77+F89+F99+F140+F174+F203+F222</f>
        <v>1509351.68</v>
      </c>
      <c r="G267" s="39">
        <f>F267/E267</f>
        <v>0.5091709742311096</v>
      </c>
      <c r="H267" s="38">
        <f>H10+H230+H212+H187+H121+H34+H254+H51+H77+H89+H99+H140+H174+H203+H222</f>
        <v>1498730.96</v>
      </c>
      <c r="I267" s="39">
        <f>H267/E267</f>
        <v>0.5055881363669507</v>
      </c>
      <c r="J267" s="21"/>
    </row>
    <row r="268" spans="1:10" s="19" customFormat="1" ht="36.75" customHeight="1">
      <c r="A268" s="15"/>
      <c r="B268" s="63"/>
      <c r="C268" s="64"/>
      <c r="D268" s="36" t="s">
        <v>100</v>
      </c>
      <c r="E268" s="38">
        <f>E255+E247+E231+E223+E213+E204+E188+E175+E161+E141+E122+E100+E90+E78+E52+E35+E11+E3+E69</f>
        <v>2914158.08</v>
      </c>
      <c r="F268" s="38">
        <f>F255+F247+F231+F223+F213+F204+F188+F175+F161+F141+F122+F100+F90+F78+F52+F35+F11+F3+F69</f>
        <v>1381481.7400000002</v>
      </c>
      <c r="G268" s="39">
        <f>F268/E268</f>
        <v>0.47405861386901843</v>
      </c>
      <c r="H268" s="38">
        <f>H255+H247+H231+H223+H213+H204+H188+H175+H161+H141+H122+H100+H90+H78+H52+H35+H11+H3+H69</f>
        <v>1378741.6500000001</v>
      </c>
      <c r="I268" s="39">
        <f>H268/E268</f>
        <v>0.47311834572817685</v>
      </c>
      <c r="J268" s="21"/>
    </row>
    <row r="269" spans="1:10" s="19" customFormat="1" ht="18" customHeight="1">
      <c r="A269" s="15"/>
      <c r="B269" s="63"/>
      <c r="C269" s="64"/>
      <c r="D269" s="36" t="s">
        <v>10</v>
      </c>
      <c r="E269" s="38">
        <f>E256+E248+E162+E142+E123+E101+E79</f>
        <v>2361943.17</v>
      </c>
      <c r="F269" s="38">
        <f>F256+F248+F162+F142+F123+F101+F79</f>
        <v>93986.69000000003</v>
      </c>
      <c r="G269" s="39">
        <f>F269/E269</f>
        <v>0.03979210473552589</v>
      </c>
      <c r="H269" s="38">
        <f>H256+H248+H162+H142+H123+H101+H79</f>
        <v>93989.69000000003</v>
      </c>
      <c r="I269" s="39">
        <f>H269/E269</f>
        <v>0.03979337487616183</v>
      </c>
      <c r="J269" s="21"/>
    </row>
    <row r="270" spans="1:10" s="19" customFormat="1" ht="18" customHeight="1">
      <c r="A270" s="15"/>
      <c r="B270" s="40"/>
      <c r="C270" s="40"/>
      <c r="D270" s="36" t="s">
        <v>42</v>
      </c>
      <c r="E270" s="38">
        <f>SUM(E266:E269)</f>
        <v>8460386.37</v>
      </c>
      <c r="F270" s="38">
        <f>SUM(F266:F269)</f>
        <v>3089880.53</v>
      </c>
      <c r="G270" s="39">
        <f>F270/E270</f>
        <v>0.36521742564341064</v>
      </c>
      <c r="H270" s="38">
        <f>SUM(H266:H269)</f>
        <v>3076522.72</v>
      </c>
      <c r="I270" s="39">
        <f>H270/E270</f>
        <v>0.3636385603982765</v>
      </c>
      <c r="J270" s="21"/>
    </row>
    <row r="273" spans="6:8" ht="14.25" customHeight="1">
      <c r="F273" s="43"/>
      <c r="H273" s="43"/>
    </row>
    <row r="274" spans="6:8" ht="14.25" customHeight="1">
      <c r="F274" s="43"/>
      <c r="H274" s="43"/>
    </row>
    <row r="276" ht="14.25" customHeight="1">
      <c r="F276" s="43"/>
    </row>
    <row r="280" ht="14.25" customHeight="1">
      <c r="F280" s="43"/>
    </row>
  </sheetData>
  <sheetProtection/>
  <mergeCells count="71">
    <mergeCell ref="C250:C251"/>
    <mergeCell ref="C247:C248"/>
    <mergeCell ref="C51:C52"/>
    <mergeCell ref="B9:B32"/>
    <mergeCell ref="C9:C11"/>
    <mergeCell ref="C54:C55"/>
    <mergeCell ref="C57:C58"/>
    <mergeCell ref="C60:C61"/>
    <mergeCell ref="C117:C118"/>
    <mergeCell ref="C241:C243"/>
    <mergeCell ref="B1:I1"/>
    <mergeCell ref="B3:B8"/>
    <mergeCell ref="C37:C38"/>
    <mergeCell ref="C40:C42"/>
    <mergeCell ref="C77:C79"/>
    <mergeCell ref="C33:C35"/>
    <mergeCell ref="C26:C27"/>
    <mergeCell ref="C15:C17"/>
    <mergeCell ref="B161:B173"/>
    <mergeCell ref="C111:C112"/>
    <mergeCell ref="C114:C115"/>
    <mergeCell ref="C99:C101"/>
    <mergeCell ref="C103:C104"/>
    <mergeCell ref="C106:C107"/>
    <mergeCell ref="C127:C130"/>
    <mergeCell ref="C238:C239"/>
    <mergeCell ref="C174:C175"/>
    <mergeCell ref="C134:C135"/>
    <mergeCell ref="B120:B136"/>
    <mergeCell ref="C120:C123"/>
    <mergeCell ref="C152:C154"/>
    <mergeCell ref="C144:C146"/>
    <mergeCell ref="C156:C157"/>
    <mergeCell ref="C140:C142"/>
    <mergeCell ref="C137:C138"/>
    <mergeCell ref="C234:C236"/>
    <mergeCell ref="C218:C220"/>
    <mergeCell ref="B211:B221"/>
    <mergeCell ref="C203:C204"/>
    <mergeCell ref="C208:C209"/>
    <mergeCell ref="B222:B228"/>
    <mergeCell ref="B229:B244"/>
    <mergeCell ref="B203:B210"/>
    <mergeCell ref="C211:C213"/>
    <mergeCell ref="C215:C216"/>
    <mergeCell ref="B174:B185"/>
    <mergeCell ref="C168:C169"/>
    <mergeCell ref="C171:C172"/>
    <mergeCell ref="B266:B269"/>
    <mergeCell ref="C266:C269"/>
    <mergeCell ref="C222:C223"/>
    <mergeCell ref="C253:C256"/>
    <mergeCell ref="C262:C264"/>
    <mergeCell ref="B253:B265"/>
    <mergeCell ref="B247:B252"/>
    <mergeCell ref="B33:B50"/>
    <mergeCell ref="B51:B68"/>
    <mergeCell ref="B69:B76"/>
    <mergeCell ref="B77:B88"/>
    <mergeCell ref="B89:B98"/>
    <mergeCell ref="B99:B119"/>
    <mergeCell ref="C229:C232"/>
    <mergeCell ref="B140:B160"/>
    <mergeCell ref="B186:B200"/>
    <mergeCell ref="C96:C97"/>
    <mergeCell ref="C89:C90"/>
    <mergeCell ref="C148:C150"/>
    <mergeCell ref="C192:C193"/>
    <mergeCell ref="C186:C188"/>
    <mergeCell ref="C161:C162"/>
    <mergeCell ref="C177:C178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2022-07-26T09:08:31Z</dcterms:modified>
  <cp:category/>
  <cp:version/>
  <cp:contentType/>
  <cp:contentStatus/>
</cp:coreProperties>
</file>