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Сводный оперативный отч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<sst xmlns="http://schemas.openxmlformats.org/spreadsheetml/2006/main" count="288" uniqueCount="102">
  <si>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</si>
  <si>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</si>
  <si>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</si>
  <si>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</si>
  <si>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</si>
  <si>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Средства Федерального бюджета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</si>
  <si>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</si>
  <si>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</si>
  <si>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</si>
  <si>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</si>
  <si>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>Итого по подпрограмме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</si>
  <si>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</si>
  <si>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</si>
  <si>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</si>
  <si>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</si>
  <si>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</si>
  <si>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</si>
  <si>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</si>
  <si>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</si>
  <si>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</si>
  <si>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 «Дошкольное образование»</t>
  </si>
  <si>
    <t xml:space="preserve">Подпрограмма II «Общее образование» </t>
  </si>
  <si>
    <t>Подпрограмма III «Дополнительное образование,воспитание и психолого-социальное сопровождение детей»</t>
  </si>
  <si>
    <t>Подпрограмма IV «Обеспечивающая подпрограмма»</t>
  </si>
  <si>
    <t>Приложение №1
к Сводному годовому отчету 
о ходе реализации муниципальных программ городского округа Электросталь Московской области в 2017 году</t>
  </si>
  <si>
    <t>Годовой отчёт 
о реализации муниципальных программ городского округа Электросталь Московской области 
 за 2017 год</t>
  </si>
  <si>
    <t>Наименование программы/ подпрограммы
муниципальный заказчик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</si>
  <si>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</si>
  <si>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</si>
  <si>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Развитие и поддержка предпринимательства городского округа  Электросталь Московской области
(МКУ "Департамент по развитию промышленности, инвестиционной политике и рекламе городского округа Электросталь")</t>
  </si>
  <si>
    <t>Развитие физической культуры и спорта  в городском округе Электросталь Московской области
(Отдел  по физической культуре и спорту Администрации городского округа Электросталь Московской области)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</si>
  <si>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</si>
  <si>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по организационной работе и общим вопросам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</si>
  <si>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(Отдел по транспорту, связи и экологии Администрации городского округа Электросталь Московской области)</t>
  </si>
  <si>
    <t>Пассажирский  транспорт общего  пользования
(Отдел по транспорту, связи и экологии Администрации городского округа Электросталь Московской области)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</si>
  <si>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</si>
  <si>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</si>
  <si>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</si>
  <si>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области"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</si>
  <si>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</si>
  <si>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Безопасность  городского округа Электросталь 
(Управление по безопасности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</si>
  <si>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</si>
  <si>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</si>
  <si>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</si>
  <si>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</si>
  <si>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</si>
  <si>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</si>
  <si>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</si>
  <si>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"Развитие муниципальной службы в городском округе Электросталь Московской области"</t>
  </si>
  <si>
    <t>Подпрограмма 7 "Обеспечивающая подпрограмма"</t>
  </si>
  <si>
    <t>Подпрограмма 8 "Создание условий для оказания медицинской помощи населению в городском округе Электросталь Московской области"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</si>
  <si>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</si>
  <si>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</si>
  <si>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</si>
  <si>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</si>
  <si>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Жилище
(Комитет по строительству, архитектуре и жилищной политике Администрации городского округа Электросталь Московской области)</t>
  </si>
  <si>
    <t>Подпрограмма 1 "Обеспечение жильем молодых семей"</t>
  </si>
  <si>
    <t>Подпрограмма 2 "Предоставление жилых помещений гражданам, стоящим в очереди на улучшение жилищных условий в городском округе Электросталь Московской области"</t>
  </si>
  <si>
    <t>Подпрограмма 3 "Обеспечение жильем детей-сирот и детей, оставшихся без попечения родителей, а также лиц из их числа"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</si>
  <si>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</si>
  <si>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</si>
  <si>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</si>
  <si>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</si>
  <si>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</si>
  <si>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Содержание и развитие жилищно-коммунального  хозяйства городского округа Электросталь Московской области 
(Управление городского жилищного и коммунального хозяйства Администрации городского округа Электросталь Московской области)</t>
  </si>
  <si>
    <t>Подпрограмма 1 "Развитие систем коммунальной инфраструктуры"</t>
  </si>
  <si>
    <t>Подпрограмма 2 "Содержание муниципального жилищного фонда"</t>
  </si>
  <si>
    <t>Подпрограмма 3 "Капитальный ремонт общего имущества в многоквартирных домах"</t>
  </si>
  <si>
    <t>Подпрограмма 4 "Благоустройство и содержание территории городского округа"</t>
  </si>
  <si>
    <t>Подпрограмма 5 "Энергосбережение и повышение энергетической эффективности на территории городского округа"</t>
  </si>
  <si>
    <t>Подпрограмма 6 "Обеспечивающая подпрограмма"</t>
  </si>
  <si>
    <t>Развитие  и функционирование дорожного комплекса в городском округе  Электросталь  Московской области
(Управление городского жилищного и коммунального хозяйства Администрации городского округа Электросталь Московской области)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</si>
  <si>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</si>
  <si>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</si>
  <si>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</si>
  <si>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Итого по муниципальным программам городского округа Электросталь Московской области</t>
  </si>
  <si>
    <t>ВСЕГО</t>
  </si>
  <si>
    <t>Средства бюджета 
городского округа Электросталь</t>
  </si>
  <si>
    <t>Наименование муниципальной программы</t>
  </si>
  <si>
    <t>Количество целевых показателей, единиц</t>
  </si>
  <si>
    <t>Индекс результативности муниципальной программы</t>
  </si>
  <si>
    <t>Совокупный объем финансирования, тыс.рублей</t>
  </si>
  <si>
    <t>всего</t>
  </si>
  <si>
    <t>из них достигнуто</t>
  </si>
  <si>
    <t xml:space="preserve">план </t>
  </si>
  <si>
    <t>факт</t>
  </si>
  <si>
    <t>«Развитие и поддержка предпринимательства городского округа Электросталь Московской области»</t>
  </si>
  <si>
    <t>«Развитие системы образования городского округа Электросталь Московской области»</t>
  </si>
  <si>
    <t>«Молодежь Электростали»</t>
  </si>
  <si>
    <t>«Пассажирский транспорт общего пользования»</t>
  </si>
  <si>
    <t>«Развитие физической культуры и спорта в городском округе Электросталь Московской области»</t>
  </si>
  <si>
    <t>«Сохранение и развитие культуры, искусства и народного творчества в городском округе Электросталь Московской области»</t>
  </si>
  <si>
    <r>
      <t>«</t>
    </r>
    <r>
      <rPr>
        <sz val="11"/>
        <rFont val="Times New Roman"/>
        <family val="1"/>
      </rPr>
      <t xml:space="preserve"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</t>
    </r>
  </si>
  <si>
    <t>«Развитие и функционирование дорожного комплекса в городском округе Электросталь Московской области»</t>
  </si>
  <si>
    <t>«Повышение качества управления муниципальными финансами городского округа Электросталь Московской области»</t>
  </si>
  <si>
    <t>«Повышение безопасности дорожного движения в городском круге Электросталь Московской области»</t>
  </si>
  <si>
    <t>«Развитие и повышение эффективности управления муниципальным имуществом городского округа Электросталь Московской области»</t>
  </si>
  <si>
    <t>«Повышение эффективности деятельности органов местного самоуправления городского округа Электросталь Московской области»</t>
  </si>
  <si>
    <t>«Безопасность городского округа Электросталь»</t>
  </si>
  <si>
    <t>«Содержание и развитие жилищно-коммунального хозяйства городского округа Электросталь Московской области»</t>
  </si>
  <si>
    <t>«Жилище»</t>
  </si>
  <si>
    <r>
      <t xml:space="preserve"> </t>
    </r>
    <r>
      <rPr>
        <sz val="10"/>
        <rFont val="Times New Roman"/>
        <family val="1"/>
      </rPr>
      <t>№ п/п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</si>
</sst>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 vertical="top"/>
      <protection locked="0"/>
    </xf>
    <xf numFmtId="0" fontId="4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4" fontId="48" fillId="0" borderId="11" xfId="0" applyNumberFormat="1" applyFont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center" vertical="center"/>
    </xf>
    <xf numFmtId="10" fontId="4" fillId="33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4" fontId="3" fillId="13" borderId="12" xfId="0" applyNumberFormat="1" applyFont="1" applyFill="1" applyBorder="1" applyAlignment="1" applyProtection="1">
      <alignment horizontal="right" vertical="top" wrapText="1"/>
      <protection locked="0"/>
    </xf>
    <xf numFmtId="10" fontId="3" fillId="13" borderId="12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10" fontId="2" fillId="0" borderId="12" xfId="55" applyNumberFormat="1" applyFont="1" applyFill="1" applyBorder="1" applyAlignment="1" applyProtection="1">
      <alignment horizontal="right" vertical="top" wrapText="1"/>
      <protection locked="0"/>
    </xf>
    <xf numFmtId="0" fontId="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2" xfId="0" applyNumberFormat="1" applyFont="1" applyFill="1" applyBorder="1" applyAlignment="1" applyProtection="1">
      <alignment horizontal="right" vertical="top" wrapText="1"/>
      <protection locked="0"/>
    </xf>
    <xf numFmtId="10" fontId="2" fillId="33" borderId="12" xfId="55" applyNumberFormat="1" applyFont="1" applyFill="1" applyBorder="1" applyAlignment="1" applyProtection="1">
      <alignment horizontal="right" vertical="top" wrapText="1"/>
      <protection locked="0"/>
    </xf>
    <xf numFmtId="9" fontId="2" fillId="0" borderId="12" xfId="55" applyFont="1" applyFill="1" applyBorder="1" applyAlignment="1" applyProtection="1">
      <alignment horizontal="right" vertical="top" wrapText="1"/>
      <protection locked="0"/>
    </xf>
    <xf numFmtId="0" fontId="3" fillId="16" borderId="12" xfId="0" applyNumberFormat="1" applyFont="1" applyFill="1" applyBorder="1" applyAlignment="1" applyProtection="1">
      <alignment horizontal="left" vertical="top" wrapText="1"/>
      <protection locked="0"/>
    </xf>
    <xf numFmtId="4" fontId="3" fillId="16" borderId="12" xfId="0" applyNumberFormat="1" applyFont="1" applyFill="1" applyBorder="1" applyAlignment="1" applyProtection="1">
      <alignment vertical="top"/>
      <protection locked="0"/>
    </xf>
    <xf numFmtId="10" fontId="3" fillId="16" borderId="12" xfId="55" applyNumberFormat="1" applyFont="1" applyFill="1" applyBorder="1" applyAlignment="1" applyProtection="1">
      <alignment horizontal="right" vertical="top" wrapText="1"/>
      <protection locked="0"/>
    </xf>
    <xf numFmtId="0" fontId="5" fillId="16" borderId="12" xfId="0" applyNumberFormat="1" applyFont="1" applyFill="1" applyBorder="1" applyAlignment="1" applyProtection="1">
      <alignment horizontal="left" vertical="top" wrapText="1"/>
      <protection locked="0"/>
    </xf>
    <xf numFmtId="10" fontId="46" fillId="0" borderId="0" xfId="55" applyNumberFormat="1" applyFont="1" applyFill="1" applyBorder="1" applyAlignment="1" applyProtection="1">
      <alignment vertical="top"/>
      <protection locked="0"/>
    </xf>
    <xf numFmtId="0" fontId="7" fillId="0" borderId="13" xfId="0" applyFont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center" vertical="top" wrapText="1"/>
    </xf>
    <xf numFmtId="4" fontId="6" fillId="34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34" borderId="14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5" applyNumberFormat="1" applyFont="1" applyAlignment="1" applyProtection="1">
      <alignment horizontal="center" vertical="top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4" fillId="16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2" fillId="33" borderId="19" xfId="0" applyNumberFormat="1" applyFont="1" applyFill="1" applyBorder="1" applyAlignment="1" applyProtection="1">
      <alignment horizontal="right" vertical="top" wrapText="1"/>
      <protection locked="0"/>
    </xf>
    <xf numFmtId="4" fontId="2" fillId="0" borderId="19" xfId="0" applyNumberFormat="1" applyFont="1" applyFill="1" applyBorder="1" applyAlignment="1" applyProtection="1">
      <alignment horizontal="right" vertical="top" wrapText="1"/>
      <protection locked="0"/>
    </xf>
    <xf numFmtId="10" fontId="2" fillId="33" borderId="19" xfId="55" applyNumberFormat="1" applyFont="1" applyFill="1" applyBorder="1" applyAlignment="1" applyProtection="1">
      <alignment horizontal="right" vertical="top" wrapText="1"/>
      <protection locked="0"/>
    </xf>
    <xf numFmtId="0" fontId="2" fillId="16" borderId="12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172">
      <selection activeCell="D209" sqref="D209"/>
    </sheetView>
  </sheetViews>
  <sheetFormatPr defaultColWidth="10.140625" defaultRowHeight="14.25" customHeight="1"/>
  <cols>
    <col min="1" max="1" width="1.57421875" style="4" customWidth="1"/>
    <col min="2" max="2" width="4.8515625" style="4" customWidth="1"/>
    <col min="3" max="3" width="48.8515625" style="4" customWidth="1"/>
    <col min="4" max="4" width="28.8515625" style="4" customWidth="1"/>
    <col min="5" max="5" width="14.57421875" style="2" customWidth="1"/>
    <col min="6" max="7" width="13.28125" style="2" customWidth="1"/>
    <col min="8" max="8" width="10.140625" style="2" customWidth="1"/>
    <col min="9" max="14" width="9.140625" style="2" customWidth="1"/>
    <col min="15" max="16384" width="10.140625" style="2" customWidth="1"/>
  </cols>
  <sheetData>
    <row r="1" spans="1:7" ht="66.75" customHeight="1">
      <c r="A1" s="2"/>
      <c r="B1" s="7"/>
      <c r="C1" s="2"/>
      <c r="D1" s="2"/>
      <c r="E1" s="45" t="s">
        <v>24</v>
      </c>
      <c r="F1" s="45"/>
      <c r="G1" s="45"/>
    </row>
    <row r="2" spans="1:7" s="8" customFormat="1" ht="48.75" customHeight="1">
      <c r="A2" s="3"/>
      <c r="B2" s="46" t="s">
        <v>25</v>
      </c>
      <c r="C2" s="47"/>
      <c r="D2" s="47"/>
      <c r="E2" s="47"/>
      <c r="F2" s="47"/>
      <c r="G2" s="47"/>
    </row>
    <row r="3" spans="1:8" ht="31.5" customHeight="1">
      <c r="A3" s="3"/>
      <c r="B3" s="9" t="s">
        <v>0</v>
      </c>
      <c r="C3" s="13" t="s">
        <v>26</v>
      </c>
      <c r="D3" s="13" t="s">
        <v>1</v>
      </c>
      <c r="E3" s="13" t="s">
        <v>2</v>
      </c>
      <c r="F3" s="13" t="s">
        <v>3</v>
      </c>
      <c r="G3" s="13" t="s">
        <v>4</v>
      </c>
      <c r="H3" s="1"/>
    </row>
    <row r="4" spans="1:8" ht="16.5" customHeight="1">
      <c r="A4" s="3"/>
      <c r="B4" s="41">
        <v>1</v>
      </c>
      <c r="C4" s="42" t="s">
        <v>27</v>
      </c>
      <c r="D4" s="14" t="s">
        <v>5</v>
      </c>
      <c r="E4" s="15">
        <f>E13</f>
        <v>94.3</v>
      </c>
      <c r="F4" s="15">
        <f>F13</f>
        <v>94.3</v>
      </c>
      <c r="G4" s="16">
        <f aca="true" t="shared" si="0" ref="G4:G67">F4/E4</f>
        <v>1</v>
      </c>
      <c r="H4" s="1"/>
    </row>
    <row r="5" spans="1:8" ht="25.5" customHeight="1">
      <c r="A5" s="3"/>
      <c r="B5" s="41"/>
      <c r="C5" s="42"/>
      <c r="D5" s="14" t="s">
        <v>6</v>
      </c>
      <c r="E5" s="15">
        <f>E9+E14+E18+E22+E30</f>
        <v>54670.24</v>
      </c>
      <c r="F5" s="15">
        <f>F9+F14+F18+F22+F30</f>
        <v>46185.87</v>
      </c>
      <c r="G5" s="16">
        <f t="shared" si="0"/>
        <v>0.8448082539970558</v>
      </c>
      <c r="H5" s="1"/>
    </row>
    <row r="6" spans="1:8" ht="24" customHeight="1">
      <c r="A6" s="3"/>
      <c r="B6" s="41"/>
      <c r="C6" s="42"/>
      <c r="D6" s="14" t="s">
        <v>77</v>
      </c>
      <c r="E6" s="15">
        <f>E10+E15+E19+E23+E26+E28+E31</f>
        <v>199485.06999999998</v>
      </c>
      <c r="F6" s="15">
        <f>F10+F15+F19+F23+F26+F28+F31</f>
        <v>195627.70999999996</v>
      </c>
      <c r="G6" s="16">
        <f t="shared" si="0"/>
        <v>0.9806634150615883</v>
      </c>
      <c r="H6" s="1"/>
    </row>
    <row r="7" spans="1:8" ht="14.25" customHeight="1">
      <c r="A7" s="3"/>
      <c r="B7" s="41"/>
      <c r="C7" s="42"/>
      <c r="D7" s="14" t="s">
        <v>7</v>
      </c>
      <c r="E7" s="15">
        <f>E11+E16+E20+E24</f>
        <v>554.4000000000001</v>
      </c>
      <c r="F7" s="15">
        <f>F11+F16+F20+F24</f>
        <v>554.4000000000001</v>
      </c>
      <c r="G7" s="16">
        <f t="shared" si="0"/>
        <v>1</v>
      </c>
      <c r="H7" s="1"/>
    </row>
    <row r="8" spans="1:8" ht="15.75" customHeight="1">
      <c r="A8" s="3"/>
      <c r="B8" s="41"/>
      <c r="C8" s="14" t="s">
        <v>8</v>
      </c>
      <c r="D8" s="17"/>
      <c r="E8" s="15">
        <f>SUM(E4:E7)</f>
        <v>254804.00999999998</v>
      </c>
      <c r="F8" s="15">
        <f>SUM(F4:F7)</f>
        <v>242462.27999999997</v>
      </c>
      <c r="G8" s="16">
        <f t="shared" si="0"/>
        <v>0.9515638313541455</v>
      </c>
      <c r="H8" s="1"/>
    </row>
    <row r="9" spans="1:8" ht="24" customHeight="1">
      <c r="A9" s="3"/>
      <c r="B9" s="43"/>
      <c r="C9" s="44" t="s">
        <v>9</v>
      </c>
      <c r="D9" s="18" t="s">
        <v>6</v>
      </c>
      <c r="E9" s="19">
        <v>165.51</v>
      </c>
      <c r="F9" s="19">
        <v>165.51</v>
      </c>
      <c r="G9" s="20">
        <f t="shared" si="0"/>
        <v>1</v>
      </c>
      <c r="H9" s="1"/>
    </row>
    <row r="10" spans="1:8" ht="24" customHeight="1">
      <c r="A10" s="3"/>
      <c r="B10" s="43"/>
      <c r="C10" s="44"/>
      <c r="D10" s="18" t="s">
        <v>77</v>
      </c>
      <c r="E10" s="19">
        <v>17601.42</v>
      </c>
      <c r="F10" s="19">
        <v>17601.42</v>
      </c>
      <c r="G10" s="20">
        <f t="shared" si="0"/>
        <v>1</v>
      </c>
      <c r="H10" s="1"/>
    </row>
    <row r="11" spans="1:8" ht="14.25" customHeight="1">
      <c r="A11" s="3"/>
      <c r="B11" s="43"/>
      <c r="C11" s="44"/>
      <c r="D11" s="18" t="s">
        <v>7</v>
      </c>
      <c r="E11" s="19">
        <v>70.33</v>
      </c>
      <c r="F11" s="19">
        <v>70.33</v>
      </c>
      <c r="G11" s="20">
        <f t="shared" si="0"/>
        <v>1</v>
      </c>
      <c r="H11" s="1"/>
    </row>
    <row r="12" spans="1:8" ht="14.25" customHeight="1">
      <c r="A12" s="3"/>
      <c r="B12" s="43"/>
      <c r="C12" s="18" t="s">
        <v>10</v>
      </c>
      <c r="D12" s="21"/>
      <c r="E12" s="19">
        <f>SUM(E9:E11)</f>
        <v>17837.26</v>
      </c>
      <c r="F12" s="19">
        <f>SUM(F9:F11)</f>
        <v>17837.26</v>
      </c>
      <c r="G12" s="20">
        <f t="shared" si="0"/>
        <v>1</v>
      </c>
      <c r="H12" s="1"/>
    </row>
    <row r="13" spans="1:8" ht="15" customHeight="1">
      <c r="A13" s="3"/>
      <c r="B13" s="43"/>
      <c r="C13" s="44" t="s">
        <v>11</v>
      </c>
      <c r="D13" s="18" t="s">
        <v>5</v>
      </c>
      <c r="E13" s="19">
        <v>94.3</v>
      </c>
      <c r="F13" s="19">
        <v>94.3</v>
      </c>
      <c r="G13" s="20">
        <f t="shared" si="0"/>
        <v>1</v>
      </c>
      <c r="H13" s="1"/>
    </row>
    <row r="14" spans="1:8" ht="25.5" customHeight="1">
      <c r="A14" s="3"/>
      <c r="B14" s="43"/>
      <c r="C14" s="44"/>
      <c r="D14" s="18" t="s">
        <v>6</v>
      </c>
      <c r="E14" s="19">
        <v>1378.8</v>
      </c>
      <c r="F14" s="19">
        <v>1350.88</v>
      </c>
      <c r="G14" s="20">
        <f t="shared" si="0"/>
        <v>0.9797505076878447</v>
      </c>
      <c r="H14" s="1"/>
    </row>
    <row r="15" spans="1:8" ht="26.25" customHeight="1">
      <c r="A15" s="3"/>
      <c r="B15" s="43"/>
      <c r="C15" s="44"/>
      <c r="D15" s="18" t="s">
        <v>77</v>
      </c>
      <c r="E15" s="19">
        <v>43852.950000000004</v>
      </c>
      <c r="F15" s="19">
        <v>43851.43</v>
      </c>
      <c r="G15" s="20">
        <f t="shared" si="0"/>
        <v>0.9999653387058338</v>
      </c>
      <c r="H15" s="1"/>
    </row>
    <row r="16" spans="1:8" ht="15" customHeight="1">
      <c r="A16" s="3"/>
      <c r="B16" s="43"/>
      <c r="C16" s="44"/>
      <c r="D16" s="18" t="s">
        <v>7</v>
      </c>
      <c r="E16" s="19">
        <v>155.98</v>
      </c>
      <c r="F16" s="19">
        <v>155.98</v>
      </c>
      <c r="G16" s="20">
        <f t="shared" si="0"/>
        <v>1</v>
      </c>
      <c r="H16" s="1"/>
    </row>
    <row r="17" spans="1:8" s="4" customFormat="1" ht="13.5" customHeight="1">
      <c r="A17" s="3"/>
      <c r="B17" s="43"/>
      <c r="C17" s="18" t="s">
        <v>10</v>
      </c>
      <c r="D17" s="21"/>
      <c r="E17" s="19">
        <f>SUM(E13:E16)</f>
        <v>45482.030000000006</v>
      </c>
      <c r="F17" s="19">
        <f>SUM(F13:F16)</f>
        <v>45452.590000000004</v>
      </c>
      <c r="G17" s="20">
        <f t="shared" si="0"/>
        <v>0.9993527113895312</v>
      </c>
      <c r="H17" s="3"/>
    </row>
    <row r="18" spans="1:8" ht="23.25" customHeight="1">
      <c r="A18" s="3"/>
      <c r="B18" s="43"/>
      <c r="C18" s="44" t="s">
        <v>12</v>
      </c>
      <c r="D18" s="18" t="s">
        <v>6</v>
      </c>
      <c r="E18" s="19">
        <v>478.5</v>
      </c>
      <c r="F18" s="19">
        <v>478.5</v>
      </c>
      <c r="G18" s="20">
        <f t="shared" si="0"/>
        <v>1</v>
      </c>
      <c r="H18" s="1"/>
    </row>
    <row r="19" spans="1:8" ht="24.75" customHeight="1">
      <c r="A19" s="3"/>
      <c r="B19" s="43"/>
      <c r="C19" s="44"/>
      <c r="D19" s="18" t="s">
        <v>77</v>
      </c>
      <c r="E19" s="19">
        <v>76127.4</v>
      </c>
      <c r="F19" s="19">
        <v>76027.7</v>
      </c>
      <c r="G19" s="20">
        <f t="shared" si="0"/>
        <v>0.9986903532762186</v>
      </c>
      <c r="H19" s="1"/>
    </row>
    <row r="20" spans="1:8" ht="13.5" customHeight="1">
      <c r="A20" s="3"/>
      <c r="B20" s="43"/>
      <c r="C20" s="44"/>
      <c r="D20" s="18" t="s">
        <v>7</v>
      </c>
      <c r="E20" s="19">
        <v>203.4</v>
      </c>
      <c r="F20" s="19">
        <v>203.4</v>
      </c>
      <c r="G20" s="20">
        <f t="shared" si="0"/>
        <v>1</v>
      </c>
      <c r="H20" s="1"/>
    </row>
    <row r="21" spans="1:8" ht="15" customHeight="1">
      <c r="A21" s="3"/>
      <c r="B21" s="43"/>
      <c r="C21" s="18" t="s">
        <v>10</v>
      </c>
      <c r="D21" s="21"/>
      <c r="E21" s="19">
        <f>SUM(E18:E20)</f>
        <v>76809.29999999999</v>
      </c>
      <c r="F21" s="19">
        <f>SUM(F18:F20)</f>
        <v>76709.59999999999</v>
      </c>
      <c r="G21" s="20">
        <f t="shared" si="0"/>
        <v>0.9987019800987641</v>
      </c>
      <c r="H21" s="1"/>
    </row>
    <row r="22" spans="1:8" ht="24" customHeight="1">
      <c r="A22" s="3"/>
      <c r="B22" s="43"/>
      <c r="C22" s="44" t="s">
        <v>13</v>
      </c>
      <c r="D22" s="18" t="s">
        <v>6</v>
      </c>
      <c r="E22" s="19">
        <v>293.43</v>
      </c>
      <c r="F22" s="19">
        <v>293.43</v>
      </c>
      <c r="G22" s="20">
        <f t="shared" si="0"/>
        <v>1</v>
      </c>
      <c r="H22" s="1"/>
    </row>
    <row r="23" spans="1:8" ht="25.5" customHeight="1">
      <c r="A23" s="3"/>
      <c r="B23" s="43"/>
      <c r="C23" s="44"/>
      <c r="D23" s="18" t="s">
        <v>77</v>
      </c>
      <c r="E23" s="19">
        <v>38213.93</v>
      </c>
      <c r="F23" s="19">
        <v>38213.93</v>
      </c>
      <c r="G23" s="20">
        <f t="shared" si="0"/>
        <v>1</v>
      </c>
      <c r="H23" s="1"/>
    </row>
    <row r="24" spans="1:8" ht="17.25" customHeight="1">
      <c r="A24" s="3"/>
      <c r="B24" s="43"/>
      <c r="C24" s="44"/>
      <c r="D24" s="18" t="s">
        <v>7</v>
      </c>
      <c r="E24" s="19">
        <v>124.69000000000001</v>
      </c>
      <c r="F24" s="19">
        <v>124.69000000000001</v>
      </c>
      <c r="G24" s="20">
        <f t="shared" si="0"/>
        <v>1</v>
      </c>
      <c r="H24" s="1"/>
    </row>
    <row r="25" spans="1:8" ht="14.25" customHeight="1">
      <c r="A25" s="3"/>
      <c r="B25" s="43"/>
      <c r="C25" s="18" t="s">
        <v>10</v>
      </c>
      <c r="D25" s="21"/>
      <c r="E25" s="19">
        <f>SUM(E22:E24)</f>
        <v>38632.05</v>
      </c>
      <c r="F25" s="19">
        <f>SUM(F22:F24)</f>
        <v>38632.05</v>
      </c>
      <c r="G25" s="20">
        <f t="shared" si="0"/>
        <v>1</v>
      </c>
      <c r="H25" s="1"/>
    </row>
    <row r="26" spans="1:8" s="4" customFormat="1" ht="24.75" customHeight="1">
      <c r="A26" s="3"/>
      <c r="B26" s="43"/>
      <c r="C26" s="18" t="s">
        <v>14</v>
      </c>
      <c r="D26" s="18" t="s">
        <v>77</v>
      </c>
      <c r="E26" s="19">
        <v>32</v>
      </c>
      <c r="F26" s="19">
        <v>32</v>
      </c>
      <c r="G26" s="20">
        <f t="shared" si="0"/>
        <v>1</v>
      </c>
      <c r="H26" s="3"/>
    </row>
    <row r="27" spans="1:8" s="4" customFormat="1" ht="18.75" customHeight="1">
      <c r="A27" s="3"/>
      <c r="B27" s="43"/>
      <c r="C27" s="18" t="s">
        <v>10</v>
      </c>
      <c r="D27" s="21"/>
      <c r="E27" s="19">
        <f>SUM(E26)</f>
        <v>32</v>
      </c>
      <c r="F27" s="19">
        <f>SUM(F26)</f>
        <v>32</v>
      </c>
      <c r="G27" s="20">
        <f t="shared" si="0"/>
        <v>1</v>
      </c>
      <c r="H27" s="3"/>
    </row>
    <row r="28" spans="1:8" ht="26.25" customHeight="1">
      <c r="A28" s="3"/>
      <c r="B28" s="43"/>
      <c r="C28" s="18" t="s">
        <v>15</v>
      </c>
      <c r="D28" s="18" t="s">
        <v>77</v>
      </c>
      <c r="E28" s="19">
        <v>270.37</v>
      </c>
      <c r="F28" s="19">
        <v>137.99</v>
      </c>
      <c r="G28" s="20">
        <f t="shared" si="0"/>
        <v>0.5103746717461257</v>
      </c>
      <c r="H28" s="1"/>
    </row>
    <row r="29" spans="1:8" ht="18.75" customHeight="1">
      <c r="A29" s="3"/>
      <c r="B29" s="43"/>
      <c r="C29" s="18" t="s">
        <v>10</v>
      </c>
      <c r="D29" s="21"/>
      <c r="E29" s="19">
        <f>SUM(E28)</f>
        <v>270.37</v>
      </c>
      <c r="F29" s="19">
        <f>SUM(F28)</f>
        <v>137.99</v>
      </c>
      <c r="G29" s="20">
        <f t="shared" si="0"/>
        <v>0.5103746717461257</v>
      </c>
      <c r="H29" s="1"/>
    </row>
    <row r="30" spans="1:8" ht="27" customHeight="1">
      <c r="A30" s="3"/>
      <c r="B30" s="43"/>
      <c r="C30" s="44" t="s">
        <v>16</v>
      </c>
      <c r="D30" s="18" t="s">
        <v>6</v>
      </c>
      <c r="E30" s="19">
        <v>52354</v>
      </c>
      <c r="F30" s="19">
        <v>43897.55</v>
      </c>
      <c r="G30" s="20">
        <f t="shared" si="0"/>
        <v>0.8384755701570081</v>
      </c>
      <c r="H30" s="1"/>
    </row>
    <row r="31" spans="1:8" ht="25.5" customHeight="1">
      <c r="A31" s="3"/>
      <c r="B31" s="43"/>
      <c r="C31" s="44"/>
      <c r="D31" s="18" t="s">
        <v>77</v>
      </c>
      <c r="E31" s="19">
        <v>23387</v>
      </c>
      <c r="F31" s="19">
        <v>19763.24</v>
      </c>
      <c r="G31" s="20">
        <f t="shared" si="0"/>
        <v>0.8450523795270878</v>
      </c>
      <c r="H31" s="1"/>
    </row>
    <row r="32" spans="1:8" ht="17.25" customHeight="1">
      <c r="A32" s="3"/>
      <c r="B32" s="43"/>
      <c r="C32" s="18" t="s">
        <v>10</v>
      </c>
      <c r="D32" s="21"/>
      <c r="E32" s="19">
        <f>SUM(E30:E31)</f>
        <v>75741</v>
      </c>
      <c r="F32" s="19">
        <f>SUM(F30:F31)</f>
        <v>63660.79000000001</v>
      </c>
      <c r="G32" s="20">
        <f t="shared" si="0"/>
        <v>0.8405063307851759</v>
      </c>
      <c r="H32" s="1"/>
    </row>
    <row r="33" spans="1:8" ht="48" customHeight="1">
      <c r="A33" s="3"/>
      <c r="B33" s="41">
        <v>2</v>
      </c>
      <c r="C33" s="14" t="s">
        <v>28</v>
      </c>
      <c r="D33" s="14" t="s">
        <v>77</v>
      </c>
      <c r="E33" s="15">
        <v>26246.1</v>
      </c>
      <c r="F33" s="15">
        <v>26226.13</v>
      </c>
      <c r="G33" s="16">
        <f t="shared" si="0"/>
        <v>0.99923912505096</v>
      </c>
      <c r="H33" s="1"/>
    </row>
    <row r="34" spans="1:8" ht="16.5" customHeight="1">
      <c r="A34" s="3"/>
      <c r="B34" s="41"/>
      <c r="C34" s="14" t="s">
        <v>8</v>
      </c>
      <c r="D34" s="17"/>
      <c r="E34" s="15">
        <f>E33</f>
        <v>26246.1</v>
      </c>
      <c r="F34" s="15">
        <f>F33</f>
        <v>26226.13</v>
      </c>
      <c r="G34" s="16">
        <f t="shared" si="0"/>
        <v>0.99923912505096</v>
      </c>
      <c r="H34" s="1"/>
    </row>
    <row r="35" spans="1:8" ht="25.5" customHeight="1">
      <c r="A35" s="3"/>
      <c r="B35" s="41">
        <v>3</v>
      </c>
      <c r="C35" s="42" t="s">
        <v>29</v>
      </c>
      <c r="D35" s="14" t="s">
        <v>77</v>
      </c>
      <c r="E35" s="15">
        <v>1000</v>
      </c>
      <c r="F35" s="15">
        <v>1000</v>
      </c>
      <c r="G35" s="16">
        <f t="shared" si="0"/>
        <v>1</v>
      </c>
      <c r="H35" s="1"/>
    </row>
    <row r="36" spans="1:8" ht="33.75" customHeight="1">
      <c r="A36" s="3"/>
      <c r="B36" s="41"/>
      <c r="C36" s="42"/>
      <c r="D36" s="14" t="s">
        <v>7</v>
      </c>
      <c r="E36" s="15">
        <v>480</v>
      </c>
      <c r="F36" s="15">
        <v>480</v>
      </c>
      <c r="G36" s="16">
        <f t="shared" si="0"/>
        <v>1</v>
      </c>
      <c r="H36" s="1"/>
    </row>
    <row r="37" spans="1:8" ht="18.75" customHeight="1">
      <c r="A37" s="3"/>
      <c r="B37" s="41"/>
      <c r="C37" s="14" t="s">
        <v>8</v>
      </c>
      <c r="D37" s="17"/>
      <c r="E37" s="15">
        <f>E36+E35</f>
        <v>1480</v>
      </c>
      <c r="F37" s="15">
        <f>F36+F35</f>
        <v>1480</v>
      </c>
      <c r="G37" s="16">
        <f t="shared" si="0"/>
        <v>1</v>
      </c>
      <c r="H37" s="1"/>
    </row>
    <row r="38" spans="1:8" ht="17.25" customHeight="1">
      <c r="A38" s="3"/>
      <c r="B38" s="41">
        <v>4</v>
      </c>
      <c r="C38" s="42" t="s">
        <v>30</v>
      </c>
      <c r="D38" s="14" t="s">
        <v>5</v>
      </c>
      <c r="E38" s="15">
        <f>E46</f>
        <v>39.6</v>
      </c>
      <c r="F38" s="15">
        <f>F46</f>
        <v>39.6</v>
      </c>
      <c r="G38" s="16">
        <f t="shared" si="0"/>
        <v>1</v>
      </c>
      <c r="H38" s="1"/>
    </row>
    <row r="39" spans="1:8" ht="25.5" customHeight="1">
      <c r="A39" s="3"/>
      <c r="B39" s="41"/>
      <c r="C39" s="42"/>
      <c r="D39" s="14" t="s">
        <v>6</v>
      </c>
      <c r="E39" s="15">
        <f>E47</f>
        <v>318681.1</v>
      </c>
      <c r="F39" s="15">
        <f>F47</f>
        <v>311161</v>
      </c>
      <c r="G39" s="16">
        <f t="shared" si="0"/>
        <v>0.9764024286347701</v>
      </c>
      <c r="H39" s="1"/>
    </row>
    <row r="40" spans="1:8" ht="24.75" customHeight="1">
      <c r="A40" s="3"/>
      <c r="B40" s="41"/>
      <c r="C40" s="42"/>
      <c r="D40" s="14" t="s">
        <v>77</v>
      </c>
      <c r="E40" s="15">
        <f>E42+E44+E48</f>
        <v>225698</v>
      </c>
      <c r="F40" s="15">
        <f>F42+F44+F48</f>
        <v>224804.63999999998</v>
      </c>
      <c r="G40" s="16">
        <f t="shared" si="0"/>
        <v>0.9960417903570257</v>
      </c>
      <c r="H40" s="1"/>
    </row>
    <row r="41" spans="1:8" ht="18.75" customHeight="1">
      <c r="A41" s="3"/>
      <c r="B41" s="41"/>
      <c r="C41" s="14" t="s">
        <v>8</v>
      </c>
      <c r="D41" s="17"/>
      <c r="E41" s="15">
        <f>SUM(E38:E40)</f>
        <v>544418.7</v>
      </c>
      <c r="F41" s="15">
        <f>SUM(F38:F40)</f>
        <v>536005.24</v>
      </c>
      <c r="G41" s="16">
        <f t="shared" si="0"/>
        <v>0.9845459753678557</v>
      </c>
      <c r="H41" s="1"/>
    </row>
    <row r="42" spans="1:8" s="4" customFormat="1" ht="27" customHeight="1">
      <c r="A42" s="3"/>
      <c r="B42" s="43"/>
      <c r="C42" s="18" t="s">
        <v>17</v>
      </c>
      <c r="D42" s="18" t="s">
        <v>77</v>
      </c>
      <c r="E42" s="19">
        <v>33396.2</v>
      </c>
      <c r="F42" s="19">
        <v>33296.9</v>
      </c>
      <c r="G42" s="20">
        <f t="shared" si="0"/>
        <v>0.9970266078176561</v>
      </c>
      <c r="H42" s="3"/>
    </row>
    <row r="43" spans="1:8" s="4" customFormat="1" ht="18.75" customHeight="1">
      <c r="A43" s="3"/>
      <c r="B43" s="43"/>
      <c r="C43" s="18" t="s">
        <v>10</v>
      </c>
      <c r="D43" s="22"/>
      <c r="E43" s="19">
        <f>SUM(E42)</f>
        <v>33396.2</v>
      </c>
      <c r="F43" s="19">
        <f>SUM(F42)</f>
        <v>33296.9</v>
      </c>
      <c r="G43" s="20">
        <f t="shared" si="0"/>
        <v>0.9970266078176561</v>
      </c>
      <c r="H43" s="3"/>
    </row>
    <row r="44" spans="1:8" ht="26.25" customHeight="1">
      <c r="A44" s="3"/>
      <c r="B44" s="43"/>
      <c r="C44" s="18" t="s">
        <v>18</v>
      </c>
      <c r="D44" s="18" t="s">
        <v>77</v>
      </c>
      <c r="E44" s="19">
        <v>157895.8</v>
      </c>
      <c r="F44" s="19">
        <v>157895.8</v>
      </c>
      <c r="G44" s="20">
        <f t="shared" si="0"/>
        <v>1</v>
      </c>
      <c r="H44" s="1"/>
    </row>
    <row r="45" spans="1:8" ht="15.75" customHeight="1">
      <c r="A45" s="3"/>
      <c r="B45" s="43"/>
      <c r="C45" s="18" t="s">
        <v>10</v>
      </c>
      <c r="D45" s="21"/>
      <c r="E45" s="19">
        <f>SUM(E44)</f>
        <v>157895.8</v>
      </c>
      <c r="F45" s="19">
        <f>SUM(F44)</f>
        <v>157895.8</v>
      </c>
      <c r="G45" s="20">
        <f t="shared" si="0"/>
        <v>1</v>
      </c>
      <c r="H45" s="1"/>
    </row>
    <row r="46" spans="1:8" ht="15" customHeight="1">
      <c r="A46" s="3"/>
      <c r="B46" s="43"/>
      <c r="C46" s="44" t="s">
        <v>19</v>
      </c>
      <c r="D46" s="18" t="s">
        <v>5</v>
      </c>
      <c r="E46" s="19">
        <v>39.6</v>
      </c>
      <c r="F46" s="19">
        <v>39.6</v>
      </c>
      <c r="G46" s="20">
        <f t="shared" si="0"/>
        <v>1</v>
      </c>
      <c r="H46" s="1"/>
    </row>
    <row r="47" spans="1:8" ht="24.75" customHeight="1">
      <c r="A47" s="3"/>
      <c r="B47" s="43"/>
      <c r="C47" s="44"/>
      <c r="D47" s="18" t="s">
        <v>6</v>
      </c>
      <c r="E47" s="19">
        <v>318681.1</v>
      </c>
      <c r="F47" s="19">
        <v>311161</v>
      </c>
      <c r="G47" s="20">
        <f t="shared" si="0"/>
        <v>0.9764024286347701</v>
      </c>
      <c r="H47" s="1"/>
    </row>
    <row r="48" spans="1:8" ht="27.75" customHeight="1">
      <c r="A48" s="3"/>
      <c r="B48" s="43"/>
      <c r="C48" s="44"/>
      <c r="D48" s="18" t="s">
        <v>77</v>
      </c>
      <c r="E48" s="19">
        <v>34406</v>
      </c>
      <c r="F48" s="19">
        <v>33611.94</v>
      </c>
      <c r="G48" s="20">
        <f t="shared" si="0"/>
        <v>0.9769208858919957</v>
      </c>
      <c r="H48" s="1"/>
    </row>
    <row r="49" spans="1:8" ht="16.5" customHeight="1">
      <c r="A49" s="3"/>
      <c r="B49" s="43"/>
      <c r="C49" s="18" t="s">
        <v>10</v>
      </c>
      <c r="D49" s="21"/>
      <c r="E49" s="19">
        <f>SUM(E46:E48)</f>
        <v>353126.69999999995</v>
      </c>
      <c r="F49" s="19">
        <f>SUM(F46:F48)</f>
        <v>344812.54</v>
      </c>
      <c r="G49" s="20">
        <f t="shared" si="0"/>
        <v>0.9764555894527376</v>
      </c>
      <c r="H49" s="1"/>
    </row>
    <row r="50" spans="1:8" s="6" customFormat="1" ht="26.25" customHeight="1">
      <c r="A50" s="5"/>
      <c r="B50" s="41">
        <v>5</v>
      </c>
      <c r="C50" s="42" t="s">
        <v>31</v>
      </c>
      <c r="D50" s="14" t="s">
        <v>6</v>
      </c>
      <c r="E50" s="15">
        <f>E53+E56+E59</f>
        <v>1748835.8900000001</v>
      </c>
      <c r="F50" s="15">
        <f>F53+F56+F59</f>
        <v>1736152.6299999997</v>
      </c>
      <c r="G50" s="16">
        <f t="shared" si="0"/>
        <v>0.9927475985182346</v>
      </c>
      <c r="H50" s="5"/>
    </row>
    <row r="51" spans="1:8" s="6" customFormat="1" ht="24.75" customHeight="1">
      <c r="A51" s="5"/>
      <c r="B51" s="41"/>
      <c r="C51" s="42"/>
      <c r="D51" s="14" t="s">
        <v>77</v>
      </c>
      <c r="E51" s="15">
        <f>E54+E57+E60+E62</f>
        <v>549273.97</v>
      </c>
      <c r="F51" s="15">
        <f>F54+F57+F60+F62</f>
        <v>547290.18</v>
      </c>
      <c r="G51" s="16">
        <f t="shared" si="0"/>
        <v>0.9963883415046959</v>
      </c>
      <c r="H51" s="5"/>
    </row>
    <row r="52" spans="1:8" s="6" customFormat="1" ht="18.75" customHeight="1">
      <c r="A52" s="5"/>
      <c r="B52" s="41"/>
      <c r="C52" s="14" t="s">
        <v>8</v>
      </c>
      <c r="D52" s="17"/>
      <c r="E52" s="15">
        <f>SUM(E50:E51)</f>
        <v>2298109.8600000003</v>
      </c>
      <c r="F52" s="15">
        <f>SUM(F50:F51)</f>
        <v>2283442.8099999996</v>
      </c>
      <c r="G52" s="16">
        <f t="shared" si="0"/>
        <v>0.9936177768281275</v>
      </c>
      <c r="H52" s="5"/>
    </row>
    <row r="53" spans="1:8" ht="23.25" customHeight="1">
      <c r="A53" s="3"/>
      <c r="B53" s="43"/>
      <c r="C53" s="44" t="s">
        <v>20</v>
      </c>
      <c r="D53" s="18" t="s">
        <v>6</v>
      </c>
      <c r="E53" s="19">
        <v>649000.75</v>
      </c>
      <c r="F53" s="19">
        <v>643505.96</v>
      </c>
      <c r="G53" s="20">
        <f t="shared" si="0"/>
        <v>0.9915334612479261</v>
      </c>
      <c r="H53" s="1"/>
    </row>
    <row r="54" spans="1:8" ht="24.75" customHeight="1">
      <c r="A54" s="3"/>
      <c r="B54" s="43"/>
      <c r="C54" s="44"/>
      <c r="D54" s="18" t="s">
        <v>77</v>
      </c>
      <c r="E54" s="19">
        <v>193052.78</v>
      </c>
      <c r="F54" s="19">
        <v>193011.19000000003</v>
      </c>
      <c r="G54" s="20">
        <f t="shared" si="0"/>
        <v>0.9997845666868928</v>
      </c>
      <c r="H54" s="1"/>
    </row>
    <row r="55" spans="1:8" ht="18.75" customHeight="1">
      <c r="A55" s="3"/>
      <c r="B55" s="43"/>
      <c r="C55" s="18" t="s">
        <v>10</v>
      </c>
      <c r="D55" s="21"/>
      <c r="E55" s="19">
        <f>SUM(E53:E54)</f>
        <v>842053.53</v>
      </c>
      <c r="F55" s="19">
        <f>SUM(F53:F54)</f>
        <v>836517.15</v>
      </c>
      <c r="G55" s="20">
        <f t="shared" si="0"/>
        <v>0.9934251448361009</v>
      </c>
      <c r="H55" s="1"/>
    </row>
    <row r="56" spans="1:8" ht="24.75" customHeight="1">
      <c r="A56" s="3"/>
      <c r="B56" s="43"/>
      <c r="C56" s="44" t="s">
        <v>21</v>
      </c>
      <c r="D56" s="18" t="s">
        <v>6</v>
      </c>
      <c r="E56" s="19">
        <v>1091073.6400000001</v>
      </c>
      <c r="F56" s="19">
        <v>1084595.7199999997</v>
      </c>
      <c r="G56" s="20">
        <f t="shared" si="0"/>
        <v>0.9940628022137897</v>
      </c>
      <c r="H56" s="1"/>
    </row>
    <row r="57" spans="1:8" ht="24.75" customHeight="1">
      <c r="A57" s="3"/>
      <c r="B57" s="43"/>
      <c r="C57" s="44"/>
      <c r="D57" s="18" t="s">
        <v>77</v>
      </c>
      <c r="E57" s="19">
        <v>187874.75999999998</v>
      </c>
      <c r="F57" s="19">
        <v>186040.79</v>
      </c>
      <c r="G57" s="20">
        <f t="shared" si="0"/>
        <v>0.9902383374967453</v>
      </c>
      <c r="H57" s="1"/>
    </row>
    <row r="58" spans="1:8" ht="18.75" customHeight="1">
      <c r="A58" s="3"/>
      <c r="B58" s="43"/>
      <c r="C58" s="18" t="s">
        <v>10</v>
      </c>
      <c r="D58" s="21"/>
      <c r="E58" s="19">
        <f>SUM(E56:E57)</f>
        <v>1278948.4000000001</v>
      </c>
      <c r="F58" s="19">
        <f>SUM(F56:F57)</f>
        <v>1270636.5099999998</v>
      </c>
      <c r="G58" s="20">
        <f t="shared" si="0"/>
        <v>0.9935009966000189</v>
      </c>
      <c r="H58" s="1"/>
    </row>
    <row r="59" spans="1:8" ht="24" customHeight="1">
      <c r="A59" s="3"/>
      <c r="B59" s="43"/>
      <c r="C59" s="44" t="s">
        <v>22</v>
      </c>
      <c r="D59" s="18" t="s">
        <v>6</v>
      </c>
      <c r="E59" s="19">
        <v>8761.5</v>
      </c>
      <c r="F59" s="19">
        <v>8050.95</v>
      </c>
      <c r="G59" s="20">
        <f t="shared" si="0"/>
        <v>0.9189008731381613</v>
      </c>
      <c r="H59" s="1"/>
    </row>
    <row r="60" spans="1:8" ht="26.25" customHeight="1">
      <c r="A60" s="3"/>
      <c r="B60" s="43"/>
      <c r="C60" s="44"/>
      <c r="D60" s="18" t="s">
        <v>77</v>
      </c>
      <c r="E60" s="19">
        <v>76681.46</v>
      </c>
      <c r="F60" s="19">
        <v>76602.4</v>
      </c>
      <c r="G60" s="20">
        <f t="shared" si="0"/>
        <v>0.9989689815504293</v>
      </c>
      <c r="H60" s="1"/>
    </row>
    <row r="61" spans="1:8" ht="18.75" customHeight="1">
      <c r="A61" s="3"/>
      <c r="B61" s="43"/>
      <c r="C61" s="18" t="s">
        <v>10</v>
      </c>
      <c r="D61" s="21"/>
      <c r="E61" s="19">
        <f>SUM(E59:E60)</f>
        <v>85442.96</v>
      </c>
      <c r="F61" s="19">
        <f>SUM(F59:F60)</f>
        <v>84653.34999999999</v>
      </c>
      <c r="G61" s="20">
        <f t="shared" si="0"/>
        <v>0.9907586300849126</v>
      </c>
      <c r="H61" s="1"/>
    </row>
    <row r="62" spans="1:8" ht="25.5" customHeight="1">
      <c r="A62" s="3"/>
      <c r="B62" s="43"/>
      <c r="C62" s="18" t="s">
        <v>23</v>
      </c>
      <c r="D62" s="18" t="s">
        <v>77</v>
      </c>
      <c r="E62" s="19">
        <v>91664.97</v>
      </c>
      <c r="F62" s="19">
        <v>91635.8</v>
      </c>
      <c r="G62" s="20">
        <f t="shared" si="0"/>
        <v>0.9996817759281436</v>
      </c>
      <c r="H62" s="1"/>
    </row>
    <row r="63" spans="1:8" ht="18.75" customHeight="1">
      <c r="A63" s="3"/>
      <c r="B63" s="43"/>
      <c r="C63" s="18" t="s">
        <v>10</v>
      </c>
      <c r="D63" s="21"/>
      <c r="E63" s="19">
        <f>SUM(E62)</f>
        <v>91664.97</v>
      </c>
      <c r="F63" s="19">
        <f>SUM(F62)</f>
        <v>91635.8</v>
      </c>
      <c r="G63" s="20">
        <f t="shared" si="0"/>
        <v>0.9996817759281436</v>
      </c>
      <c r="H63" s="1"/>
    </row>
    <row r="64" spans="1:8" s="6" customFormat="1" ht="25.5" customHeight="1">
      <c r="A64" s="5"/>
      <c r="B64" s="41">
        <v>6</v>
      </c>
      <c r="C64" s="42" t="s">
        <v>32</v>
      </c>
      <c r="D64" s="14" t="s">
        <v>6</v>
      </c>
      <c r="E64" s="15">
        <v>6268</v>
      </c>
      <c r="F64" s="15">
        <v>5353.66</v>
      </c>
      <c r="G64" s="16">
        <f t="shared" si="0"/>
        <v>0.8541257179323548</v>
      </c>
      <c r="H64" s="5"/>
    </row>
    <row r="65" spans="1:8" s="6" customFormat="1" ht="67.5" customHeight="1">
      <c r="A65" s="5"/>
      <c r="B65" s="41"/>
      <c r="C65" s="42"/>
      <c r="D65" s="14" t="s">
        <v>77</v>
      </c>
      <c r="E65" s="15">
        <v>72775.02</v>
      </c>
      <c r="F65" s="15">
        <v>69526.18999999999</v>
      </c>
      <c r="G65" s="16">
        <f t="shared" si="0"/>
        <v>0.9553578961572251</v>
      </c>
      <c r="H65" s="5"/>
    </row>
    <row r="66" spans="1:8" s="6" customFormat="1" ht="18.75" customHeight="1">
      <c r="A66" s="5"/>
      <c r="B66" s="41"/>
      <c r="C66" s="14" t="s">
        <v>8</v>
      </c>
      <c r="D66" s="17"/>
      <c r="E66" s="15">
        <f>SUM(E64:E65)</f>
        <v>79043.02</v>
      </c>
      <c r="F66" s="15">
        <f>SUM(F64:F65)</f>
        <v>74879.84999999999</v>
      </c>
      <c r="G66" s="16">
        <f t="shared" si="0"/>
        <v>0.9473303272066274</v>
      </c>
      <c r="H66" s="5"/>
    </row>
    <row r="67" spans="1:8" s="6" customFormat="1" ht="49.5" customHeight="1">
      <c r="A67" s="5"/>
      <c r="B67" s="41">
        <v>7</v>
      </c>
      <c r="C67" s="14" t="s">
        <v>33</v>
      </c>
      <c r="D67" s="14" t="s">
        <v>77</v>
      </c>
      <c r="E67" s="15">
        <v>11592.5</v>
      </c>
      <c r="F67" s="15">
        <v>10687.509999999998</v>
      </c>
      <c r="G67" s="16">
        <f t="shared" si="0"/>
        <v>0.9219331464308819</v>
      </c>
      <c r="H67" s="5"/>
    </row>
    <row r="68" spans="1:8" s="6" customFormat="1" ht="18.75" customHeight="1">
      <c r="A68" s="5"/>
      <c r="B68" s="41"/>
      <c r="C68" s="14" t="s">
        <v>8</v>
      </c>
      <c r="D68" s="17"/>
      <c r="E68" s="15">
        <f>SUM(E67)</f>
        <v>11592.5</v>
      </c>
      <c r="F68" s="15">
        <f>SUM(F67)</f>
        <v>10687.509999999998</v>
      </c>
      <c r="G68" s="16">
        <f aca="true" t="shared" si="1" ref="G68:G73">F68/E68</f>
        <v>0.9219331464308819</v>
      </c>
      <c r="H68" s="5"/>
    </row>
    <row r="69" spans="1:8" s="6" customFormat="1" ht="36" customHeight="1">
      <c r="A69" s="5"/>
      <c r="B69" s="41">
        <v>8</v>
      </c>
      <c r="C69" s="14" t="s">
        <v>34</v>
      </c>
      <c r="D69" s="14" t="s">
        <v>77</v>
      </c>
      <c r="E69" s="15">
        <v>713.6</v>
      </c>
      <c r="F69" s="15">
        <v>713.16</v>
      </c>
      <c r="G69" s="16">
        <f t="shared" si="1"/>
        <v>0.9993834080717489</v>
      </c>
      <c r="H69" s="5"/>
    </row>
    <row r="70" spans="1:8" s="6" customFormat="1" ht="15.75" customHeight="1">
      <c r="A70" s="5"/>
      <c r="B70" s="41"/>
      <c r="C70" s="14" t="s">
        <v>8</v>
      </c>
      <c r="D70" s="17"/>
      <c r="E70" s="15">
        <f>SUM(E69)</f>
        <v>713.6</v>
      </c>
      <c r="F70" s="15">
        <f>SUM(F69)</f>
        <v>713.16</v>
      </c>
      <c r="G70" s="16">
        <f t="shared" si="1"/>
        <v>0.9993834080717489</v>
      </c>
      <c r="H70" s="5"/>
    </row>
    <row r="71" spans="1:8" ht="26.25" customHeight="1">
      <c r="A71" s="3"/>
      <c r="B71" s="41">
        <v>9</v>
      </c>
      <c r="C71" s="42" t="s">
        <v>40</v>
      </c>
      <c r="D71" s="14" t="s">
        <v>6</v>
      </c>
      <c r="E71" s="15">
        <f>E83</f>
        <v>1240</v>
      </c>
      <c r="F71" s="15">
        <f>F83</f>
        <v>1022.99</v>
      </c>
      <c r="G71" s="16">
        <f t="shared" si="1"/>
        <v>0.824991935483871</v>
      </c>
      <c r="H71" s="1"/>
    </row>
    <row r="72" spans="1:8" ht="24.75" customHeight="1">
      <c r="A72" s="3"/>
      <c r="B72" s="41"/>
      <c r="C72" s="42"/>
      <c r="D72" s="14" t="s">
        <v>77</v>
      </c>
      <c r="E72" s="15">
        <f>E75+E78+E80+E84+E86</f>
        <v>15887.5</v>
      </c>
      <c r="F72" s="15">
        <f>F75+F78+F80+F84+F86</f>
        <v>12674.21</v>
      </c>
      <c r="G72" s="16">
        <f t="shared" si="1"/>
        <v>0.7977472856018882</v>
      </c>
      <c r="H72" s="1"/>
    </row>
    <row r="73" spans="1:8" ht="15" customHeight="1">
      <c r="A73" s="3"/>
      <c r="B73" s="41"/>
      <c r="C73" s="42"/>
      <c r="D73" s="14" t="s">
        <v>7</v>
      </c>
      <c r="E73" s="15">
        <f>E76+E81</f>
        <v>21056.8</v>
      </c>
      <c r="F73" s="15">
        <f>F76+F81</f>
        <v>18240</v>
      </c>
      <c r="G73" s="16">
        <f t="shared" si="1"/>
        <v>0.8662284867596216</v>
      </c>
      <c r="H73" s="1"/>
    </row>
    <row r="74" spans="1:8" ht="13.5" customHeight="1">
      <c r="A74" s="3"/>
      <c r="B74" s="41"/>
      <c r="C74" s="14" t="s">
        <v>8</v>
      </c>
      <c r="D74" s="17"/>
      <c r="E74" s="15">
        <f>SUM(E71:E73)</f>
        <v>38184.3</v>
      </c>
      <c r="F74" s="15">
        <f>SUM(F71:F73)</f>
        <v>31937.199999999997</v>
      </c>
      <c r="G74" s="16">
        <f>F74/E74</f>
        <v>0.8363961104432972</v>
      </c>
      <c r="H74" s="1"/>
    </row>
    <row r="75" spans="1:8" ht="26.25" customHeight="1">
      <c r="A75" s="3"/>
      <c r="B75" s="43"/>
      <c r="C75" s="44" t="s">
        <v>35</v>
      </c>
      <c r="D75" s="18" t="s">
        <v>77</v>
      </c>
      <c r="E75" s="19">
        <v>8394.2</v>
      </c>
      <c r="F75" s="19">
        <v>7559.5</v>
      </c>
      <c r="G75" s="20">
        <f aca="true" t="shared" si="2" ref="G75:G144">F75/E75</f>
        <v>0.9005622930118414</v>
      </c>
      <c r="H75" s="1"/>
    </row>
    <row r="76" spans="1:8" ht="15" customHeight="1">
      <c r="A76" s="3"/>
      <c r="B76" s="43"/>
      <c r="C76" s="44"/>
      <c r="D76" s="18" t="s">
        <v>7</v>
      </c>
      <c r="E76" s="23">
        <v>1036.8</v>
      </c>
      <c r="F76" s="23">
        <v>0</v>
      </c>
      <c r="G76" s="24">
        <f t="shared" si="2"/>
        <v>0</v>
      </c>
      <c r="H76" s="1"/>
    </row>
    <row r="77" spans="1:8" ht="18.75" customHeight="1">
      <c r="A77" s="3"/>
      <c r="B77" s="43"/>
      <c r="C77" s="18" t="s">
        <v>10</v>
      </c>
      <c r="D77" s="21"/>
      <c r="E77" s="19">
        <f>SUM(E75:E76)</f>
        <v>9431</v>
      </c>
      <c r="F77" s="19">
        <f>SUM(F75:F76)</f>
        <v>7559.5</v>
      </c>
      <c r="G77" s="20">
        <f t="shared" si="2"/>
        <v>0.8015586894284805</v>
      </c>
      <c r="H77" s="1"/>
    </row>
    <row r="78" spans="1:8" ht="38.25" customHeight="1">
      <c r="A78" s="3"/>
      <c r="B78" s="43"/>
      <c r="C78" s="18" t="s">
        <v>36</v>
      </c>
      <c r="D78" s="18" t="s">
        <v>77</v>
      </c>
      <c r="E78" s="19">
        <v>203.4</v>
      </c>
      <c r="F78" s="19">
        <v>203.4</v>
      </c>
      <c r="G78" s="20">
        <f t="shared" si="2"/>
        <v>1</v>
      </c>
      <c r="H78" s="1"/>
    </row>
    <row r="79" spans="1:8" ht="15.75" customHeight="1">
      <c r="A79" s="3"/>
      <c r="B79" s="43"/>
      <c r="C79" s="18" t="s">
        <v>10</v>
      </c>
      <c r="D79" s="21"/>
      <c r="E79" s="19">
        <f>SUM(E78)</f>
        <v>203.4</v>
      </c>
      <c r="F79" s="19">
        <f>SUM(F78)</f>
        <v>203.4</v>
      </c>
      <c r="G79" s="20">
        <f t="shared" si="2"/>
        <v>1</v>
      </c>
      <c r="H79" s="1"/>
    </row>
    <row r="80" spans="1:8" ht="30" customHeight="1">
      <c r="A80" s="3"/>
      <c r="B80" s="43"/>
      <c r="C80" s="44" t="s">
        <v>37</v>
      </c>
      <c r="D80" s="18" t="s">
        <v>77</v>
      </c>
      <c r="E80" s="19">
        <v>2633</v>
      </c>
      <c r="F80" s="19">
        <v>571.0400000000001</v>
      </c>
      <c r="G80" s="20">
        <f t="shared" si="2"/>
        <v>0.21687808583364987</v>
      </c>
      <c r="H80" s="1"/>
    </row>
    <row r="81" spans="1:8" ht="15.75" customHeight="1">
      <c r="A81" s="3"/>
      <c r="B81" s="43"/>
      <c r="C81" s="44"/>
      <c r="D81" s="18" t="s">
        <v>7</v>
      </c>
      <c r="E81" s="19">
        <v>20020</v>
      </c>
      <c r="F81" s="19">
        <v>18240</v>
      </c>
      <c r="G81" s="20">
        <f t="shared" si="2"/>
        <v>0.9110889110889111</v>
      </c>
      <c r="H81" s="1"/>
    </row>
    <row r="82" spans="1:8" ht="18.75" customHeight="1">
      <c r="A82" s="3"/>
      <c r="B82" s="43"/>
      <c r="C82" s="18" t="s">
        <v>10</v>
      </c>
      <c r="D82" s="21"/>
      <c r="E82" s="19">
        <f>SUM(E80:E81)</f>
        <v>22653</v>
      </c>
      <c r="F82" s="19">
        <f>SUM(F80:F81)</f>
        <v>18811.04</v>
      </c>
      <c r="G82" s="20">
        <f t="shared" si="2"/>
        <v>0.8303995055842494</v>
      </c>
      <c r="H82" s="1"/>
    </row>
    <row r="83" spans="1:8" ht="25.5" customHeight="1">
      <c r="A83" s="3"/>
      <c r="B83" s="43"/>
      <c r="C83" s="44" t="s">
        <v>38</v>
      </c>
      <c r="D83" s="18" t="s">
        <v>6</v>
      </c>
      <c r="E83" s="19">
        <v>1240</v>
      </c>
      <c r="F83" s="19">
        <v>1022.99</v>
      </c>
      <c r="G83" s="20">
        <f t="shared" si="2"/>
        <v>0.824991935483871</v>
      </c>
      <c r="H83" s="1"/>
    </row>
    <row r="84" spans="1:8" ht="27" customHeight="1">
      <c r="A84" s="3"/>
      <c r="B84" s="43"/>
      <c r="C84" s="44"/>
      <c r="D84" s="18" t="s">
        <v>77</v>
      </c>
      <c r="E84" s="19">
        <v>785.1</v>
      </c>
      <c r="F84" s="19">
        <v>690.0500000000001</v>
      </c>
      <c r="G84" s="20">
        <f t="shared" si="2"/>
        <v>0.8789326200484016</v>
      </c>
      <c r="H84" s="1"/>
    </row>
    <row r="85" spans="1:8" ht="15.75" customHeight="1">
      <c r="A85" s="3"/>
      <c r="B85" s="43"/>
      <c r="C85" s="18" t="s">
        <v>10</v>
      </c>
      <c r="D85" s="21"/>
      <c r="E85" s="19">
        <f>SUM(E83:E84)</f>
        <v>2025.1</v>
      </c>
      <c r="F85" s="19">
        <f>SUM(F83:F84)</f>
        <v>1713.04</v>
      </c>
      <c r="G85" s="20">
        <f t="shared" si="2"/>
        <v>0.8459039059799516</v>
      </c>
      <c r="H85" s="1"/>
    </row>
    <row r="86" spans="1:8" ht="37.5" customHeight="1">
      <c r="A86" s="3"/>
      <c r="B86" s="43"/>
      <c r="C86" s="18" t="s">
        <v>39</v>
      </c>
      <c r="D86" s="18" t="s">
        <v>77</v>
      </c>
      <c r="E86" s="19">
        <v>3871.8</v>
      </c>
      <c r="F86" s="19">
        <v>3650.2200000000003</v>
      </c>
      <c r="G86" s="20">
        <f t="shared" si="2"/>
        <v>0.9427708042770805</v>
      </c>
      <c r="H86" s="1"/>
    </row>
    <row r="87" spans="1:8" ht="18.75" customHeight="1">
      <c r="A87" s="3"/>
      <c r="B87" s="43"/>
      <c r="C87" s="18" t="s">
        <v>10</v>
      </c>
      <c r="D87" s="21"/>
      <c r="E87" s="19">
        <f>SUM(E86)</f>
        <v>3871.8</v>
      </c>
      <c r="F87" s="19">
        <f>SUM(F86)</f>
        <v>3650.2200000000003</v>
      </c>
      <c r="G87" s="20">
        <f t="shared" si="2"/>
        <v>0.9427708042770805</v>
      </c>
      <c r="H87" s="1"/>
    </row>
    <row r="88" spans="1:8" s="6" customFormat="1" ht="57.75" customHeight="1">
      <c r="A88" s="5"/>
      <c r="B88" s="41">
        <v>10</v>
      </c>
      <c r="C88" s="14" t="s">
        <v>41</v>
      </c>
      <c r="D88" s="14" t="s">
        <v>77</v>
      </c>
      <c r="E88" s="15">
        <v>46503.17</v>
      </c>
      <c r="F88" s="15">
        <v>42629.2</v>
      </c>
      <c r="G88" s="16">
        <f t="shared" si="2"/>
        <v>0.9166944963106816</v>
      </c>
      <c r="H88" s="5"/>
    </row>
    <row r="89" spans="1:8" s="6" customFormat="1" ht="15" customHeight="1">
      <c r="A89" s="5"/>
      <c r="B89" s="41"/>
      <c r="C89" s="14" t="s">
        <v>8</v>
      </c>
      <c r="D89" s="17"/>
      <c r="E89" s="15">
        <f>SUM(E88)</f>
        <v>46503.17</v>
      </c>
      <c r="F89" s="15">
        <f>SUM(F88)</f>
        <v>42629.2</v>
      </c>
      <c r="G89" s="16">
        <f t="shared" si="2"/>
        <v>0.9166944963106816</v>
      </c>
      <c r="H89" s="5"/>
    </row>
    <row r="90" spans="1:8" s="6" customFormat="1" ht="15.75" customHeight="1">
      <c r="A90" s="5"/>
      <c r="B90" s="41">
        <v>11</v>
      </c>
      <c r="C90" s="42" t="s">
        <v>42</v>
      </c>
      <c r="D90" s="14" t="s">
        <v>5</v>
      </c>
      <c r="E90" s="15">
        <f>E98+E113</f>
        <v>228351</v>
      </c>
      <c r="F90" s="15">
        <f>F98+F113</f>
        <v>215196.49000000002</v>
      </c>
      <c r="G90" s="16">
        <f t="shared" si="2"/>
        <v>0.9423934644472765</v>
      </c>
      <c r="H90" s="5"/>
    </row>
    <row r="91" spans="1:8" s="6" customFormat="1" ht="25.5" customHeight="1">
      <c r="A91" s="5"/>
      <c r="B91" s="41"/>
      <c r="C91" s="42"/>
      <c r="D91" s="14" t="s">
        <v>6</v>
      </c>
      <c r="E91" s="15">
        <f>E99+E105+E108+E114</f>
        <v>250113.09999999998</v>
      </c>
      <c r="F91" s="15">
        <f>F99+F105+F108+F114</f>
        <v>235093.31000000003</v>
      </c>
      <c r="G91" s="16">
        <f t="shared" si="2"/>
        <v>0.9399480075213975</v>
      </c>
      <c r="H91" s="5"/>
    </row>
    <row r="92" spans="1:8" s="6" customFormat="1" ht="26.25" customHeight="1">
      <c r="A92" s="5"/>
      <c r="B92" s="41"/>
      <c r="C92" s="42"/>
      <c r="D92" s="14" t="s">
        <v>77</v>
      </c>
      <c r="E92" s="15">
        <f>E95+E100+E102+E106+E109+E111+E115+E117</f>
        <v>277087.5</v>
      </c>
      <c r="F92" s="15">
        <f>F95+F100+F102+F106+F109+F111+F115+F117</f>
        <v>268411.01</v>
      </c>
      <c r="G92" s="16">
        <f t="shared" si="2"/>
        <v>0.9686868227545451</v>
      </c>
      <c r="H92" s="5"/>
    </row>
    <row r="93" spans="1:8" s="6" customFormat="1" ht="15" customHeight="1">
      <c r="A93" s="5"/>
      <c r="B93" s="41"/>
      <c r="C93" s="42"/>
      <c r="D93" s="14" t="s">
        <v>7</v>
      </c>
      <c r="E93" s="15">
        <f>E96+E103</f>
        <v>38236</v>
      </c>
      <c r="F93" s="15">
        <f>F96+F103</f>
        <v>35021</v>
      </c>
      <c r="G93" s="16">
        <f t="shared" si="2"/>
        <v>0.9159169369180876</v>
      </c>
      <c r="H93" s="5"/>
    </row>
    <row r="94" spans="1:8" s="6" customFormat="1" ht="14.25" customHeight="1">
      <c r="A94" s="5"/>
      <c r="B94" s="41"/>
      <c r="C94" s="14" t="s">
        <v>8</v>
      </c>
      <c r="D94" s="17"/>
      <c r="E94" s="15">
        <f>SUM(E90:E93)</f>
        <v>793787.6</v>
      </c>
      <c r="F94" s="15">
        <f>SUM(F90:F93)</f>
        <v>753721.81</v>
      </c>
      <c r="G94" s="16">
        <f t="shared" si="2"/>
        <v>0.9495258051398133</v>
      </c>
      <c r="H94" s="5"/>
    </row>
    <row r="95" spans="1:8" ht="26.25" customHeight="1">
      <c r="A95" s="3"/>
      <c r="B95" s="43"/>
      <c r="C95" s="44" t="s">
        <v>43</v>
      </c>
      <c r="D95" s="18" t="s">
        <v>77</v>
      </c>
      <c r="E95" s="19">
        <v>22490.999999999996</v>
      </c>
      <c r="F95" s="19">
        <v>20359.25</v>
      </c>
      <c r="G95" s="20">
        <f t="shared" si="2"/>
        <v>0.9052176426126007</v>
      </c>
      <c r="H95" s="1"/>
    </row>
    <row r="96" spans="1:8" ht="18.75" customHeight="1">
      <c r="A96" s="3"/>
      <c r="B96" s="43"/>
      <c r="C96" s="44"/>
      <c r="D96" s="18" t="s">
        <v>7</v>
      </c>
      <c r="E96" s="19">
        <v>37300</v>
      </c>
      <c r="F96" s="19">
        <v>34085</v>
      </c>
      <c r="G96" s="20">
        <f t="shared" si="2"/>
        <v>0.9138069705093834</v>
      </c>
      <c r="H96" s="1"/>
    </row>
    <row r="97" spans="1:8" ht="18.75" customHeight="1">
      <c r="A97" s="3"/>
      <c r="B97" s="43"/>
      <c r="C97" s="18" t="s">
        <v>10</v>
      </c>
      <c r="D97" s="21"/>
      <c r="E97" s="19">
        <f>SUM(E95:E96)</f>
        <v>59791</v>
      </c>
      <c r="F97" s="19">
        <f>SUM(F95:F96)</f>
        <v>54444.25</v>
      </c>
      <c r="G97" s="20">
        <f t="shared" si="2"/>
        <v>0.9105760064223712</v>
      </c>
      <c r="H97" s="1"/>
    </row>
    <row r="98" spans="1:8" ht="14.25" customHeight="1">
      <c r="A98" s="3"/>
      <c r="B98" s="43"/>
      <c r="C98" s="44" t="s">
        <v>44</v>
      </c>
      <c r="D98" s="18" t="s">
        <v>5</v>
      </c>
      <c r="E98" s="19">
        <v>220349</v>
      </c>
      <c r="F98" s="19">
        <v>207227.23</v>
      </c>
      <c r="G98" s="20">
        <f t="shared" si="2"/>
        <v>0.9404500587704052</v>
      </c>
      <c r="H98" s="1"/>
    </row>
    <row r="99" spans="1:8" ht="24.75" customHeight="1">
      <c r="A99" s="3"/>
      <c r="B99" s="43"/>
      <c r="C99" s="44"/>
      <c r="D99" s="18" t="s">
        <v>6</v>
      </c>
      <c r="E99" s="19">
        <v>248478.8</v>
      </c>
      <c r="F99" s="19">
        <v>233681.77000000002</v>
      </c>
      <c r="G99" s="20">
        <f t="shared" si="2"/>
        <v>0.9404495272836154</v>
      </c>
      <c r="H99" s="1"/>
    </row>
    <row r="100" spans="1:8" ht="25.5" customHeight="1">
      <c r="A100" s="3"/>
      <c r="B100" s="43"/>
      <c r="C100" s="44"/>
      <c r="D100" s="18" t="s">
        <v>77</v>
      </c>
      <c r="E100" s="19">
        <v>16160.2</v>
      </c>
      <c r="F100" s="19">
        <v>15111.759999999998</v>
      </c>
      <c r="G100" s="20">
        <f t="shared" si="2"/>
        <v>0.9351220900731425</v>
      </c>
      <c r="H100" s="1"/>
    </row>
    <row r="101" spans="1:8" ht="18.75" customHeight="1">
      <c r="A101" s="3"/>
      <c r="B101" s="43"/>
      <c r="C101" s="18" t="s">
        <v>10</v>
      </c>
      <c r="D101" s="21"/>
      <c r="E101" s="19">
        <f>SUM(E98:E100)</f>
        <v>484988</v>
      </c>
      <c r="F101" s="19">
        <f>SUM(F98:F100)</f>
        <v>456020.76</v>
      </c>
      <c r="G101" s="20">
        <f t="shared" si="2"/>
        <v>0.9402722541588658</v>
      </c>
      <c r="H101" s="1"/>
    </row>
    <row r="102" spans="1:8" ht="26.25" customHeight="1">
      <c r="A102" s="3"/>
      <c r="B102" s="43"/>
      <c r="C102" s="44" t="s">
        <v>45</v>
      </c>
      <c r="D102" s="18" t="s">
        <v>77</v>
      </c>
      <c r="E102" s="19">
        <v>13466.500000000002</v>
      </c>
      <c r="F102" s="19">
        <v>12914.37</v>
      </c>
      <c r="G102" s="20">
        <f t="shared" si="2"/>
        <v>0.9589997400957931</v>
      </c>
      <c r="H102" s="1"/>
    </row>
    <row r="103" spans="1:8" ht="16.5" customHeight="1">
      <c r="A103" s="3"/>
      <c r="B103" s="43"/>
      <c r="C103" s="44"/>
      <c r="D103" s="18" t="s">
        <v>7</v>
      </c>
      <c r="E103" s="19">
        <v>936</v>
      </c>
      <c r="F103" s="19">
        <v>936</v>
      </c>
      <c r="G103" s="20">
        <f t="shared" si="2"/>
        <v>1</v>
      </c>
      <c r="H103" s="1"/>
    </row>
    <row r="104" spans="1:8" ht="15.75" customHeight="1">
      <c r="A104" s="3"/>
      <c r="B104" s="43"/>
      <c r="C104" s="18" t="s">
        <v>10</v>
      </c>
      <c r="D104" s="21"/>
      <c r="E104" s="19">
        <f>SUM(E102:E103)</f>
        <v>14402.500000000002</v>
      </c>
      <c r="F104" s="19">
        <f>SUM(F102:F103)</f>
        <v>13850.37</v>
      </c>
      <c r="G104" s="20">
        <f t="shared" si="2"/>
        <v>0.9616642943933345</v>
      </c>
      <c r="H104" s="1"/>
    </row>
    <row r="105" spans="1:8" ht="24" customHeight="1">
      <c r="A105" s="3"/>
      <c r="B105" s="43"/>
      <c r="C105" s="44" t="s">
        <v>46</v>
      </c>
      <c r="D105" s="18" t="s">
        <v>6</v>
      </c>
      <c r="E105" s="19">
        <v>187</v>
      </c>
      <c r="F105" s="19">
        <v>185.2</v>
      </c>
      <c r="G105" s="20">
        <f t="shared" si="2"/>
        <v>0.9903743315508021</v>
      </c>
      <c r="H105" s="1"/>
    </row>
    <row r="106" spans="1:8" ht="26.25" customHeight="1">
      <c r="A106" s="3"/>
      <c r="B106" s="43"/>
      <c r="C106" s="44"/>
      <c r="D106" s="18" t="s">
        <v>77</v>
      </c>
      <c r="E106" s="19">
        <v>149.9</v>
      </c>
      <c r="F106" s="19">
        <v>149.9</v>
      </c>
      <c r="G106" s="20">
        <f t="shared" si="2"/>
        <v>1</v>
      </c>
      <c r="H106" s="1"/>
    </row>
    <row r="107" spans="1:8" ht="18.75" customHeight="1">
      <c r="A107" s="3"/>
      <c r="B107" s="43"/>
      <c r="C107" s="18" t="s">
        <v>10</v>
      </c>
      <c r="D107" s="21"/>
      <c r="E107" s="19">
        <f>SUM(E105:E106)</f>
        <v>336.9</v>
      </c>
      <c r="F107" s="19">
        <f>SUM(F105:F106)</f>
        <v>335.1</v>
      </c>
      <c r="G107" s="20">
        <f t="shared" si="2"/>
        <v>0.9946571682991987</v>
      </c>
      <c r="H107" s="1"/>
    </row>
    <row r="108" spans="1:8" ht="25.5" customHeight="1">
      <c r="A108" s="3"/>
      <c r="B108" s="43"/>
      <c r="C108" s="44" t="s">
        <v>47</v>
      </c>
      <c r="D108" s="18" t="s">
        <v>6</v>
      </c>
      <c r="E108" s="19">
        <v>842.3000000000001</v>
      </c>
      <c r="F108" s="19">
        <v>647.47</v>
      </c>
      <c r="G108" s="20">
        <f t="shared" si="2"/>
        <v>0.7686928647750207</v>
      </c>
      <c r="H108" s="1"/>
    </row>
    <row r="109" spans="1:8" ht="26.25" customHeight="1">
      <c r="A109" s="3"/>
      <c r="B109" s="43"/>
      <c r="C109" s="44"/>
      <c r="D109" s="18" t="s">
        <v>77</v>
      </c>
      <c r="E109" s="19">
        <v>15427.8</v>
      </c>
      <c r="F109" s="19">
        <v>15004.85</v>
      </c>
      <c r="G109" s="20">
        <f t="shared" si="2"/>
        <v>0.9725852033342408</v>
      </c>
      <c r="H109" s="1"/>
    </row>
    <row r="110" spans="1:8" ht="18.75" customHeight="1">
      <c r="A110" s="3"/>
      <c r="B110" s="43"/>
      <c r="C110" s="18" t="s">
        <v>10</v>
      </c>
      <c r="D110" s="21"/>
      <c r="E110" s="19">
        <f>SUM(E108:E109)</f>
        <v>16270.099999999999</v>
      </c>
      <c r="F110" s="19">
        <f>SUM(F108:F109)</f>
        <v>15652.32</v>
      </c>
      <c r="G110" s="20">
        <f t="shared" si="2"/>
        <v>0.9620297355271327</v>
      </c>
      <c r="H110" s="1"/>
    </row>
    <row r="111" spans="1:8" ht="26.25" customHeight="1">
      <c r="A111" s="3"/>
      <c r="B111" s="43"/>
      <c r="C111" s="18" t="s">
        <v>48</v>
      </c>
      <c r="D111" s="18" t="s">
        <v>77</v>
      </c>
      <c r="E111" s="19">
        <v>269.9</v>
      </c>
      <c r="F111" s="19">
        <v>267.08</v>
      </c>
      <c r="G111" s="20">
        <f t="shared" si="2"/>
        <v>0.9895516858095591</v>
      </c>
      <c r="H111" s="1"/>
    </row>
    <row r="112" spans="1:8" ht="18.75" customHeight="1">
      <c r="A112" s="3"/>
      <c r="B112" s="43"/>
      <c r="C112" s="18" t="s">
        <v>10</v>
      </c>
      <c r="D112" s="21"/>
      <c r="E112" s="19">
        <f>SUM(E111)</f>
        <v>269.9</v>
      </c>
      <c r="F112" s="19">
        <f>SUM(F111)</f>
        <v>267.08</v>
      </c>
      <c r="G112" s="20">
        <f t="shared" si="2"/>
        <v>0.9895516858095591</v>
      </c>
      <c r="H112" s="1"/>
    </row>
    <row r="113" spans="1:8" ht="17.25" customHeight="1">
      <c r="A113" s="3"/>
      <c r="B113" s="43"/>
      <c r="C113" s="44" t="s">
        <v>49</v>
      </c>
      <c r="D113" s="18" t="s">
        <v>5</v>
      </c>
      <c r="E113" s="19">
        <v>8002</v>
      </c>
      <c r="F113" s="19">
        <v>7969.26</v>
      </c>
      <c r="G113" s="20">
        <f t="shared" si="2"/>
        <v>0.9959085228692827</v>
      </c>
      <c r="H113" s="1"/>
    </row>
    <row r="114" spans="1:8" ht="28.5" customHeight="1">
      <c r="A114" s="3"/>
      <c r="B114" s="43"/>
      <c r="C114" s="44"/>
      <c r="D114" s="18" t="s">
        <v>6</v>
      </c>
      <c r="E114" s="19">
        <v>605</v>
      </c>
      <c r="F114" s="19">
        <v>578.87</v>
      </c>
      <c r="G114" s="20">
        <f t="shared" si="2"/>
        <v>0.9568099173553719</v>
      </c>
      <c r="H114" s="1"/>
    </row>
    <row r="115" spans="1:8" ht="26.25" customHeight="1">
      <c r="A115" s="3"/>
      <c r="B115" s="43"/>
      <c r="C115" s="44"/>
      <c r="D115" s="18" t="s">
        <v>77</v>
      </c>
      <c r="E115" s="19">
        <v>207930.2</v>
      </c>
      <c r="F115" s="19">
        <v>203817</v>
      </c>
      <c r="G115" s="20">
        <f t="shared" si="2"/>
        <v>0.9802183617386988</v>
      </c>
      <c r="H115" s="1"/>
    </row>
    <row r="116" spans="1:8" ht="18.75" customHeight="1">
      <c r="A116" s="3"/>
      <c r="B116" s="43"/>
      <c r="C116" s="18" t="s">
        <v>10</v>
      </c>
      <c r="D116" s="21"/>
      <c r="E116" s="19">
        <f>SUM(E113:E115)</f>
        <v>216537.2</v>
      </c>
      <c r="F116" s="19">
        <f>SUM(F113:F115)</f>
        <v>212365.13</v>
      </c>
      <c r="G116" s="20">
        <f t="shared" si="2"/>
        <v>0.9807327794023383</v>
      </c>
      <c r="H116" s="1"/>
    </row>
    <row r="117" spans="1:8" ht="37.5" customHeight="1">
      <c r="A117" s="3"/>
      <c r="B117" s="43"/>
      <c r="C117" s="18" t="s">
        <v>50</v>
      </c>
      <c r="D117" s="18" t="s">
        <v>77</v>
      </c>
      <c r="E117" s="19">
        <v>1192</v>
      </c>
      <c r="F117" s="19">
        <v>786.8</v>
      </c>
      <c r="G117" s="20">
        <f t="shared" si="2"/>
        <v>0.6600671140939597</v>
      </c>
      <c r="H117" s="1"/>
    </row>
    <row r="118" spans="1:8" ht="16.5" customHeight="1">
      <c r="A118" s="3"/>
      <c r="B118" s="43"/>
      <c r="C118" s="18" t="s">
        <v>10</v>
      </c>
      <c r="D118" s="21"/>
      <c r="E118" s="19">
        <f>SUM(E117)</f>
        <v>1192</v>
      </c>
      <c r="F118" s="19">
        <f>SUM(F117)</f>
        <v>786.8</v>
      </c>
      <c r="G118" s="20">
        <f t="shared" si="2"/>
        <v>0.6600671140939597</v>
      </c>
      <c r="H118" s="1"/>
    </row>
    <row r="119" spans="1:8" ht="25.5" customHeight="1">
      <c r="A119" s="3"/>
      <c r="B119" s="41">
        <v>12</v>
      </c>
      <c r="C119" s="42" t="s">
        <v>51</v>
      </c>
      <c r="D119" s="14" t="s">
        <v>6</v>
      </c>
      <c r="E119" s="15">
        <f>E126</f>
        <v>132267</v>
      </c>
      <c r="F119" s="15">
        <f>F126</f>
        <v>132069.34</v>
      </c>
      <c r="G119" s="15">
        <f>G126</f>
        <v>0.9985055985241973</v>
      </c>
      <c r="H119" s="1"/>
    </row>
    <row r="120" spans="1:8" ht="35.25" customHeight="1">
      <c r="A120" s="3"/>
      <c r="B120" s="41"/>
      <c r="C120" s="42"/>
      <c r="D120" s="14" t="s">
        <v>77</v>
      </c>
      <c r="E120" s="15">
        <f>E122+E124+E127</f>
        <v>149758.53</v>
      </c>
      <c r="F120" s="15">
        <f>F122+F124+F127</f>
        <v>147859.51</v>
      </c>
      <c r="G120" s="15">
        <f>G122+G124+G127</f>
        <v>2.4779849579599134</v>
      </c>
      <c r="H120" s="1"/>
    </row>
    <row r="121" spans="1:8" ht="18.75" customHeight="1">
      <c r="A121" s="3"/>
      <c r="B121" s="41"/>
      <c r="C121" s="14" t="s">
        <v>8</v>
      </c>
      <c r="D121" s="17"/>
      <c r="E121" s="15">
        <f>SUM(E119:E120)</f>
        <v>282025.53</v>
      </c>
      <c r="F121" s="15">
        <f>SUM(F119:F120)</f>
        <v>279928.85</v>
      </c>
      <c r="G121" s="15">
        <f>SUM(G119:G120)</f>
        <v>3.4764905564841104</v>
      </c>
      <c r="H121" s="1"/>
    </row>
    <row r="122" spans="1:8" ht="37.5" customHeight="1">
      <c r="A122" s="3"/>
      <c r="B122" s="43"/>
      <c r="C122" s="18" t="s">
        <v>52</v>
      </c>
      <c r="D122" s="18" t="s">
        <v>77</v>
      </c>
      <c r="E122" s="19">
        <v>1295</v>
      </c>
      <c r="F122" s="19">
        <v>630.46</v>
      </c>
      <c r="G122" s="20">
        <f t="shared" si="2"/>
        <v>0.48684169884169887</v>
      </c>
      <c r="H122" s="1"/>
    </row>
    <row r="123" spans="1:8" ht="18.75" customHeight="1">
      <c r="A123" s="3"/>
      <c r="B123" s="43"/>
      <c r="C123" s="18" t="s">
        <v>10</v>
      </c>
      <c r="D123" s="21"/>
      <c r="E123" s="19">
        <f>SUM(E122)</f>
        <v>1295</v>
      </c>
      <c r="F123" s="19">
        <f>SUM(F122)</f>
        <v>630.46</v>
      </c>
      <c r="G123" s="20">
        <f t="shared" si="2"/>
        <v>0.48684169884169887</v>
      </c>
      <c r="H123" s="1"/>
    </row>
    <row r="124" spans="1:8" ht="36.75" customHeight="1">
      <c r="A124" s="3"/>
      <c r="B124" s="43"/>
      <c r="C124" s="18" t="s">
        <v>53</v>
      </c>
      <c r="D124" s="18" t="s">
        <v>77</v>
      </c>
      <c r="E124" s="19">
        <v>9080.43</v>
      </c>
      <c r="F124" s="19">
        <v>9080.43</v>
      </c>
      <c r="G124" s="20">
        <f t="shared" si="2"/>
        <v>1</v>
      </c>
      <c r="H124" s="1"/>
    </row>
    <row r="125" spans="1:8" ht="18.75" customHeight="1">
      <c r="A125" s="3"/>
      <c r="B125" s="43"/>
      <c r="C125" s="18" t="s">
        <v>10</v>
      </c>
      <c r="D125" s="21"/>
      <c r="E125" s="19">
        <f>SUM(E124)</f>
        <v>9080.43</v>
      </c>
      <c r="F125" s="19">
        <f>SUM(F124)</f>
        <v>9080.43</v>
      </c>
      <c r="G125" s="20">
        <f t="shared" si="2"/>
        <v>1</v>
      </c>
      <c r="H125" s="1"/>
    </row>
    <row r="126" spans="1:8" ht="24.75" customHeight="1">
      <c r="A126" s="3"/>
      <c r="B126" s="43"/>
      <c r="C126" s="44" t="s">
        <v>54</v>
      </c>
      <c r="D126" s="18" t="s">
        <v>6</v>
      </c>
      <c r="E126" s="19">
        <v>132267</v>
      </c>
      <c r="F126" s="19">
        <v>132069.34</v>
      </c>
      <c r="G126" s="20">
        <f t="shared" si="2"/>
        <v>0.9985055985241973</v>
      </c>
      <c r="H126" s="1"/>
    </row>
    <row r="127" spans="1:8" ht="25.5" customHeight="1">
      <c r="A127" s="3"/>
      <c r="B127" s="43"/>
      <c r="C127" s="44"/>
      <c r="D127" s="18" t="s">
        <v>77</v>
      </c>
      <c r="E127" s="19">
        <v>139383.1</v>
      </c>
      <c r="F127" s="19">
        <v>138148.62</v>
      </c>
      <c r="G127" s="20">
        <f t="shared" si="2"/>
        <v>0.9911432591182144</v>
      </c>
      <c r="H127" s="1"/>
    </row>
    <row r="128" spans="1:8" ht="18.75" customHeight="1">
      <c r="A128" s="3"/>
      <c r="B128" s="43"/>
      <c r="C128" s="18" t="s">
        <v>10</v>
      </c>
      <c r="D128" s="21"/>
      <c r="E128" s="19">
        <f>SUM(E126:E127)</f>
        <v>271650.1</v>
      </c>
      <c r="F128" s="19">
        <f>SUM(F126:F127)</f>
        <v>270217.95999999996</v>
      </c>
      <c r="G128" s="20">
        <f t="shared" si="2"/>
        <v>0.9947279975232844</v>
      </c>
      <c r="H128" s="1"/>
    </row>
    <row r="129" spans="1:8" ht="15.75" customHeight="1">
      <c r="A129" s="3"/>
      <c r="B129" s="41">
        <v>13</v>
      </c>
      <c r="C129" s="42" t="s">
        <v>55</v>
      </c>
      <c r="D129" s="14" t="s">
        <v>5</v>
      </c>
      <c r="E129" s="15">
        <f>E134+E151</f>
        <v>4137.2</v>
      </c>
      <c r="F129" s="15">
        <f>F134+F151</f>
        <v>4136.66</v>
      </c>
      <c r="G129" s="16">
        <f t="shared" si="2"/>
        <v>0.9998694769409262</v>
      </c>
      <c r="H129" s="1"/>
    </row>
    <row r="130" spans="1:8" ht="25.5" customHeight="1">
      <c r="A130" s="3"/>
      <c r="B130" s="41"/>
      <c r="C130" s="42"/>
      <c r="D130" s="14" t="s">
        <v>6</v>
      </c>
      <c r="E130" s="15">
        <f>E135+E141+E148+E153</f>
        <v>29318.4</v>
      </c>
      <c r="F130" s="15">
        <f>F135+F141+F148+F153</f>
        <v>28018.28</v>
      </c>
      <c r="G130" s="16">
        <f t="shared" si="2"/>
        <v>0.9556551517135996</v>
      </c>
      <c r="H130" s="1"/>
    </row>
    <row r="131" spans="1:8" ht="25.5" customHeight="1">
      <c r="A131" s="3"/>
      <c r="B131" s="41"/>
      <c r="C131" s="42"/>
      <c r="D131" s="14" t="s">
        <v>77</v>
      </c>
      <c r="E131" s="15">
        <f>E136+E139+E142+E149+E154</f>
        <v>1709.54</v>
      </c>
      <c r="F131" s="15">
        <f>F136+F139+F142+F149+F154</f>
        <v>1709.4899999999998</v>
      </c>
      <c r="G131" s="16">
        <f t="shared" si="2"/>
        <v>0.9999707523661334</v>
      </c>
      <c r="H131" s="1"/>
    </row>
    <row r="132" spans="1:8" ht="15.75" customHeight="1">
      <c r="A132" s="3"/>
      <c r="B132" s="41"/>
      <c r="C132" s="42"/>
      <c r="D132" s="14" t="s">
        <v>7</v>
      </c>
      <c r="E132" s="15">
        <f>E137+E144+E146</f>
        <v>1287821.7</v>
      </c>
      <c r="F132" s="15">
        <f>F137+F144+F146</f>
        <v>280857.13</v>
      </c>
      <c r="G132" s="16">
        <f t="shared" si="2"/>
        <v>0.21808696809503988</v>
      </c>
      <c r="H132" s="1"/>
    </row>
    <row r="133" spans="1:8" ht="15" customHeight="1">
      <c r="A133" s="3"/>
      <c r="B133" s="41"/>
      <c r="C133" s="14" t="s">
        <v>8</v>
      </c>
      <c r="D133" s="17"/>
      <c r="E133" s="15">
        <f>SUM(E129:E132)</f>
        <v>1322986.8399999999</v>
      </c>
      <c r="F133" s="15">
        <f>SUM(F129:F132)</f>
        <v>314721.56</v>
      </c>
      <c r="G133" s="16">
        <f t="shared" si="2"/>
        <v>0.23788714330673164</v>
      </c>
      <c r="H133" s="1"/>
    </row>
    <row r="134" spans="1:8" ht="18.75" customHeight="1">
      <c r="A134" s="3"/>
      <c r="B134" s="43"/>
      <c r="C134" s="44" t="s">
        <v>56</v>
      </c>
      <c r="D134" s="18" t="s">
        <v>5</v>
      </c>
      <c r="E134" s="19">
        <v>214.2</v>
      </c>
      <c r="F134" s="19">
        <v>214.17</v>
      </c>
      <c r="G134" s="20">
        <f t="shared" si="2"/>
        <v>0.999859943977591</v>
      </c>
      <c r="H134" s="1"/>
    </row>
    <row r="135" spans="1:8" ht="28.5" customHeight="1">
      <c r="A135" s="3"/>
      <c r="B135" s="43"/>
      <c r="C135" s="44"/>
      <c r="D135" s="18" t="s">
        <v>6</v>
      </c>
      <c r="E135" s="19">
        <v>579.4</v>
      </c>
      <c r="F135" s="19">
        <v>579.35</v>
      </c>
      <c r="G135" s="20">
        <f t="shared" si="2"/>
        <v>0.99991370383155</v>
      </c>
      <c r="H135" s="1"/>
    </row>
    <row r="136" spans="1:8" ht="26.25" customHeight="1">
      <c r="A136" s="3"/>
      <c r="B136" s="43"/>
      <c r="C136" s="44"/>
      <c r="D136" s="18" t="s">
        <v>77</v>
      </c>
      <c r="E136" s="19">
        <v>579.4</v>
      </c>
      <c r="F136" s="19">
        <v>579.35</v>
      </c>
      <c r="G136" s="20">
        <f t="shared" si="2"/>
        <v>0.99991370383155</v>
      </c>
      <c r="H136" s="1"/>
    </row>
    <row r="137" spans="1:8" ht="18.75" customHeight="1">
      <c r="A137" s="3"/>
      <c r="B137" s="43"/>
      <c r="C137" s="44"/>
      <c r="D137" s="18" t="s">
        <v>7</v>
      </c>
      <c r="E137" s="19">
        <v>3071.7</v>
      </c>
      <c r="F137" s="19">
        <v>3351.13</v>
      </c>
      <c r="G137" s="20">
        <f t="shared" si="2"/>
        <v>1.0909691701663575</v>
      </c>
      <c r="H137" s="1"/>
    </row>
    <row r="138" spans="1:8" ht="14.25" customHeight="1">
      <c r="A138" s="3"/>
      <c r="B138" s="43"/>
      <c r="C138" s="18" t="s">
        <v>10</v>
      </c>
      <c r="D138" s="21"/>
      <c r="E138" s="19">
        <f>SUM(E134:E137)</f>
        <v>4444.7</v>
      </c>
      <c r="F138" s="19">
        <f>SUM(F134:F137)</f>
        <v>4724</v>
      </c>
      <c r="G138" s="20">
        <f t="shared" si="2"/>
        <v>1.062838886764011</v>
      </c>
      <c r="H138" s="1"/>
    </row>
    <row r="139" spans="1:8" ht="36" customHeight="1">
      <c r="A139" s="3"/>
      <c r="B139" s="43"/>
      <c r="C139" s="18" t="s">
        <v>57</v>
      </c>
      <c r="D139" s="18" t="s">
        <v>77</v>
      </c>
      <c r="E139" s="19">
        <v>0</v>
      </c>
      <c r="F139" s="19">
        <v>0</v>
      </c>
      <c r="G139" s="25">
        <v>1</v>
      </c>
      <c r="H139" s="1"/>
    </row>
    <row r="140" spans="1:8" ht="15" customHeight="1">
      <c r="A140" s="3"/>
      <c r="B140" s="43"/>
      <c r="C140" s="18" t="s">
        <v>10</v>
      </c>
      <c r="D140" s="21"/>
      <c r="E140" s="19">
        <f>SUM(E139)</f>
        <v>0</v>
      </c>
      <c r="F140" s="19">
        <f>SUM(F139)</f>
        <v>0</v>
      </c>
      <c r="G140" s="25">
        <v>1</v>
      </c>
      <c r="H140" s="1"/>
    </row>
    <row r="141" spans="1:8" ht="25.5" customHeight="1">
      <c r="A141" s="3"/>
      <c r="B141" s="43"/>
      <c r="C141" s="44" t="s">
        <v>58</v>
      </c>
      <c r="D141" s="18" t="s">
        <v>6</v>
      </c>
      <c r="E141" s="19">
        <v>20148</v>
      </c>
      <c r="F141" s="19">
        <v>18848.84</v>
      </c>
      <c r="G141" s="20">
        <f t="shared" si="2"/>
        <v>0.9355191582291046</v>
      </c>
      <c r="H141" s="1"/>
    </row>
    <row r="142" spans="1:8" ht="25.5" customHeight="1">
      <c r="A142" s="3"/>
      <c r="B142" s="43"/>
      <c r="C142" s="44"/>
      <c r="D142" s="18" t="s">
        <v>77</v>
      </c>
      <c r="E142" s="23">
        <v>1043.37</v>
      </c>
      <c r="F142" s="19">
        <v>1043.37</v>
      </c>
      <c r="G142" s="20">
        <f t="shared" si="2"/>
        <v>1</v>
      </c>
      <c r="H142" s="1"/>
    </row>
    <row r="143" spans="1:8" ht="18.75" customHeight="1">
      <c r="A143" s="3"/>
      <c r="B143" s="43"/>
      <c r="C143" s="18" t="s">
        <v>10</v>
      </c>
      <c r="D143" s="21"/>
      <c r="E143" s="19">
        <f>SUM(E141:E142)</f>
        <v>21191.37</v>
      </c>
      <c r="F143" s="19">
        <f>SUM(F141:F142)</f>
        <v>19892.21</v>
      </c>
      <c r="G143" s="20">
        <f t="shared" si="2"/>
        <v>0.9386939117197236</v>
      </c>
      <c r="H143" s="1"/>
    </row>
    <row r="144" spans="1:8" ht="37.5" customHeight="1">
      <c r="A144" s="3"/>
      <c r="B144" s="43"/>
      <c r="C144" s="18" t="s">
        <v>59</v>
      </c>
      <c r="D144" s="18" t="s">
        <v>7</v>
      </c>
      <c r="E144" s="19">
        <v>117000</v>
      </c>
      <c r="F144" s="19">
        <v>25272</v>
      </c>
      <c r="G144" s="20">
        <f t="shared" si="2"/>
        <v>0.216</v>
      </c>
      <c r="H144" s="1"/>
    </row>
    <row r="145" spans="1:8" ht="18.75" customHeight="1">
      <c r="A145" s="3"/>
      <c r="B145" s="43"/>
      <c r="C145" s="18" t="s">
        <v>10</v>
      </c>
      <c r="D145" s="21"/>
      <c r="E145" s="19">
        <f>SUM(E144)</f>
        <v>117000</v>
      </c>
      <c r="F145" s="19">
        <f>SUM(F144)</f>
        <v>25272</v>
      </c>
      <c r="G145" s="20">
        <f aca="true" t="shared" si="3" ref="G145:G197">F145/E145</f>
        <v>0.216</v>
      </c>
      <c r="H145" s="1"/>
    </row>
    <row r="146" spans="1:8" ht="35.25" customHeight="1">
      <c r="A146" s="3"/>
      <c r="B146" s="43"/>
      <c r="C146" s="18" t="s">
        <v>60</v>
      </c>
      <c r="D146" s="18" t="s">
        <v>7</v>
      </c>
      <c r="E146" s="19">
        <v>1167750</v>
      </c>
      <c r="F146" s="19">
        <v>252234</v>
      </c>
      <c r="G146" s="20">
        <f t="shared" si="3"/>
        <v>0.216</v>
      </c>
      <c r="H146" s="1"/>
    </row>
    <row r="147" spans="1:8" ht="18.75" customHeight="1">
      <c r="A147" s="3"/>
      <c r="B147" s="43"/>
      <c r="C147" s="18" t="s">
        <v>10</v>
      </c>
      <c r="D147" s="21"/>
      <c r="E147" s="19">
        <f>SUM(E146)</f>
        <v>1167750</v>
      </c>
      <c r="F147" s="19">
        <f>SUM(F146)</f>
        <v>252234</v>
      </c>
      <c r="G147" s="20">
        <f t="shared" si="3"/>
        <v>0.216</v>
      </c>
      <c r="H147" s="1"/>
    </row>
    <row r="148" spans="1:8" ht="25.5" customHeight="1">
      <c r="A148" s="3"/>
      <c r="B148" s="43"/>
      <c r="C148" s="44" t="s">
        <v>61</v>
      </c>
      <c r="D148" s="18" t="s">
        <v>6</v>
      </c>
      <c r="E148" s="19">
        <v>218</v>
      </c>
      <c r="F148" s="19">
        <v>218</v>
      </c>
      <c r="G148" s="20">
        <f t="shared" si="3"/>
        <v>1</v>
      </c>
      <c r="H148" s="1"/>
    </row>
    <row r="149" spans="1:8" ht="23.25" customHeight="1">
      <c r="A149" s="3"/>
      <c r="B149" s="43"/>
      <c r="C149" s="44"/>
      <c r="D149" s="18" t="s">
        <v>77</v>
      </c>
      <c r="E149" s="19">
        <v>2.2</v>
      </c>
      <c r="F149" s="19">
        <v>2.2</v>
      </c>
      <c r="G149" s="20">
        <f t="shared" si="3"/>
        <v>1</v>
      </c>
      <c r="H149" s="1"/>
    </row>
    <row r="150" spans="1:8" ht="18.75" customHeight="1">
      <c r="A150" s="3"/>
      <c r="B150" s="43"/>
      <c r="C150" s="18" t="s">
        <v>10</v>
      </c>
      <c r="D150" s="21"/>
      <c r="E150" s="19">
        <f>SUM(E148:E149)</f>
        <v>220.2</v>
      </c>
      <c r="F150" s="19">
        <f>SUM(F148:F149)</f>
        <v>220.2</v>
      </c>
      <c r="G150" s="20">
        <f t="shared" si="3"/>
        <v>1</v>
      </c>
      <c r="H150" s="1"/>
    </row>
    <row r="151" spans="1:8" ht="24.75" customHeight="1">
      <c r="A151" s="3"/>
      <c r="B151" s="43"/>
      <c r="C151" s="18" t="s">
        <v>62</v>
      </c>
      <c r="D151" s="18" t="s">
        <v>5</v>
      </c>
      <c r="E151" s="19">
        <v>3923</v>
      </c>
      <c r="F151" s="19">
        <v>3922.4900000000002</v>
      </c>
      <c r="G151" s="20">
        <f t="shared" si="3"/>
        <v>0.9998699974509305</v>
      </c>
      <c r="H151" s="1"/>
    </row>
    <row r="152" spans="1:8" ht="15.75" customHeight="1">
      <c r="A152" s="3"/>
      <c r="B152" s="43"/>
      <c r="C152" s="18" t="s">
        <v>10</v>
      </c>
      <c r="D152" s="21"/>
      <c r="E152" s="19">
        <f>SUM(E151)</f>
        <v>3923</v>
      </c>
      <c r="F152" s="19">
        <f>SUM(F151)</f>
        <v>3922.4900000000002</v>
      </c>
      <c r="G152" s="20">
        <f t="shared" si="3"/>
        <v>0.9998699974509305</v>
      </c>
      <c r="H152" s="1"/>
    </row>
    <row r="153" spans="1:8" ht="26.25" customHeight="1">
      <c r="A153" s="3"/>
      <c r="B153" s="43"/>
      <c r="C153" s="44" t="s">
        <v>63</v>
      </c>
      <c r="D153" s="18" t="s">
        <v>6</v>
      </c>
      <c r="E153" s="19">
        <v>8373</v>
      </c>
      <c r="F153" s="19">
        <v>8372.09</v>
      </c>
      <c r="G153" s="20">
        <f t="shared" si="3"/>
        <v>0.9998913173295115</v>
      </c>
      <c r="H153" s="1"/>
    </row>
    <row r="154" spans="1:8" ht="27" customHeight="1">
      <c r="A154" s="3"/>
      <c r="B154" s="43"/>
      <c r="C154" s="44"/>
      <c r="D154" s="18" t="s">
        <v>77</v>
      </c>
      <c r="E154" s="19">
        <v>84.57000000000001</v>
      </c>
      <c r="F154" s="19">
        <v>84.57000000000001</v>
      </c>
      <c r="G154" s="20">
        <f t="shared" si="3"/>
        <v>1</v>
      </c>
      <c r="H154" s="1"/>
    </row>
    <row r="155" spans="1:8" ht="18.75" customHeight="1">
      <c r="A155" s="3"/>
      <c r="B155" s="43"/>
      <c r="C155" s="18" t="s">
        <v>10</v>
      </c>
      <c r="D155" s="21"/>
      <c r="E155" s="19">
        <f>SUM(E153:E154)</f>
        <v>8457.57</v>
      </c>
      <c r="F155" s="19">
        <f>SUM(F153:F154)</f>
        <v>8456.66</v>
      </c>
      <c r="G155" s="20">
        <f t="shared" si="3"/>
        <v>0.9998924040829694</v>
      </c>
      <c r="H155" s="1"/>
    </row>
    <row r="156" spans="1:8" ht="26.25" customHeight="1">
      <c r="A156" s="3"/>
      <c r="B156" s="41">
        <v>14</v>
      </c>
      <c r="C156" s="42" t="s">
        <v>64</v>
      </c>
      <c r="D156" s="14" t="s">
        <v>6</v>
      </c>
      <c r="E156" s="15">
        <f>E160+E166+E170+E176</f>
        <v>257976.18000000002</v>
      </c>
      <c r="F156" s="15">
        <f>F160+F166+F170+F176</f>
        <v>183735.34</v>
      </c>
      <c r="G156" s="15">
        <f>G160+G166+G170+G176</f>
        <v>2.6938933782285255</v>
      </c>
      <c r="H156" s="1"/>
    </row>
    <row r="157" spans="1:8" ht="26.25" customHeight="1">
      <c r="A157" s="3"/>
      <c r="B157" s="41"/>
      <c r="C157" s="42"/>
      <c r="D157" s="14" t="s">
        <v>77</v>
      </c>
      <c r="E157" s="15">
        <f>E161+E164+E167+E171+E177</f>
        <v>235328.74</v>
      </c>
      <c r="F157" s="15">
        <f>F161+F164+F167+F171+F177</f>
        <v>211639.23</v>
      </c>
      <c r="G157" s="15">
        <f>G161+G164+G167+G171+G177</f>
        <v>4.054936048503875</v>
      </c>
      <c r="H157" s="1"/>
    </row>
    <row r="158" spans="1:8" ht="18.75" customHeight="1">
      <c r="A158" s="3"/>
      <c r="B158" s="41"/>
      <c r="C158" s="42"/>
      <c r="D158" s="14" t="s">
        <v>7</v>
      </c>
      <c r="E158" s="15">
        <f>E162+E168+E172+E174</f>
        <v>322712.43</v>
      </c>
      <c r="F158" s="15">
        <f>F162+F168+F172+F174</f>
        <v>191234.97</v>
      </c>
      <c r="G158" s="15">
        <f>G162+G168+G172+G174</f>
        <v>3.1513926246108634</v>
      </c>
      <c r="H158" s="1"/>
    </row>
    <row r="159" spans="1:8" ht="15.75" customHeight="1">
      <c r="A159" s="3"/>
      <c r="B159" s="41"/>
      <c r="C159" s="14" t="s">
        <v>8</v>
      </c>
      <c r="D159" s="17"/>
      <c r="E159" s="15">
        <f>SUM(E156:E158)</f>
        <v>816017.3500000001</v>
      </c>
      <c r="F159" s="15">
        <f>SUM(F156:F158)</f>
        <v>586609.54</v>
      </c>
      <c r="G159" s="15">
        <f>SUM(G156:G158)</f>
        <v>9.900222051343265</v>
      </c>
      <c r="H159" s="1"/>
    </row>
    <row r="160" spans="1:8" ht="24.75" customHeight="1">
      <c r="A160" s="3"/>
      <c r="B160" s="43"/>
      <c r="C160" s="44" t="s">
        <v>65</v>
      </c>
      <c r="D160" s="18" t="s">
        <v>6</v>
      </c>
      <c r="E160" s="19">
        <v>75000</v>
      </c>
      <c r="F160" s="19">
        <v>75000</v>
      </c>
      <c r="G160" s="20">
        <f t="shared" si="3"/>
        <v>1</v>
      </c>
      <c r="H160" s="1"/>
    </row>
    <row r="161" spans="1:8" ht="26.25" customHeight="1">
      <c r="A161" s="3"/>
      <c r="B161" s="43"/>
      <c r="C161" s="44"/>
      <c r="D161" s="18" t="s">
        <v>77</v>
      </c>
      <c r="E161" s="19">
        <v>9960</v>
      </c>
      <c r="F161" s="19">
        <v>9960</v>
      </c>
      <c r="G161" s="20">
        <f t="shared" si="3"/>
        <v>1</v>
      </c>
      <c r="H161" s="1"/>
    </row>
    <row r="162" spans="1:8" ht="15.75" customHeight="1">
      <c r="A162" s="3"/>
      <c r="B162" s="43"/>
      <c r="C162" s="44"/>
      <c r="D162" s="18" t="s">
        <v>7</v>
      </c>
      <c r="E162" s="19">
        <v>191506.44</v>
      </c>
      <c r="F162" s="19">
        <v>103287.37</v>
      </c>
      <c r="G162" s="20">
        <f t="shared" si="3"/>
        <v>0.5393414968185926</v>
      </c>
      <c r="H162" s="1"/>
    </row>
    <row r="163" spans="1:8" ht="18.75" customHeight="1">
      <c r="A163" s="3"/>
      <c r="B163" s="43"/>
      <c r="C163" s="18" t="s">
        <v>10</v>
      </c>
      <c r="D163" s="21"/>
      <c r="E163" s="19">
        <f>SUM(E160:E162)</f>
        <v>276466.44</v>
      </c>
      <c r="F163" s="19">
        <f>SUM(F160:F162)</f>
        <v>188247.37</v>
      </c>
      <c r="G163" s="20">
        <f t="shared" si="3"/>
        <v>0.6809049590250448</v>
      </c>
      <c r="H163" s="1"/>
    </row>
    <row r="164" spans="1:8" ht="25.5" customHeight="1">
      <c r="A164" s="3"/>
      <c r="B164" s="43"/>
      <c r="C164" s="18" t="s">
        <v>66</v>
      </c>
      <c r="D164" s="18" t="s">
        <v>77</v>
      </c>
      <c r="E164" s="19">
        <v>3413.55</v>
      </c>
      <c r="F164" s="19">
        <v>2960.84</v>
      </c>
      <c r="G164" s="20">
        <f t="shared" si="3"/>
        <v>0.8673785355421775</v>
      </c>
      <c r="H164" s="1"/>
    </row>
    <row r="165" spans="1:8" ht="18.75" customHeight="1">
      <c r="A165" s="3"/>
      <c r="B165" s="43"/>
      <c r="C165" s="18" t="s">
        <v>10</v>
      </c>
      <c r="D165" s="21"/>
      <c r="E165" s="19">
        <f>SUM(E164)</f>
        <v>3413.55</v>
      </c>
      <c r="F165" s="19">
        <f>SUM(F164)</f>
        <v>2960.84</v>
      </c>
      <c r="G165" s="20">
        <f t="shared" si="3"/>
        <v>0.8673785355421775</v>
      </c>
      <c r="H165" s="1"/>
    </row>
    <row r="166" spans="1:8" ht="25.5" customHeight="1">
      <c r="A166" s="3"/>
      <c r="B166" s="43"/>
      <c r="C166" s="44" t="s">
        <v>67</v>
      </c>
      <c r="D166" s="18" t="s">
        <v>6</v>
      </c>
      <c r="E166" s="19">
        <v>56891</v>
      </c>
      <c r="F166" s="19">
        <v>15970.420000000002</v>
      </c>
      <c r="G166" s="20">
        <f t="shared" si="3"/>
        <v>0.2807196217327873</v>
      </c>
      <c r="H166" s="1"/>
    </row>
    <row r="167" spans="1:8" ht="27" customHeight="1">
      <c r="A167" s="3"/>
      <c r="B167" s="43"/>
      <c r="C167" s="44"/>
      <c r="D167" s="18" t="s">
        <v>77</v>
      </c>
      <c r="E167" s="19">
        <v>17671</v>
      </c>
      <c r="F167" s="19">
        <v>4960.67</v>
      </c>
      <c r="G167" s="20">
        <f t="shared" si="3"/>
        <v>0.28072378473204684</v>
      </c>
      <c r="H167" s="1"/>
    </row>
    <row r="168" spans="1:8" ht="18.75" customHeight="1">
      <c r="A168" s="3"/>
      <c r="B168" s="43"/>
      <c r="C168" s="44"/>
      <c r="D168" s="18" t="s">
        <v>7</v>
      </c>
      <c r="E168" s="19">
        <v>82410</v>
      </c>
      <c r="F168" s="19">
        <v>23712.19</v>
      </c>
      <c r="G168" s="20">
        <f t="shared" si="3"/>
        <v>0.2877343768960077</v>
      </c>
      <c r="H168" s="1"/>
    </row>
    <row r="169" spans="1:8" ht="18.75" customHeight="1">
      <c r="A169" s="3"/>
      <c r="B169" s="43"/>
      <c r="C169" s="18" t="s">
        <v>10</v>
      </c>
      <c r="D169" s="21"/>
      <c r="E169" s="19">
        <f>SUM(E166:E168)</f>
        <v>156972</v>
      </c>
      <c r="F169" s="19">
        <f>SUM(F166:F168)</f>
        <v>44643.28</v>
      </c>
      <c r="G169" s="20">
        <f t="shared" si="3"/>
        <v>0.28440282343347856</v>
      </c>
      <c r="H169" s="1"/>
    </row>
    <row r="170" spans="1:8" ht="27" customHeight="1">
      <c r="A170" s="3"/>
      <c r="B170" s="43"/>
      <c r="C170" s="44" t="s">
        <v>68</v>
      </c>
      <c r="D170" s="18" t="s">
        <v>6</v>
      </c>
      <c r="E170" s="19">
        <v>55260.520000000004</v>
      </c>
      <c r="F170" s="19">
        <v>25999.02</v>
      </c>
      <c r="G170" s="20">
        <f t="shared" si="3"/>
        <v>0.47048091476518855</v>
      </c>
      <c r="H170" s="1"/>
    </row>
    <row r="171" spans="1:8" ht="25.5" customHeight="1">
      <c r="A171" s="3"/>
      <c r="B171" s="43"/>
      <c r="C171" s="44"/>
      <c r="D171" s="18" t="s">
        <v>77</v>
      </c>
      <c r="E171" s="19">
        <v>136286.79</v>
      </c>
      <c r="F171" s="19">
        <v>127921.9</v>
      </c>
      <c r="G171" s="20">
        <f t="shared" si="3"/>
        <v>0.938622884873875</v>
      </c>
      <c r="H171" s="1"/>
    </row>
    <row r="172" spans="1:8" ht="15.75" customHeight="1">
      <c r="A172" s="3"/>
      <c r="B172" s="43"/>
      <c r="C172" s="44"/>
      <c r="D172" s="18" t="s">
        <v>7</v>
      </c>
      <c r="E172" s="19">
        <v>1190</v>
      </c>
      <c r="F172" s="19">
        <v>1190</v>
      </c>
      <c r="G172" s="20">
        <f t="shared" si="3"/>
        <v>1</v>
      </c>
      <c r="H172" s="1"/>
    </row>
    <row r="173" spans="1:8" ht="18.75" customHeight="1">
      <c r="A173" s="3"/>
      <c r="B173" s="43"/>
      <c r="C173" s="18" t="s">
        <v>10</v>
      </c>
      <c r="D173" s="21"/>
      <c r="E173" s="19">
        <f>SUM(E170:E172)</f>
        <v>192737.31</v>
      </c>
      <c r="F173" s="19">
        <f>SUM(F170:F172)</f>
        <v>155110.91999999998</v>
      </c>
      <c r="G173" s="20">
        <f t="shared" si="3"/>
        <v>0.8047788982838869</v>
      </c>
      <c r="H173" s="1"/>
    </row>
    <row r="174" spans="1:8" ht="36" customHeight="1">
      <c r="A174" s="3"/>
      <c r="B174" s="43"/>
      <c r="C174" s="18" t="s">
        <v>69</v>
      </c>
      <c r="D174" s="18" t="s">
        <v>7</v>
      </c>
      <c r="E174" s="19">
        <v>47605.99</v>
      </c>
      <c r="F174" s="19">
        <v>63045.409999999996</v>
      </c>
      <c r="G174" s="20">
        <f t="shared" si="3"/>
        <v>1.3243167508962632</v>
      </c>
      <c r="H174" s="1"/>
    </row>
    <row r="175" spans="1:8" ht="18.75" customHeight="1">
      <c r="A175" s="3"/>
      <c r="B175" s="43"/>
      <c r="C175" s="18" t="s">
        <v>10</v>
      </c>
      <c r="D175" s="21"/>
      <c r="E175" s="19">
        <f>SUM(E174)</f>
        <v>47605.99</v>
      </c>
      <c r="F175" s="19">
        <f>SUM(F174)</f>
        <v>63045.409999999996</v>
      </c>
      <c r="G175" s="20">
        <f t="shared" si="3"/>
        <v>1.3243167508962632</v>
      </c>
      <c r="H175" s="1"/>
    </row>
    <row r="176" spans="1:8" ht="25.5" customHeight="1">
      <c r="A176" s="3"/>
      <c r="B176" s="43"/>
      <c r="C176" s="44" t="s">
        <v>70</v>
      </c>
      <c r="D176" s="18" t="s">
        <v>6</v>
      </c>
      <c r="E176" s="19">
        <v>70824.66</v>
      </c>
      <c r="F176" s="19">
        <v>66765.9</v>
      </c>
      <c r="G176" s="20">
        <f t="shared" si="3"/>
        <v>0.9426928417305497</v>
      </c>
      <c r="H176" s="1"/>
    </row>
    <row r="177" spans="1:8" ht="26.25" customHeight="1">
      <c r="A177" s="3"/>
      <c r="B177" s="43"/>
      <c r="C177" s="44"/>
      <c r="D177" s="18" t="s">
        <v>77</v>
      </c>
      <c r="E177" s="19">
        <v>67997.4</v>
      </c>
      <c r="F177" s="19">
        <v>65835.82</v>
      </c>
      <c r="G177" s="20">
        <f t="shared" si="3"/>
        <v>0.9682108433557756</v>
      </c>
      <c r="H177" s="1"/>
    </row>
    <row r="178" spans="1:8" ht="18.75" customHeight="1">
      <c r="A178" s="3"/>
      <c r="B178" s="43"/>
      <c r="C178" s="18" t="s">
        <v>10</v>
      </c>
      <c r="D178" s="21"/>
      <c r="E178" s="19">
        <f>SUM(E176:E177)</f>
        <v>138822.06</v>
      </c>
      <c r="F178" s="19">
        <f>SUM(F176:F177)</f>
        <v>132601.72</v>
      </c>
      <c r="G178" s="20">
        <f t="shared" si="3"/>
        <v>0.9551919918203202</v>
      </c>
      <c r="H178" s="1"/>
    </row>
    <row r="179" spans="1:8" ht="15" customHeight="1">
      <c r="A179" s="3"/>
      <c r="B179" s="41">
        <v>15</v>
      </c>
      <c r="C179" s="42" t="s">
        <v>71</v>
      </c>
      <c r="D179" s="14" t="s">
        <v>5</v>
      </c>
      <c r="E179" s="15">
        <f>E188</f>
        <v>19184.04</v>
      </c>
      <c r="F179" s="15">
        <f>F188</f>
        <v>19184.04</v>
      </c>
      <c r="G179" s="16">
        <f t="shared" si="3"/>
        <v>1</v>
      </c>
      <c r="H179" s="1"/>
    </row>
    <row r="180" spans="1:8" ht="25.5" customHeight="1">
      <c r="A180" s="3"/>
      <c r="B180" s="41"/>
      <c r="C180" s="42"/>
      <c r="D180" s="14" t="s">
        <v>6</v>
      </c>
      <c r="E180" s="15">
        <f>E185+E189</f>
        <v>89782.95999999999</v>
      </c>
      <c r="F180" s="15">
        <f>F185+F189</f>
        <v>83667.01</v>
      </c>
      <c r="G180" s="16">
        <f t="shared" si="3"/>
        <v>0.9318807265877623</v>
      </c>
      <c r="H180" s="1"/>
    </row>
    <row r="181" spans="1:8" ht="27.75" customHeight="1">
      <c r="A181" s="3"/>
      <c r="B181" s="41"/>
      <c r="C181" s="42"/>
      <c r="D181" s="14" t="s">
        <v>77</v>
      </c>
      <c r="E181" s="15">
        <f>E183+E186+E190</f>
        <v>124368.3</v>
      </c>
      <c r="F181" s="15">
        <f>F183+F186+F190</f>
        <v>115766.13</v>
      </c>
      <c r="G181" s="16">
        <f t="shared" si="3"/>
        <v>0.9308330981447845</v>
      </c>
      <c r="H181" s="1"/>
    </row>
    <row r="182" spans="1:8" ht="16.5" customHeight="1">
      <c r="A182" s="3"/>
      <c r="B182" s="41"/>
      <c r="C182" s="14" t="s">
        <v>8</v>
      </c>
      <c r="D182" s="17"/>
      <c r="E182" s="15">
        <f>SUM(E179:E181)</f>
        <v>233335.3</v>
      </c>
      <c r="F182" s="15">
        <f>SUM(F179:F181)</f>
        <v>218617.18</v>
      </c>
      <c r="G182" s="16">
        <f t="shared" si="3"/>
        <v>0.9369228745072006</v>
      </c>
      <c r="H182" s="1"/>
    </row>
    <row r="183" spans="1:8" ht="27.75" customHeight="1">
      <c r="A183" s="3"/>
      <c r="B183" s="43"/>
      <c r="C183" s="18" t="s">
        <v>72</v>
      </c>
      <c r="D183" s="18" t="s">
        <v>77</v>
      </c>
      <c r="E183" s="23">
        <v>80811.05</v>
      </c>
      <c r="F183" s="19">
        <v>78103.53</v>
      </c>
      <c r="G183" s="20">
        <f t="shared" si="3"/>
        <v>0.9664956710746859</v>
      </c>
      <c r="H183" s="1"/>
    </row>
    <row r="184" spans="1:8" ht="18.75" customHeight="1">
      <c r="A184" s="3"/>
      <c r="B184" s="43"/>
      <c r="C184" s="18" t="s">
        <v>10</v>
      </c>
      <c r="D184" s="21"/>
      <c r="E184" s="23">
        <f>SUM(E183)</f>
        <v>80811.05</v>
      </c>
      <c r="F184" s="19">
        <f>SUM(F183)</f>
        <v>78103.53</v>
      </c>
      <c r="G184" s="20">
        <f t="shared" si="3"/>
        <v>0.9664956710746859</v>
      </c>
      <c r="H184" s="1"/>
    </row>
    <row r="185" spans="1:8" ht="25.5" customHeight="1">
      <c r="A185" s="3"/>
      <c r="B185" s="43"/>
      <c r="C185" s="44" t="s">
        <v>73</v>
      </c>
      <c r="D185" s="18" t="s">
        <v>6</v>
      </c>
      <c r="E185" s="23">
        <v>34947</v>
      </c>
      <c r="F185" s="19">
        <v>34946.81</v>
      </c>
      <c r="G185" s="20">
        <f t="shared" si="3"/>
        <v>0.9999945631956962</v>
      </c>
      <c r="H185" s="1"/>
    </row>
    <row r="186" spans="1:8" ht="23.25" customHeight="1">
      <c r="A186" s="3"/>
      <c r="B186" s="43"/>
      <c r="C186" s="44"/>
      <c r="D186" s="18" t="s">
        <v>77</v>
      </c>
      <c r="E186" s="23">
        <v>12028.05</v>
      </c>
      <c r="F186" s="19">
        <v>11609.05</v>
      </c>
      <c r="G186" s="20">
        <f t="shared" si="3"/>
        <v>0.965164760705185</v>
      </c>
      <c r="H186" s="1"/>
    </row>
    <row r="187" spans="1:8" ht="18.75" customHeight="1">
      <c r="A187" s="3"/>
      <c r="B187" s="43"/>
      <c r="C187" s="18" t="s">
        <v>10</v>
      </c>
      <c r="D187" s="21"/>
      <c r="E187" s="23">
        <f>SUM(E185:E186)</f>
        <v>46975.05</v>
      </c>
      <c r="F187" s="19">
        <f>SUM(F185:F186)</f>
        <v>46555.86</v>
      </c>
      <c r="G187" s="20">
        <f t="shared" si="3"/>
        <v>0.9910763266883164</v>
      </c>
      <c r="H187" s="1"/>
    </row>
    <row r="188" spans="1:8" ht="16.5" customHeight="1">
      <c r="A188" s="3"/>
      <c r="B188" s="43"/>
      <c r="C188" s="44" t="s">
        <v>74</v>
      </c>
      <c r="D188" s="18" t="s">
        <v>5</v>
      </c>
      <c r="E188" s="23">
        <v>19184.04</v>
      </c>
      <c r="F188" s="23">
        <v>19184.04</v>
      </c>
      <c r="G188" s="24">
        <f t="shared" si="3"/>
        <v>1</v>
      </c>
      <c r="H188" s="1"/>
    </row>
    <row r="189" spans="1:8" ht="27.75" customHeight="1">
      <c r="A189" s="3"/>
      <c r="B189" s="43"/>
      <c r="C189" s="44"/>
      <c r="D189" s="18" t="s">
        <v>6</v>
      </c>
      <c r="E189" s="23">
        <v>54835.96</v>
      </c>
      <c r="F189" s="23">
        <v>48720.2</v>
      </c>
      <c r="G189" s="24">
        <f t="shared" si="3"/>
        <v>0.888471725488165</v>
      </c>
      <c r="H189" s="1"/>
    </row>
    <row r="190" spans="1:8" ht="25.5" customHeight="1">
      <c r="A190" s="3"/>
      <c r="B190" s="43"/>
      <c r="C190" s="44"/>
      <c r="D190" s="18" t="s">
        <v>77</v>
      </c>
      <c r="E190" s="23">
        <v>31529.2</v>
      </c>
      <c r="F190" s="23">
        <v>26053.55</v>
      </c>
      <c r="G190" s="24">
        <f t="shared" si="3"/>
        <v>0.8263308298339317</v>
      </c>
      <c r="H190" s="1"/>
    </row>
    <row r="191" spans="1:8" ht="18.75" customHeight="1">
      <c r="A191" s="3"/>
      <c r="B191" s="57"/>
      <c r="C191" s="58" t="s">
        <v>10</v>
      </c>
      <c r="D191" s="59"/>
      <c r="E191" s="60">
        <f>SUM(E188:E190)</f>
        <v>105549.2</v>
      </c>
      <c r="F191" s="61">
        <f>SUM(F188:F190)</f>
        <v>93957.79</v>
      </c>
      <c r="G191" s="62">
        <f t="shared" si="3"/>
        <v>0.8901800297870566</v>
      </c>
      <c r="H191" s="1"/>
    </row>
    <row r="192" spans="1:9" ht="18" customHeight="1">
      <c r="A192" s="3"/>
      <c r="B192" s="63"/>
      <c r="C192" s="48" t="s">
        <v>75</v>
      </c>
      <c r="D192" s="26" t="s">
        <v>5</v>
      </c>
      <c r="E192" s="27">
        <f>E4+E38+E90+E129+E179</f>
        <v>251806.14</v>
      </c>
      <c r="F192" s="27">
        <f>F4+F38+F90+F129+F179</f>
        <v>238651.09000000003</v>
      </c>
      <c r="G192" s="28">
        <f t="shared" si="3"/>
        <v>0.947757231019069</v>
      </c>
      <c r="H192" s="30"/>
      <c r="I192" s="30"/>
    </row>
    <row r="193" spans="1:9" ht="24.75" customHeight="1">
      <c r="A193" s="3"/>
      <c r="B193" s="63"/>
      <c r="C193" s="48"/>
      <c r="D193" s="26" t="s">
        <v>6</v>
      </c>
      <c r="E193" s="27">
        <f>E5+E39+E50+E64+E71+E91+E119+E130+E156+E180</f>
        <v>2889152.87</v>
      </c>
      <c r="F193" s="27">
        <f>F5+F39+F50+F64+F71+F91+F119+F130+F156+F180</f>
        <v>2762459.4299999992</v>
      </c>
      <c r="G193" s="28">
        <f t="shared" si="3"/>
        <v>0.9561485855194638</v>
      </c>
      <c r="H193" s="30"/>
      <c r="I193" s="30"/>
    </row>
    <row r="194" spans="1:9" ht="23.25" customHeight="1">
      <c r="A194" s="3"/>
      <c r="B194" s="63"/>
      <c r="C194" s="48"/>
      <c r="D194" s="26" t="s">
        <v>77</v>
      </c>
      <c r="E194" s="27">
        <f>E6+E33+E35+E40+E51+E65+E67+E69+E72+E88+E92+E120+E131+E157+E181</f>
        <v>1937427.54</v>
      </c>
      <c r="F194" s="27">
        <f>F6+F33+F35+F40+F51+F65+F67+F69+F72+F88+F92+F120+F131+F157+F181</f>
        <v>1876564.2999999998</v>
      </c>
      <c r="G194" s="28">
        <f t="shared" si="3"/>
        <v>0.9685855399784395</v>
      </c>
      <c r="H194" s="30"/>
      <c r="I194" s="30"/>
    </row>
    <row r="195" spans="1:9" ht="18" customHeight="1">
      <c r="A195" s="3"/>
      <c r="B195" s="63"/>
      <c r="C195" s="48"/>
      <c r="D195" s="26" t="s">
        <v>7</v>
      </c>
      <c r="E195" s="27">
        <f>E7+E36+E73+E93+E132+E158</f>
        <v>1670861.3299999998</v>
      </c>
      <c r="F195" s="27">
        <f>F7+F36+F73+F93+F132+F158</f>
        <v>526387.5</v>
      </c>
      <c r="G195" s="28">
        <f t="shared" si="3"/>
        <v>0.31503960894229327</v>
      </c>
      <c r="H195" s="30"/>
      <c r="I195" s="30"/>
    </row>
    <row r="196" spans="1:9" ht="18" customHeight="1">
      <c r="A196" s="3"/>
      <c r="B196" s="63"/>
      <c r="C196" s="48"/>
      <c r="D196" s="29" t="s">
        <v>76</v>
      </c>
      <c r="E196" s="27">
        <f>SUM(E192:E195)</f>
        <v>6749247.880000001</v>
      </c>
      <c r="F196" s="27">
        <f>SUM(F192:F195)</f>
        <v>5404062.319999998</v>
      </c>
      <c r="G196" s="28">
        <f t="shared" si="3"/>
        <v>0.8006910423328529</v>
      </c>
      <c r="H196" s="30"/>
      <c r="I196" s="30"/>
    </row>
    <row r="197" spans="5:9" ht="30.75" customHeight="1" hidden="1">
      <c r="E197" s="10">
        <f>E8+E34+E37+E41+E52+E66+E68+E70+E74+E89+E94+E121+E133+E159+E182</f>
        <v>6749247.88</v>
      </c>
      <c r="F197" s="11">
        <f>F8+F34+F37+F41+F52+F66+F68+F70+F74+F89+F94+F121+F133+F159+F182</f>
        <v>5404062.319999999</v>
      </c>
      <c r="G197" s="12">
        <f t="shared" si="3"/>
        <v>0.8006910423328532</v>
      </c>
      <c r="H197" s="30"/>
      <c r="I197" s="30"/>
    </row>
  </sheetData>
  <sheetProtection/>
  <mergeCells count="106">
    <mergeCell ref="E1:G1"/>
    <mergeCell ref="B2:G2"/>
    <mergeCell ref="C192:C196"/>
    <mergeCell ref="B192:B196"/>
    <mergeCell ref="B183:B184"/>
    <mergeCell ref="B185:B187"/>
    <mergeCell ref="C185:C186"/>
    <mergeCell ref="B188:B191"/>
    <mergeCell ref="C188:C190"/>
    <mergeCell ref="B170:B173"/>
    <mergeCell ref="C170:C172"/>
    <mergeCell ref="B174:B175"/>
    <mergeCell ref="B176:B178"/>
    <mergeCell ref="C176:C177"/>
    <mergeCell ref="B179:B182"/>
    <mergeCell ref="C179:C181"/>
    <mergeCell ref="B156:B159"/>
    <mergeCell ref="C156:C158"/>
    <mergeCell ref="B160:B163"/>
    <mergeCell ref="C160:C162"/>
    <mergeCell ref="B164:B165"/>
    <mergeCell ref="B166:B169"/>
    <mergeCell ref="C166:C168"/>
    <mergeCell ref="B148:B150"/>
    <mergeCell ref="C148:C149"/>
    <mergeCell ref="B151:B152"/>
    <mergeCell ref="B153:B155"/>
    <mergeCell ref="C153:C154"/>
    <mergeCell ref="B141:B143"/>
    <mergeCell ref="C141:C142"/>
    <mergeCell ref="B144:B145"/>
    <mergeCell ref="B146:B147"/>
    <mergeCell ref="B129:B133"/>
    <mergeCell ref="C129:C132"/>
    <mergeCell ref="B134:B138"/>
    <mergeCell ref="C134:C137"/>
    <mergeCell ref="B139:B140"/>
    <mergeCell ref="B122:B123"/>
    <mergeCell ref="B124:B125"/>
    <mergeCell ref="B126:B128"/>
    <mergeCell ref="C126:C127"/>
    <mergeCell ref="B113:B116"/>
    <mergeCell ref="C113:C115"/>
    <mergeCell ref="B117:B118"/>
    <mergeCell ref="B119:B121"/>
    <mergeCell ref="C119:C120"/>
    <mergeCell ref="B105:B107"/>
    <mergeCell ref="C105:C106"/>
    <mergeCell ref="B108:B110"/>
    <mergeCell ref="C108:C109"/>
    <mergeCell ref="B111:B112"/>
    <mergeCell ref="B95:B97"/>
    <mergeCell ref="C95:C96"/>
    <mergeCell ref="B98:B101"/>
    <mergeCell ref="C98:C100"/>
    <mergeCell ref="B102:B104"/>
    <mergeCell ref="C102:C103"/>
    <mergeCell ref="B88:B89"/>
    <mergeCell ref="B90:B94"/>
    <mergeCell ref="C90:C93"/>
    <mergeCell ref="B80:B82"/>
    <mergeCell ref="C80:C81"/>
    <mergeCell ref="B83:B85"/>
    <mergeCell ref="C83:C84"/>
    <mergeCell ref="B86:B87"/>
    <mergeCell ref="B71:B74"/>
    <mergeCell ref="C71:C73"/>
    <mergeCell ref="B75:B77"/>
    <mergeCell ref="C75:C76"/>
    <mergeCell ref="B78:B79"/>
    <mergeCell ref="B69:B70"/>
    <mergeCell ref="B64:B66"/>
    <mergeCell ref="C64:C65"/>
    <mergeCell ref="B67:B68"/>
    <mergeCell ref="B56:B58"/>
    <mergeCell ref="C56:C57"/>
    <mergeCell ref="B59:B61"/>
    <mergeCell ref="C59:C60"/>
    <mergeCell ref="B62:B63"/>
    <mergeCell ref="B46:B49"/>
    <mergeCell ref="C46:C48"/>
    <mergeCell ref="B50:B52"/>
    <mergeCell ref="C50:C51"/>
    <mergeCell ref="B53:B55"/>
    <mergeCell ref="C53:C54"/>
    <mergeCell ref="B38:B41"/>
    <mergeCell ref="C38:C40"/>
    <mergeCell ref="B42:B43"/>
    <mergeCell ref="B44:B45"/>
    <mergeCell ref="B35:B37"/>
    <mergeCell ref="C35:C36"/>
    <mergeCell ref="B28:B29"/>
    <mergeCell ref="B30:B32"/>
    <mergeCell ref="B33:B34"/>
    <mergeCell ref="B18:B21"/>
    <mergeCell ref="C18:C20"/>
    <mergeCell ref="B22:B25"/>
    <mergeCell ref="C22:C24"/>
    <mergeCell ref="B26:B27"/>
    <mergeCell ref="C30:C31"/>
    <mergeCell ref="B4:B8"/>
    <mergeCell ref="C4:C7"/>
    <mergeCell ref="B9:B12"/>
    <mergeCell ref="C9:C11"/>
    <mergeCell ref="B13:B17"/>
    <mergeCell ref="C13:C16"/>
  </mergeCells>
  <printOptions/>
  <pageMargins left="0.3937007874015748" right="0.1968503937007874" top="0.3937007874015748" bottom="0.3937007874015748" header="0.3937007874015748" footer="0.3937007874015748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I21"/>
  <sheetViews>
    <sheetView zoomScalePageLayoutView="0" workbookViewId="0" topLeftCell="A1">
      <selection activeCell="K4" sqref="K4"/>
    </sheetView>
  </sheetViews>
  <sheetFormatPr defaultColWidth="9.140625" defaultRowHeight="12.75"/>
  <cols>
    <col min="2" max="2" width="3.421875" style="0" customWidth="1"/>
    <col min="3" max="3" width="39.140625" style="0" customWidth="1"/>
    <col min="5" max="5" width="13.421875" style="0" customWidth="1"/>
    <col min="6" max="6" width="15.7109375" style="0" customWidth="1"/>
    <col min="7" max="8" width="21.7109375" style="0" customWidth="1"/>
  </cols>
  <sheetData>
    <row r="3" ht="13.5" thickBot="1"/>
    <row r="4" spans="2:8" s="38" customFormat="1" ht="75.75" customHeight="1" thickBot="1">
      <c r="B4" s="49" t="s">
        <v>101</v>
      </c>
      <c r="C4" s="51" t="s">
        <v>78</v>
      </c>
      <c r="D4" s="53" t="s">
        <v>79</v>
      </c>
      <c r="E4" s="54"/>
      <c r="F4" s="55" t="s">
        <v>80</v>
      </c>
      <c r="G4" s="53" t="s">
        <v>81</v>
      </c>
      <c r="H4" s="54"/>
    </row>
    <row r="5" spans="2:8" s="38" customFormat="1" ht="39" customHeight="1" thickBot="1">
      <c r="B5" s="50"/>
      <c r="C5" s="52"/>
      <c r="D5" s="37" t="s">
        <v>82</v>
      </c>
      <c r="E5" s="37" t="s">
        <v>83</v>
      </c>
      <c r="F5" s="56"/>
      <c r="G5" s="37" t="s">
        <v>84</v>
      </c>
      <c r="H5" s="37" t="s">
        <v>85</v>
      </c>
    </row>
    <row r="6" spans="2:9" ht="62.25" customHeight="1" thickBot="1">
      <c r="B6" s="31">
        <v>2</v>
      </c>
      <c r="C6" s="32" t="s">
        <v>87</v>
      </c>
      <c r="D6" s="33">
        <v>39</v>
      </c>
      <c r="E6" s="33">
        <v>36</v>
      </c>
      <c r="F6" s="33">
        <v>1.02</v>
      </c>
      <c r="G6" s="33">
        <v>2298109.86</v>
      </c>
      <c r="H6" s="33">
        <v>2283442.81</v>
      </c>
      <c r="I6" s="40">
        <f>G6/$G$21</f>
        <v>0.3404986586127639</v>
      </c>
    </row>
    <row r="7" spans="2:9" ht="16.5" thickBot="1">
      <c r="B7" s="31">
        <v>15</v>
      </c>
      <c r="C7" s="32" t="s">
        <v>100</v>
      </c>
      <c r="D7" s="33">
        <v>33</v>
      </c>
      <c r="E7" s="33">
        <v>27</v>
      </c>
      <c r="F7" s="33">
        <v>0.899</v>
      </c>
      <c r="G7" s="33">
        <v>1322986.84</v>
      </c>
      <c r="H7" s="33">
        <v>314721.56</v>
      </c>
      <c r="I7" s="40">
        <f aca="true" t="shared" si="0" ref="I7:I20">G7/$G$21</f>
        <v>0.19601989105183135</v>
      </c>
    </row>
    <row r="8" spans="2:9" ht="63.75" thickBot="1">
      <c r="B8" s="31">
        <v>14</v>
      </c>
      <c r="C8" s="35" t="s">
        <v>99</v>
      </c>
      <c r="D8" s="33">
        <v>48</v>
      </c>
      <c r="E8" s="33">
        <v>33</v>
      </c>
      <c r="F8" s="33">
        <v>0.888</v>
      </c>
      <c r="G8" s="33">
        <v>816017.35</v>
      </c>
      <c r="H8" s="33">
        <v>586609.54</v>
      </c>
      <c r="I8" s="40">
        <f t="shared" si="0"/>
        <v>0.12090493057618329</v>
      </c>
    </row>
    <row r="9" spans="2:9" ht="63.75" thickBot="1">
      <c r="B9" s="31">
        <v>12</v>
      </c>
      <c r="C9" s="32" t="s">
        <v>97</v>
      </c>
      <c r="D9" s="33">
        <v>117</v>
      </c>
      <c r="E9" s="33">
        <v>98</v>
      </c>
      <c r="F9" s="33">
        <v>0.95</v>
      </c>
      <c r="G9" s="34">
        <v>793787.6</v>
      </c>
      <c r="H9" s="33">
        <v>753721.81</v>
      </c>
      <c r="I9" s="40">
        <f t="shared" si="0"/>
        <v>0.11761126729748474</v>
      </c>
    </row>
    <row r="10" spans="2:9" ht="48" thickBot="1">
      <c r="B10" s="31">
        <v>5</v>
      </c>
      <c r="C10" s="32" t="s">
        <v>90</v>
      </c>
      <c r="D10" s="33">
        <v>19</v>
      </c>
      <c r="E10" s="33">
        <v>19</v>
      </c>
      <c r="F10" s="33">
        <v>1</v>
      </c>
      <c r="G10" s="33">
        <v>544418.7</v>
      </c>
      <c r="H10" s="33">
        <v>536005.24</v>
      </c>
      <c r="I10" s="40">
        <f t="shared" si="0"/>
        <v>0.08066360982137935</v>
      </c>
    </row>
    <row r="11" spans="2:9" ht="79.5" thickBot="1">
      <c r="B11" s="31">
        <v>11</v>
      </c>
      <c r="C11" s="32" t="s">
        <v>96</v>
      </c>
      <c r="D11" s="33">
        <v>14</v>
      </c>
      <c r="E11" s="33">
        <v>11</v>
      </c>
      <c r="F11" s="33">
        <v>0.911</v>
      </c>
      <c r="G11" s="34">
        <v>282025.53</v>
      </c>
      <c r="H11" s="34">
        <v>279928.85</v>
      </c>
      <c r="I11" s="40">
        <f t="shared" si="0"/>
        <v>0.041786215851122896</v>
      </c>
    </row>
    <row r="12" spans="2:9" ht="63.75" thickBot="1">
      <c r="B12" s="31">
        <v>6</v>
      </c>
      <c r="C12" s="32" t="s">
        <v>91</v>
      </c>
      <c r="D12" s="33">
        <v>26</v>
      </c>
      <c r="E12" s="33">
        <v>26</v>
      </c>
      <c r="F12" s="33">
        <v>1.009</v>
      </c>
      <c r="G12" s="34">
        <v>254804.01</v>
      </c>
      <c r="H12" s="34">
        <v>242462.28</v>
      </c>
      <c r="I12" s="40">
        <f t="shared" si="0"/>
        <v>0.03775294868372972</v>
      </c>
    </row>
    <row r="13" spans="2:9" ht="63.75" thickBot="1">
      <c r="B13" s="31">
        <v>8</v>
      </c>
      <c r="C13" s="35" t="s">
        <v>93</v>
      </c>
      <c r="D13" s="36">
        <v>13</v>
      </c>
      <c r="E13" s="36">
        <v>13</v>
      </c>
      <c r="F13" s="33">
        <v>1</v>
      </c>
      <c r="G13" s="36">
        <v>233335.3</v>
      </c>
      <c r="H13" s="36">
        <v>218617.18</v>
      </c>
      <c r="I13" s="40">
        <f t="shared" si="0"/>
        <v>0.0345720446354148</v>
      </c>
    </row>
    <row r="14" spans="2:9" ht="106.5" thickBot="1">
      <c r="B14" s="31">
        <v>7</v>
      </c>
      <c r="C14" s="32" t="s">
        <v>92</v>
      </c>
      <c r="D14" s="33">
        <v>9</v>
      </c>
      <c r="E14" s="33">
        <v>8</v>
      </c>
      <c r="F14" s="33">
        <v>0.999</v>
      </c>
      <c r="G14" s="33">
        <v>79043.02</v>
      </c>
      <c r="H14" s="33">
        <v>74879.85</v>
      </c>
      <c r="I14" s="40">
        <f t="shared" si="0"/>
        <v>0.011711381927886544</v>
      </c>
    </row>
    <row r="15" spans="2:9" ht="63.75" thickBot="1">
      <c r="B15" s="31">
        <v>9</v>
      </c>
      <c r="C15" s="32" t="s">
        <v>94</v>
      </c>
      <c r="D15" s="33">
        <v>9</v>
      </c>
      <c r="E15" s="33">
        <v>9</v>
      </c>
      <c r="F15" s="33">
        <v>1.018</v>
      </c>
      <c r="G15" s="33">
        <v>46503.17</v>
      </c>
      <c r="H15" s="34">
        <v>42629.2</v>
      </c>
      <c r="I15" s="40">
        <f t="shared" si="0"/>
        <v>0.0068901262214859154</v>
      </c>
    </row>
    <row r="16" spans="2:9" ht="32.25" thickBot="1">
      <c r="B16" s="31">
        <v>13</v>
      </c>
      <c r="C16" s="32" t="s">
        <v>98</v>
      </c>
      <c r="D16" s="33">
        <v>40</v>
      </c>
      <c r="E16" s="33">
        <v>40</v>
      </c>
      <c r="F16" s="33">
        <v>1.002</v>
      </c>
      <c r="G16" s="33">
        <v>38184.3</v>
      </c>
      <c r="H16" s="33">
        <v>31937.2</v>
      </c>
      <c r="I16" s="40">
        <f t="shared" si="0"/>
        <v>0.0056575637032719416</v>
      </c>
    </row>
    <row r="17" spans="2:9" ht="16.5" thickBot="1">
      <c r="B17" s="31">
        <v>3</v>
      </c>
      <c r="C17" s="32" t="s">
        <v>88</v>
      </c>
      <c r="D17" s="33">
        <v>11</v>
      </c>
      <c r="E17" s="33">
        <v>11</v>
      </c>
      <c r="F17" s="33">
        <v>1.013</v>
      </c>
      <c r="G17" s="34">
        <v>26246.13</v>
      </c>
      <c r="H17" s="34">
        <v>26226.13</v>
      </c>
      <c r="I17" s="40">
        <f t="shared" si="0"/>
        <v>0.00388874884283218</v>
      </c>
    </row>
    <row r="18" spans="2:9" ht="63.75" thickBot="1">
      <c r="B18" s="31">
        <v>10</v>
      </c>
      <c r="C18" s="32" t="s">
        <v>95</v>
      </c>
      <c r="D18" s="33">
        <v>6</v>
      </c>
      <c r="E18" s="33">
        <v>5</v>
      </c>
      <c r="F18" s="33">
        <v>0.999</v>
      </c>
      <c r="G18" s="33">
        <v>11592.5</v>
      </c>
      <c r="H18" s="33">
        <v>10687.51</v>
      </c>
      <c r="I18" s="40">
        <f t="shared" si="0"/>
        <v>0.0017175987835361649</v>
      </c>
    </row>
    <row r="19" spans="2:9" ht="63.75" thickBot="1">
      <c r="B19" s="31">
        <v>1</v>
      </c>
      <c r="C19" s="32" t="s">
        <v>86</v>
      </c>
      <c r="D19" s="33">
        <v>10</v>
      </c>
      <c r="E19" s="33">
        <v>10</v>
      </c>
      <c r="F19" s="33">
        <v>1.073</v>
      </c>
      <c r="G19" s="33">
        <v>1480</v>
      </c>
      <c r="H19" s="33">
        <v>1480</v>
      </c>
      <c r="I19" s="40">
        <f t="shared" si="0"/>
        <v>0.0002192836920106555</v>
      </c>
    </row>
    <row r="20" spans="2:9" ht="32.25" thickBot="1">
      <c r="B20" s="31">
        <v>4</v>
      </c>
      <c r="C20" s="32" t="s">
        <v>89</v>
      </c>
      <c r="D20" s="33">
        <v>5</v>
      </c>
      <c r="E20" s="33">
        <v>5</v>
      </c>
      <c r="F20" s="33">
        <v>1</v>
      </c>
      <c r="G20" s="33">
        <v>713.6</v>
      </c>
      <c r="H20" s="33">
        <v>713.16</v>
      </c>
      <c r="I20" s="40">
        <f t="shared" si="0"/>
        <v>0.0001057302990667593</v>
      </c>
    </row>
    <row r="21" spans="7:8" ht="12.75">
      <c r="G21" s="39">
        <f>SUM(G6:G20)</f>
        <v>6749247.909999998</v>
      </c>
      <c r="H21" s="39">
        <f>SUM(H6:H20)</f>
        <v>5404062.319999999</v>
      </c>
    </row>
  </sheetData>
  <sheetProtection/>
  <mergeCells count="5">
    <mergeCell ref="B4:B5"/>
    <mergeCell ref="C4:C5"/>
    <mergeCell ref="D4:E4"/>
    <mergeCell ref="F4:F5"/>
    <mergeCell ref="G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danitskaya</cp:lastModifiedBy>
  <cp:lastPrinted>2018-05-16T13:11:43Z</cp:lastPrinted>
  <dcterms:created xsi:type="dcterms:W3CDTF">2018-03-14T14:40:54Z</dcterms:created>
  <dcterms:modified xsi:type="dcterms:W3CDTF">2018-05-21T13:15:57Z</dcterms:modified>
  <cp:category/>
  <cp:version/>
  <cp:contentType/>
  <cp:contentStatus/>
</cp:coreProperties>
</file>