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Сводный оперативный отчет" sheetId="1" r:id="rId1"/>
  </sheets>
  <definedNames/>
  <calcPr fullCalcOnLoad="1"/>
</workbook>
</file>

<file path=xl/sharedStrings.xml><?xml version="1.0" encoding="utf-8"?>
<sst xmlns="http://schemas.openxmlformats.org/spreadsheetml/2006/main" count="386" uniqueCount="106">
  <si>
    <t>№ п/п</t>
  </si>
  <si>
    <t>Источник финансирования</t>
  </si>
  <si>
    <t>Профинансировано (тыс.руб)</t>
  </si>
  <si>
    <t>Процент финансирования</t>
  </si>
  <si>
    <t>Средства Федерального бюджета</t>
  </si>
  <si>
    <t>Средства бюджета Московской области</t>
  </si>
  <si>
    <t>Внебюджетные источники</t>
  </si>
  <si>
    <t>Итого по муниципальной программе, в том числе:</t>
  </si>
  <si>
    <t>Итого по подпрограмме</t>
  </si>
  <si>
    <t>-</t>
  </si>
  <si>
    <t>Итого по муниципальным программам Московской области</t>
  </si>
  <si>
    <t>Наименование программы/ подпрограммы
муниципальный заказчик</t>
  </si>
  <si>
    <t xml:space="preserve">Итого по подпрограмме </t>
  </si>
  <si>
    <t>Средства бюджета 
городского округа Электросталь Московской области</t>
  </si>
  <si>
    <t>Приложение №1
к Сводному годовому отчету 
о ходе реализации муниципальных программ городского округа Электросталь Московской области в 2020 году</t>
  </si>
  <si>
    <t>Отчет об использовании средств бюджета городского округа Электросталь 
и средств иных привлекаемых для реализации муниципальных программ источников за 2020 год</t>
  </si>
  <si>
    <t>Плановый объем финансирования</t>
  </si>
  <si>
    <t>Муниципальная программа городского округа Электросталь Московской области "Здравоохранение"
(Отдел по социальным вопросам Администрации городского округа Электросталь Московской области)</t>
  </si>
  <si>
    <t>Подпрограмма I «Профилактика заболеваний и формирование здорового образа жизни. Развитие первичной медико-санитарной помощи»
(Отдел по социальным вопросам Администрации городского округа Электросталь Московской области)</t>
  </si>
  <si>
    <t xml:space="preserve">Подпрограмма V «Финансовое обеспечение системы организации медицинской помощи»
(Отдел по социальным вопросам Администрации городского округа Электросталь Московской области)
</t>
  </si>
  <si>
    <t>Муниципальная программа городского округа Электросталь Московской области "Культура"
(Управление по культуре и делам молодёжи Администрации городского округа Электросталь Московской области)</t>
  </si>
  <si>
    <t>Подпрограмма II  "Развитие музейного дела и народных художественных промыслов"
(Управление по культуре и делам молодёжи Администрации городского округа Электросталь Московской области)</t>
  </si>
  <si>
    <t>Подпрограмма III "Развитие библиотечного дела"
(Управление по культуре и делам молодёжи Администрации городского округа Электросталь Московской области)</t>
  </si>
  <si>
    <t>Подпрограмма IV "Развитие профессионального искусства, гастрольно-концертной и культурно-досуговой деятельности, кинематографии"
(Управление по культуре и делам молодёжи Администрации городского округа Электросталь Московской области)</t>
  </si>
  <si>
    <t>Подпрограмма V "Укрепление материально-технической базы государственных и муниципальных учреждений культуры Московской области"
(Управление по культуре и делам молодёжи Администрации городского округа Электросталь Московской области)</t>
  </si>
  <si>
    <t>Подпрограмма VII "Развитие архивного дела"
(Управление по кадровой политике и общим вопросам Администрации городского округа Электросталь Московской области)</t>
  </si>
  <si>
    <t>Подпрограмма VIII "Обеспечивающая подпрограмма"
(Управление по культуре и делам молодёжи Администрации городского округа Электросталь Московской области)</t>
  </si>
  <si>
    <t>Подпрограмма IX "Развитие парков культуры и отдыха"
(Управление по культуре и делам молодёжи Администрации городского округа Электросталь Московской области)</t>
  </si>
  <si>
    <t>Муниципальная программа городского округа Электросталь Московской области "Образование"
(Управление образования Администрации городского округа Электросталь Московской области)</t>
  </si>
  <si>
    <t>Подпрограмма I "Дошкольное образование"
(Управление образования Администрации городского округа Электросталь Московской области)</t>
  </si>
  <si>
    <t>Подпрограмма II "Общее образование"
(Управление образования Администрации городского округа Электросталь Московской области)</t>
  </si>
  <si>
    <t>Подпрограмма III "Дополнительное образование, воспитание и психолого-социальное сопровождение детей"
(Управление образования Администрации городского округа Электросталь Московской области)</t>
  </si>
  <si>
    <t>Подпрограмма IV "Профессиональное образование"
(Управление образования Администрации городского округа Электросталь Московской области)</t>
  </si>
  <si>
    <t>Подпрограмма V "Обеспечивающая подпрограмма"
(Управление образования Администрации городского округа Электросталь Московской области)</t>
  </si>
  <si>
    <t>Муниципальная программа городского округа Электросталь Московской области "Социальная защита населения"
(Отдел по социальным вопросам Администрации городского округа Электросталь Московской области)</t>
  </si>
  <si>
    <t>Подпрограмма I "Социальная поддержка граждан"
(Отдел по социальным вопросам Администрации городского округа Электросталь Московской области)</t>
  </si>
  <si>
    <t>Подпрограмма II "Доступная среда"
(Отдел по социальным вопросам Администрации городского округа Электросталь Московской области)</t>
  </si>
  <si>
    <t>Подпрограмма VIII "Развитие трудовых ресурсов и охраны труда"
(Отдел по социальным вопросам Администрации городского округа Электросталь Московской области)</t>
  </si>
  <si>
    <t>Подпрограмма IX "Развитие и поддержка социально ориентированных некоммерческих организаций"
(Отдел по социальным вопросам Администрации городского округа Электросталь Московской области)</t>
  </si>
  <si>
    <t>Подпрограмма III "Развитие системы отдыха и оздоровления детей"
(Управление образования Администрации городского округа Электросталь Московской области)</t>
  </si>
  <si>
    <t>ВСЕГО</t>
  </si>
  <si>
    <t>Муниципальная программа городского округа Электросталь Московской области "Спорт"
(Управление по физической культуре и спорту Администрации городского округа Электросталь Московской области)</t>
  </si>
  <si>
    <t>Подпрограмма I "Развитие физической культуры и спорта"
(Управление по физической культуре и спорту Администрации городского округа Электросталь Московской области)</t>
  </si>
  <si>
    <t>Подпрограмма III "Подготовка спортивного резерва"
(Управление по физической культуре и спорту Администрации городского округа Электросталь Московской области)</t>
  </si>
  <si>
    <t>Подпрограмма IV "Обеспечивающая подпрограмма"
(Управление по физической культуре и спорту Администрации городского округа Электросталь Московской области)</t>
  </si>
  <si>
    <t>Муниципальная программа городского округа Электросталь Московской области "Развитие сельского хозяйства"
(Управление по потребительскому рынку и сельскому хозяйству Администрации городского округа Электросталь Московской области)</t>
  </si>
  <si>
    <t>Подпрограмма I "Развитие отраслей сельского хозяйства"
(Управление по потребительскому рынку и сельскому хозяйству Администрации городского округа Электросталь Московской области)</t>
  </si>
  <si>
    <t>Подпрограмма II "Развитие мелиорации земель сельскохозяйственного назначения"
(Управление по потребительскому рынку и сельскому хозяйству Администрации городского округа Электросталь Московской области)</t>
  </si>
  <si>
    <t>Подпрограмма IV "Обеспечение эпизоотического и ветеринарно-санитарного благополучия Московской области"
(Управление по потребительскому рынку и сельскому хозяйству Администрации городского округа Электросталь Московской области)</t>
  </si>
  <si>
    <t>Подпрограмма IV "Экспорт продукции агропромышленного комплекса Московской области"
(Управление по потребительскому рынку и сельскому хозяйству Администрации городского округа Электросталь Московской области)</t>
  </si>
  <si>
    <t>Муниципальная программа городского округа Электросталь Московской области "Экология и окружающая среда"
(Управление городского жилищного и коммунального хозяйства Администрации городского округа Электросталь Московской области)</t>
  </si>
  <si>
    <t>Подпрограмма I "Охрана окружающей среды"
(Управление городского жилищного и коммунального хозяйства Администрации городского округа Электросталь Московской области)</t>
  </si>
  <si>
    <t xml:space="preserve">Подпрограмма V "Региональная программа в области обращения с отходами, в том числе с твердыми коммунальными отходами"
(Управление городского жилищного и коммунального хозяйства Администрации городского округа Электросталь Московской области)      </t>
  </si>
  <si>
    <t>Подпрограмма IV "Развитие лесного хозяйства"
(Комитет по строительству, дорожной деятельности и благоустройства Администрации городского округа Электросталь Московской области)</t>
  </si>
  <si>
    <t>Муниципальная программа городского округа Электросталь Московской области "Безопасность и обеспечение безопасности жизнедеятельности населения"
(Управление по территориальной безопасности Администрации городского округа Электросталь Московской области)</t>
  </si>
  <si>
    <t>Подпрограмма I "Профилактика преступлений и иных правонарушений"
(Управление по территориальной безопасности Администрации городского округа Электросталь Московской области)</t>
  </si>
  <si>
    <t>Подпрограмма II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
(Управление по территориальной безопасности Администрации городского округа Электросталь Московской области)</t>
  </si>
  <si>
    <t>Подпрограмма III "Развитие и совершенствование систем оповещения и информирования населения муниципального образования  Московской области"
(Управление по территориальной безопасности Администрации городского округа Электросталь Московской области)</t>
  </si>
  <si>
    <t>Подпрограмма IV "Обеспечение пожарной безопасности на территории муниципального образования Московской области"
(Управление по территориальной безопасности Администрации городского округа Электросталь Московской области)</t>
  </si>
  <si>
    <t>Подпрограмма V "Обеспечение мероприятий гражданской обороны на территории муниципального образования Московской области"
(Управление по территориальной безопасности Администрации городского округа Электросталь Московской области)</t>
  </si>
  <si>
    <t>Подпрограмма IV "Обеспечивающая подпрограмма"
(Управление по территориальной безопасности Администрации городского округа Электросталь Московской области)</t>
  </si>
  <si>
    <t>Муниципальная программа городского округа Электросталь Московской области "Жилище"
(Управление городского жилищного и коммунального хозяйства Администрации городского округа Электросталь Московской области)</t>
  </si>
  <si>
    <t xml:space="preserve">Подпрограмма I "Комплексное освоение земельных участков в целях жилищного строительства и развитие застроенных территорий"
(Комитет по строительству, дорожной деятельности и благоустройства Администрации городского округа Электросталь Московской области, 
Управление городского жилищного и коммунального хозяйства Администрации городского округа Электросталь Московской области)
</t>
  </si>
  <si>
    <t>Подпрограмма II "Обеспечение жильем молодых семей"
(Управление городского жилищного и коммунального хозяйства Администрации городского округа Электросталь Московской области)</t>
  </si>
  <si>
    <t>Подпрограмма III "Обеспечение жильем детей-сирот и детей, оставшихся без попечения родителей, лиц из числа детей-сирот и детей, оставшихся без попечения родителей"
(Комитет имущественных отношений Администрации городского округа Электросталь Московской области)</t>
  </si>
  <si>
    <t>Подпрограмма IV "Социальная ипотека"
(Управление образования Администрации городского округа Электросталь)</t>
  </si>
  <si>
    <t>Муниципальная программа городского округа Электросталь Московской области "Развитие инженерной инфраструктуры и энергоэффективности"
(Управление городского жилищного и коммунального хозяйства Администрации городского округа Электросталь Московской области)</t>
  </si>
  <si>
    <t>Подпрограмма I "Чистая вода"
(Управление городского жилищного и коммунального хозяйства Администрации городского округа Электросталь Московской области)</t>
  </si>
  <si>
    <t>Подпрограмма II "Системы водоотведения"
(Управление городского жилищного и коммунального хозяйства Администрации городского округа Электросталь Московской области)</t>
  </si>
  <si>
    <t>Подпрограмма III "Создание условий для обеспечения качественными коммунальными услугами"
(Управление городского жилищного и коммунального хозяйства Администрации городского округа Электросталь Московской области)</t>
  </si>
  <si>
    <t>Подпрограмма VIII "Обеспечивающая подпрограмма"
(Управление городского жилищного и коммунального хозяйства Администрации городского округа Электросталь Московской области)</t>
  </si>
  <si>
    <t xml:space="preserve">Подпрограмма IV "Энергосбережение и повышение энергетической эффективности и создание условий для обеспечения качественными коммунальными услугами"
(Управление городского жилищного и коммунального хозяйства Администрации городского округа Электросталь Московской области)     </t>
  </si>
  <si>
    <t>Муниципальная программа городского округа Электросталь Московской области "Предпринимательство"
(Экономическое управление Администрации городского округа Электросталь Московской области)</t>
  </si>
  <si>
    <t xml:space="preserve">Подпрограмма III "Развитие малого и среднего предпринимательства"
(Экономическое управление Администрации городского округа Электросталь Московской области,
МКУ «Департамент по развитию промышленности, инвестиционной политике и рекламе»)
</t>
  </si>
  <si>
    <t>Подпрограмма IV "Развитие потребительского рынка и услуг"
(Управление по потребительскому рынку и сельскому хозяйству Администрации городского округа Электросталь Московской области)</t>
  </si>
  <si>
    <t>Подпрограмма I "Инвестиции"
(МКУ «Департамент по развитию промышленности, инвестиционной политике и рекламе городского округа Электросталь»)</t>
  </si>
  <si>
    <t>Подпрограмма II "Развитие конкуренции"
(МКУ «Управление по конкурентной политике и централизации закупок»)</t>
  </si>
  <si>
    <t>Муниципальная программа городского округа Электросталь Московской области "Управление имуществом и муниципальными финансами"
(Экономическое управление Администрации городского округа Электросталь Московской области)</t>
  </si>
  <si>
    <t>Подпрограмма I "Развитие имущественного комплекса"
(Комитет имущественных отношений Администрации городского округа Электросталь Московской области)</t>
  </si>
  <si>
    <t>Подпрограмма III "Совершенствование муниципальной службы Московской области"
(Управление по кадровой политике и общим вопросам Администрации городского округа Электросталь Московской области)</t>
  </si>
  <si>
    <t>Подпрограмма IV "Управление муниципальными финансами"
(Финансовое управление Администрации городского округа Электросталь Московской области)</t>
  </si>
  <si>
    <t xml:space="preserve">Подпрограмма V "Обеспечивающая подпрограмма"
(Администрация городского округа Электросталь Московской области,
Финансовое управление Администрации городского округа Электросталь Московской области,
Комитет по строительству, дорожной деятельности и благоустройства Администрации городского округа Электросталь Московской области)
</t>
  </si>
  <si>
    <t>Муниципальная программа городского округа Электросталь Московской области "Развитие институтов гражданского общества , повышение эффективности местного самоуправления и реализации  молодежной политики"
(Управление по культуре и делам молодёжи Администрации городского округа Электросталь Московской области)</t>
  </si>
  <si>
    <t>Подпрограмма I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
(Отдел по связям с общественностью Администрации городского округа Электросталь Московской области)</t>
  </si>
  <si>
    <t>Подпрограмма III "Эффективное местное самоуправление Московской области"
(Управление образования Администрации городского округа Электросталь Московской области
Комитет по строительству, дорожной деятельности и благоустройства Администрация городского округа Электросталь Московской области)</t>
  </si>
  <si>
    <t>Подпрограмма IV "Молодежь Подмосковья"
(Управление по культуре и делам молодёжи Администрации городского округа Электросталь Московской области)</t>
  </si>
  <si>
    <t>Подпрограмма VI "Развитие туризма в Московской области"
(Управление по культуре и делам молодёжи Администрации городского округа Электросталь Московской области)</t>
  </si>
  <si>
    <t>Подпрограмма V "Обеспечивающая подпрограмма"
(Администрация городского округа Электросталь Московской области)</t>
  </si>
  <si>
    <t>Муниципальная программа городского округа Электросталь Московской области "Развитие и функционирование дорожно-транспортного комплекса"
(Комитет по строительству, дорожной деятельности и благоустройства Администрации городского округа Электросталь Московской области)</t>
  </si>
  <si>
    <t>Подпрогамма I "Пассажирский транспорт общего пользования"
(Комитет по строительству, дорожной деятельности и благоустройства Администрации городского округа Электросталь Московской области)</t>
  </si>
  <si>
    <t>Подпрограмма II "Дороги Подмосковья"
(Комитет по строительству, дорожной деятельности и благоустройства Администрации городского округа Электросталь Московской области)</t>
  </si>
  <si>
    <t>Муниципальная программа городского округа Электросталь Московской области "Цифровое муниципальное образование"
(Управление по кадровой политике и общим вопросам Администрации городского округа Электросталь Московской области)</t>
  </si>
  <si>
    <t>Подпрограмма I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
(Управление по кадровой политике и общим вопросам Администрации городского округа Электросталь Московской области)</t>
  </si>
  <si>
    <t>Подпрограмма II "Развитие информационной и технологической инфраструктуры экосистемы цифровой экономики муниципального образования Московской области"
(Отдел информационно-коммуникационных технологий и защиты информации Администрации городского округа Электросталь Московской области)</t>
  </si>
  <si>
    <t>Муниципальная программа городского округа Электросталь Московской области "Архитектура и градостроительство"
(Управление архитектуры и градостроительства Администрации городского округа Электросталь Московской области)</t>
  </si>
  <si>
    <t>Подпрограмма I "Разработка Генерального плана развития городского округа"
(Управление архитектуры и градостроительства Администрации городского округа Электросталь Московской области)</t>
  </si>
  <si>
    <t>Подпрограмма II "Реализация политики пространственного развития"
(Управление архитектуры и градостроительства Администрации городского округа Электросталь Московской области)</t>
  </si>
  <si>
    <t>Муниципальная программа городского округа Электросталь Московской области "Формирование  современной комфортной городской среды"
(Комитет по строительству, дорожной деятельности и благоустройства Администрации городского округа Электросталь Московской области)</t>
  </si>
  <si>
    <t>Подпрограмма I "Комфортная городская среда"
(Комитет по строительству, дорожной деятельности и благоустройства Администрации городского округа Электросталь Московской области)</t>
  </si>
  <si>
    <t>Подпрограмма II "Благоустройство территорий"
(Комитет по строительству, дорожной деятельности и благоустройства Администрации городского округа Электросталь Московской области)</t>
  </si>
  <si>
    <t>Подпрограма III "Строительство (реконструкция) объектов образования"
(Комитет по строительству, дорожной деятельности и благоустройства Администрации городского округа Электросталь Московской области)</t>
  </si>
  <si>
    <t>Муниципальная программа городского округа Электросталь Московской области "Строительство объектов социальной инфраструктуры"
(Комитет по строительству, дорожной деятельности и благоустройства Администрации городского округа Электросталь Московской области)</t>
  </si>
  <si>
    <t>Подпрограмма III "Создание условий для обеспечения комфортного проживания жителей в многоквартирных домах"
(Управление городского жилищного и коммунального хозяйства Администрации городского округа Электросталь Московской области)</t>
  </si>
  <si>
    <t>Муниципальная программа городского округа Электросталь Московской области "Переселение граждан из аварийного жилищного фонда"
(Комитет по строительству, дорожной деятельности и благоустройства Администрации городского округа Электросталь Московской области)</t>
  </si>
  <si>
    <t>Подпрограмма I "Обеспечение устойчивого сокращения непригодного для проживания жилищного фонда"
(Комитет по строительству, дорожной деятельности и благоустройства Администрации городского округа Электросталь Московской области)</t>
  </si>
  <si>
    <t>Подпрограмма II "Обеспечение мероприятий по переселению граждан из аварийного жилищного фонда в Московской области"
(Комитет по строительству, дорожной деятельности и благоустройства Администрации городского округа Электросталь Московской области)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</si>
</sst>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%"/>
    <numFmt numFmtId="174" formatCode="#,##0.0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0"/>
  </numFmts>
  <fonts count="51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10" fontId="2" fillId="0" borderId="10" xfId="55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NumberFormat="1" applyFont="1" applyFill="1" applyBorder="1" applyAlignment="1" applyProtection="1">
      <alignment vertical="top"/>
      <protection locked="0"/>
    </xf>
    <xf numFmtId="0" fontId="48" fillId="0" borderId="0" xfId="0" applyFont="1" applyAlignment="1">
      <alignment/>
    </xf>
    <xf numFmtId="0" fontId="47" fillId="0" borderId="11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right" vertical="top" wrapText="1"/>
      <protection locked="0"/>
    </xf>
    <xf numFmtId="10" fontId="4" fillId="0" borderId="10" xfId="55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/>
    </xf>
    <xf numFmtId="0" fontId="4" fillId="0" borderId="11" xfId="0" applyNumberFormat="1" applyFont="1" applyFill="1" applyBorder="1" applyAlignment="1" applyProtection="1">
      <alignment vertical="top"/>
      <protection locked="0"/>
    </xf>
    <xf numFmtId="4" fontId="3" fillId="33" borderId="10" xfId="0" applyNumberFormat="1" applyFont="1" applyFill="1" applyBorder="1" applyAlignment="1" applyProtection="1">
      <alignment horizontal="right" vertical="top" wrapText="1"/>
      <protection locked="0"/>
    </xf>
    <xf numFmtId="10" fontId="3" fillId="33" borderId="10" xfId="55" applyNumberFormat="1" applyFont="1" applyFill="1" applyBorder="1" applyAlignment="1" applyProtection="1">
      <alignment horizontal="right" vertical="top" wrapText="1"/>
      <protection locked="0"/>
    </xf>
    <xf numFmtId="4" fontId="5" fillId="33" borderId="10" xfId="0" applyNumberFormat="1" applyFont="1" applyFill="1" applyBorder="1" applyAlignment="1" applyProtection="1">
      <alignment horizontal="right" vertical="top" wrapText="1"/>
      <protection locked="0"/>
    </xf>
    <xf numFmtId="10" fontId="5" fillId="33" borderId="10" xfId="55" applyNumberFormat="1" applyFont="1" applyFill="1" applyBorder="1" applyAlignment="1" applyProtection="1">
      <alignment horizontal="right" vertical="top" wrapText="1"/>
      <protection locked="0"/>
    </xf>
    <xf numFmtId="10" fontId="4" fillId="33" borderId="10" xfId="55" applyNumberFormat="1" applyFont="1" applyFill="1" applyBorder="1" applyAlignment="1" applyProtection="1">
      <alignment horizontal="righ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49" fillId="33" borderId="10" xfId="0" applyNumberFormat="1" applyFont="1" applyFill="1" applyBorder="1" applyAlignment="1" applyProtection="1">
      <alignment horizontal="left" vertical="top" wrapText="1"/>
      <protection locked="0"/>
    </xf>
    <xf numFmtId="4" fontId="49" fillId="33" borderId="10" xfId="0" applyNumberFormat="1" applyFont="1" applyFill="1" applyBorder="1" applyAlignment="1" applyProtection="1">
      <alignment horizontal="right" vertical="top" wrapText="1"/>
      <protection locked="0"/>
    </xf>
    <xf numFmtId="10" fontId="49" fillId="33" borderId="10" xfId="55" applyNumberFormat="1" applyFont="1" applyFill="1" applyBorder="1" applyAlignment="1" applyProtection="1">
      <alignment horizontal="right" vertical="top" wrapText="1"/>
      <protection locked="0"/>
    </xf>
    <xf numFmtId="0" fontId="47" fillId="0" borderId="10" xfId="0" applyNumberFormat="1" applyFont="1" applyFill="1" applyBorder="1" applyAlignment="1" applyProtection="1">
      <alignment horizontal="left" vertical="top" wrapText="1"/>
      <protection locked="0"/>
    </xf>
    <xf numFmtId="4" fontId="47" fillId="0" borderId="10" xfId="0" applyNumberFormat="1" applyFont="1" applyFill="1" applyBorder="1" applyAlignment="1" applyProtection="1">
      <alignment horizontal="right" vertical="top" wrapText="1"/>
      <protection locked="0"/>
    </xf>
    <xf numFmtId="10" fontId="47" fillId="0" borderId="10" xfId="55" applyNumberFormat="1" applyFont="1" applyFill="1" applyBorder="1" applyAlignment="1" applyProtection="1">
      <alignment horizontal="right" vertical="top" wrapText="1"/>
      <protection locked="0"/>
    </xf>
    <xf numFmtId="0" fontId="49" fillId="0" borderId="0" xfId="0" applyNumberFormat="1" applyFont="1" applyFill="1" applyBorder="1" applyAlignment="1" applyProtection="1">
      <alignment vertical="top"/>
      <protection locked="0"/>
    </xf>
    <xf numFmtId="0" fontId="50" fillId="0" borderId="0" xfId="0" applyFont="1" applyAlignment="1">
      <alignment/>
    </xf>
    <xf numFmtId="0" fontId="49" fillId="0" borderId="11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>
      <alignment/>
    </xf>
    <xf numFmtId="0" fontId="5" fillId="33" borderId="12" xfId="0" applyNumberFormat="1" applyFont="1" applyFill="1" applyBorder="1" applyAlignment="1" applyProtection="1">
      <alignment horizontal="left" vertical="top" wrapText="1"/>
      <protection locked="0"/>
    </xf>
    <xf numFmtId="0" fontId="4" fillId="34" borderId="10" xfId="0" applyNumberFormat="1" applyFont="1" applyFill="1" applyBorder="1" applyAlignment="1" applyProtection="1">
      <alignment horizontal="left" vertical="top" wrapText="1"/>
      <protection locked="0"/>
    </xf>
    <xf numFmtId="4" fontId="4" fillId="34" borderId="10" xfId="0" applyNumberFormat="1" applyFont="1" applyFill="1" applyBorder="1" applyAlignment="1" applyProtection="1">
      <alignment horizontal="right" vertical="top" wrapText="1"/>
      <protection locked="0"/>
    </xf>
    <xf numFmtId="10" fontId="4" fillId="34" borderId="10" xfId="55" applyNumberFormat="1" applyFont="1" applyFill="1" applyBorder="1" applyAlignment="1" applyProtection="1">
      <alignment horizontal="right" vertical="top" wrapText="1"/>
      <protection locked="0"/>
    </xf>
    <xf numFmtId="172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Alignment="1">
      <alignment/>
    </xf>
    <xf numFmtId="0" fontId="4" fillId="34" borderId="0" xfId="0" applyNumberFormat="1" applyFont="1" applyFill="1" applyBorder="1" applyAlignment="1" applyProtection="1">
      <alignment vertical="top"/>
      <protection locked="0"/>
    </xf>
    <xf numFmtId="0" fontId="4" fillId="34" borderId="11" xfId="0" applyNumberFormat="1" applyFont="1" applyFill="1" applyBorder="1" applyAlignment="1" applyProtection="1">
      <alignment vertical="top"/>
      <protection locked="0"/>
    </xf>
    <xf numFmtId="0" fontId="0" fillId="34" borderId="0" xfId="0" applyFont="1" applyFill="1" applyAlignment="1">
      <alignment/>
    </xf>
    <xf numFmtId="175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5" xfId="0" applyNumberFormat="1" applyFont="1" applyFill="1" applyBorder="1" applyAlignment="1" applyProtection="1">
      <alignment horizontal="left" vertical="top" wrapText="1"/>
      <protection locked="0"/>
    </xf>
    <xf numFmtId="4" fontId="4" fillId="34" borderId="12" xfId="0" applyNumberFormat="1" applyFont="1" applyFill="1" applyBorder="1" applyAlignment="1" applyProtection="1">
      <alignment horizontal="right" vertical="top" wrapText="1"/>
      <protection locked="0"/>
    </xf>
    <xf numFmtId="0" fontId="48" fillId="34" borderId="0" xfId="0" applyFont="1" applyFill="1" applyAlignment="1">
      <alignment horizontal="center"/>
    </xf>
    <xf numFmtId="0" fontId="2" fillId="34" borderId="10" xfId="0" applyNumberFormat="1" applyFont="1" applyFill="1" applyBorder="1" applyAlignment="1" applyProtection="1">
      <alignment vertical="center" wrapText="1"/>
      <protection locked="0"/>
    </xf>
    <xf numFmtId="0" fontId="0" fillId="34" borderId="0" xfId="0" applyFill="1" applyAlignment="1">
      <alignment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4" fontId="4" fillId="0" borderId="13" xfId="0" applyNumberFormat="1" applyFont="1" applyFill="1" applyBorder="1" applyAlignment="1" applyProtection="1">
      <alignment horizontal="right" vertical="top" wrapText="1"/>
      <protection locked="0"/>
    </xf>
    <xf numFmtId="10" fontId="4" fillId="0" borderId="13" xfId="55" applyNumberFormat="1" applyFont="1" applyFill="1" applyBorder="1" applyAlignment="1" applyProtection="1">
      <alignment horizontal="right" vertical="top" wrapText="1"/>
      <protection locked="0"/>
    </xf>
    <xf numFmtId="4" fontId="4" fillId="0" borderId="14" xfId="0" applyNumberFormat="1" applyFont="1" applyFill="1" applyBorder="1" applyAlignment="1" applyProtection="1">
      <alignment horizontal="right" vertical="top" wrapText="1"/>
      <protection locked="0"/>
    </xf>
    <xf numFmtId="10" fontId="4" fillId="0" borderId="14" xfId="55" applyNumberFormat="1" applyFont="1" applyFill="1" applyBorder="1" applyAlignment="1" applyProtection="1">
      <alignment horizontal="right" vertical="top" wrapText="1"/>
      <protection locked="0"/>
    </xf>
    <xf numFmtId="4" fontId="5" fillId="33" borderId="15" xfId="0" applyNumberFormat="1" applyFont="1" applyFill="1" applyBorder="1" applyAlignment="1" applyProtection="1">
      <alignment horizontal="right" vertical="top" wrapText="1"/>
      <protection locked="0"/>
    </xf>
    <xf numFmtId="10" fontId="5" fillId="33" borderId="15" xfId="55" applyNumberFormat="1" applyFont="1" applyFill="1" applyBorder="1" applyAlignment="1" applyProtection="1">
      <alignment horizontal="right" vertical="top" wrapText="1"/>
      <protection locked="0"/>
    </xf>
    <xf numFmtId="0" fontId="8" fillId="35" borderId="10" xfId="0" applyNumberFormat="1" applyFont="1" applyFill="1" applyBorder="1" applyAlignment="1" applyProtection="1">
      <alignment horizontal="left" vertical="top" wrapText="1"/>
      <protection locked="0"/>
    </xf>
    <xf numFmtId="4" fontId="8" fillId="35" borderId="10" xfId="0" applyNumberFormat="1" applyFont="1" applyFill="1" applyBorder="1" applyAlignment="1" applyProtection="1">
      <alignment vertical="top"/>
      <protection locked="0"/>
    </xf>
    <xf numFmtId="10" fontId="8" fillId="35" borderId="10" xfId="55" applyNumberFormat="1" applyFont="1" applyFill="1" applyBorder="1" applyAlignment="1" applyProtection="1">
      <alignment vertical="top"/>
      <protection locked="0"/>
    </xf>
    <xf numFmtId="0" fontId="4" fillId="0" borderId="13" xfId="0" applyNumberFormat="1" applyFont="1" applyFill="1" applyBorder="1" applyAlignment="1" applyProtection="1">
      <alignment vertical="top" wrapText="1"/>
      <protection locked="0"/>
    </xf>
    <xf numFmtId="0" fontId="4" fillId="0" borderId="14" xfId="0" applyNumberFormat="1" applyFont="1" applyFill="1" applyBorder="1" applyAlignment="1" applyProtection="1">
      <alignment vertical="top" wrapText="1"/>
      <protection locked="0"/>
    </xf>
    <xf numFmtId="0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16" xfId="0" applyNumberFormat="1" applyFont="1" applyFill="1" applyBorder="1" applyAlignment="1" applyProtection="1">
      <alignment horizontal="left" vertical="top" wrapText="1"/>
      <protection locked="0"/>
    </xf>
    <xf numFmtId="0" fontId="5" fillId="33" borderId="17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4" fillId="34" borderId="13" xfId="0" applyNumberFormat="1" applyFont="1" applyFill="1" applyBorder="1" applyAlignment="1" applyProtection="1">
      <alignment horizontal="left" vertical="top" wrapText="1"/>
      <protection locked="0"/>
    </xf>
    <xf numFmtId="0" fontId="4" fillId="34" borderId="14" xfId="0" applyNumberFormat="1" applyFont="1" applyFill="1" applyBorder="1" applyAlignment="1" applyProtection="1">
      <alignment horizontal="left" vertical="top" wrapText="1"/>
      <protection locked="0"/>
    </xf>
    <xf numFmtId="0" fontId="5" fillId="33" borderId="18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9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5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7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Fill="1" applyBorder="1" applyAlignment="1" applyProtection="1">
      <alignment horizontal="left" vertical="top" wrapText="1"/>
      <protection locked="0"/>
    </xf>
    <xf numFmtId="0" fontId="2" fillId="0" borderId="14" xfId="0" applyNumberFormat="1" applyFont="1" applyFill="1" applyBorder="1" applyAlignment="1" applyProtection="1">
      <alignment horizontal="left" vertical="top" wrapText="1"/>
      <protection locked="0"/>
    </xf>
    <xf numFmtId="0" fontId="2" fillId="0" borderId="14" xfId="0" applyNumberFormat="1" applyFont="1" applyFill="1" applyBorder="1" applyAlignment="1" applyProtection="1">
      <alignment horizontal="left" vertical="top" wrapText="1"/>
      <protection locked="0"/>
    </xf>
    <xf numFmtId="0" fontId="3" fillId="34" borderId="13" xfId="0" applyNumberFormat="1" applyFont="1" applyFill="1" applyBorder="1" applyAlignment="1" applyProtection="1">
      <alignment horizontal="center" vertical="top" wrapText="1"/>
      <protection locked="0"/>
    </xf>
    <xf numFmtId="0" fontId="3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3" fillId="34" borderId="14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4" borderId="13" xfId="0" applyNumberFormat="1" applyFont="1" applyFill="1" applyBorder="1" applyAlignment="1" applyProtection="1">
      <alignment horizontal="center" vertical="top" wrapText="1"/>
      <protection locked="0"/>
    </xf>
    <xf numFmtId="0" fontId="5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5" fillId="34" borderId="14" xfId="0" applyNumberFormat="1" applyFont="1" applyFill="1" applyBorder="1" applyAlignment="1" applyProtection="1">
      <alignment horizontal="center" vertical="top" wrapText="1"/>
      <protection locked="0"/>
    </xf>
    <xf numFmtId="0" fontId="4" fillId="0" borderId="16" xfId="0" applyNumberFormat="1" applyFont="1" applyFill="1" applyBorder="1" applyAlignment="1" applyProtection="1">
      <alignment vertical="top" wrapText="1"/>
      <protection locked="0"/>
    </xf>
    <xf numFmtId="0" fontId="5" fillId="34" borderId="20" xfId="0" applyNumberFormat="1" applyFont="1" applyFill="1" applyBorder="1" applyAlignment="1" applyProtection="1">
      <alignment horizontal="center" vertical="top" wrapText="1"/>
      <protection locked="0"/>
    </xf>
    <xf numFmtId="0" fontId="5" fillId="34" borderId="11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5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3" xfId="0" applyNumberFormat="1" applyFont="1" applyFill="1" applyBorder="1" applyAlignment="1" applyProtection="1">
      <alignment horizontal="left" vertical="top" wrapText="1"/>
      <protection locked="0"/>
    </xf>
    <xf numFmtId="0" fontId="0" fillId="33" borderId="14" xfId="0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 applyProtection="1">
      <alignment horizontal="left" vertical="top" wrapText="1"/>
      <protection locked="0"/>
    </xf>
    <xf numFmtId="0" fontId="5" fillId="33" borderId="16" xfId="0" applyNumberFormat="1" applyFont="1" applyFill="1" applyBorder="1" applyAlignment="1" applyProtection="1">
      <alignment horizontal="left" vertical="top" wrapText="1"/>
      <protection locked="0"/>
    </xf>
    <xf numFmtId="0" fontId="0" fillId="33" borderId="16" xfId="0" applyFont="1" applyFill="1" applyBorder="1" applyAlignment="1">
      <alignment horizontal="left" vertical="top" wrapText="1"/>
    </xf>
    <xf numFmtId="0" fontId="8" fillId="35" borderId="13" xfId="0" applyNumberFormat="1" applyFont="1" applyFill="1" applyBorder="1" applyAlignment="1" applyProtection="1">
      <alignment horizontal="left" vertical="top" wrapText="1"/>
      <protection locked="0"/>
    </xf>
    <xf numFmtId="0" fontId="8" fillId="35" borderId="16" xfId="0" applyNumberFormat="1" applyFont="1" applyFill="1" applyBorder="1" applyAlignment="1" applyProtection="1">
      <alignment horizontal="left" vertical="top" wrapText="1"/>
      <protection locked="0"/>
    </xf>
    <xf numFmtId="0" fontId="8" fillId="35" borderId="14" xfId="0" applyNumberFormat="1" applyFont="1" applyFill="1" applyBorder="1" applyAlignment="1" applyProtection="1">
      <alignment horizontal="left" vertical="top" wrapText="1"/>
      <protection locked="0"/>
    </xf>
    <xf numFmtId="0" fontId="5" fillId="34" borderId="13" xfId="0" applyNumberFormat="1" applyFont="1" applyFill="1" applyBorder="1" applyAlignment="1" applyProtection="1">
      <alignment horizontal="center" vertical="top"/>
      <protection locked="0"/>
    </xf>
    <xf numFmtId="0" fontId="5" fillId="34" borderId="16" xfId="0" applyNumberFormat="1" applyFont="1" applyFill="1" applyBorder="1" applyAlignment="1" applyProtection="1">
      <alignment horizontal="center" vertical="top"/>
      <protection locked="0"/>
    </xf>
    <xf numFmtId="0" fontId="5" fillId="34" borderId="14" xfId="0" applyNumberFormat="1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1"/>
  <sheetViews>
    <sheetView tabSelected="1" zoomScale="115" zoomScaleNormal="115" zoomScalePageLayoutView="0" workbookViewId="0" topLeftCell="A1">
      <selection activeCell="I261" sqref="I261"/>
    </sheetView>
  </sheetViews>
  <sheetFormatPr defaultColWidth="10.140625" defaultRowHeight="14.25" customHeight="1"/>
  <cols>
    <col min="1" max="1" width="1.57421875" style="0" customWidth="1"/>
    <col min="2" max="2" width="4.8515625" style="54" customWidth="1"/>
    <col min="3" max="3" width="41.57421875" style="0" customWidth="1"/>
    <col min="4" max="4" width="28.8515625" style="0" customWidth="1"/>
    <col min="5" max="5" width="14.57421875" style="0" customWidth="1"/>
    <col min="6" max="6" width="16.57421875" style="0" customWidth="1"/>
    <col min="7" max="7" width="14.57421875" style="0" customWidth="1"/>
    <col min="8" max="8" width="10.140625" style="0" customWidth="1"/>
    <col min="9" max="14" width="9.140625" style="0" customWidth="1"/>
  </cols>
  <sheetData>
    <row r="1" spans="2:7" ht="64.5" customHeight="1">
      <c r="B1" s="52"/>
      <c r="C1" s="9"/>
      <c r="D1" s="9"/>
      <c r="E1" s="78" t="s">
        <v>14</v>
      </c>
      <c r="F1" s="78"/>
      <c r="G1" s="78"/>
    </row>
    <row r="2" spans="1:8" ht="36" customHeight="1">
      <c r="A2" s="1"/>
      <c r="B2" s="79" t="s">
        <v>15</v>
      </c>
      <c r="C2" s="79"/>
      <c r="D2" s="79"/>
      <c r="E2" s="79"/>
      <c r="F2" s="79"/>
      <c r="G2" s="79"/>
      <c r="H2" s="2"/>
    </row>
    <row r="3" spans="1:8" ht="28.5" customHeight="1">
      <c r="A3" s="1"/>
      <c r="B3" s="53" t="s">
        <v>0</v>
      </c>
      <c r="C3" s="11" t="s">
        <v>11</v>
      </c>
      <c r="D3" s="3" t="s">
        <v>1</v>
      </c>
      <c r="E3" s="3" t="s">
        <v>16</v>
      </c>
      <c r="F3" s="3" t="s">
        <v>2</v>
      </c>
      <c r="G3" s="3" t="s">
        <v>3</v>
      </c>
      <c r="H3" s="1"/>
    </row>
    <row r="4" spans="1:8" ht="49.5" customHeight="1">
      <c r="A4" s="1"/>
      <c r="B4" s="85">
        <v>1</v>
      </c>
      <c r="C4" s="55" t="s">
        <v>17</v>
      </c>
      <c r="D4" s="49" t="s">
        <v>13</v>
      </c>
      <c r="E4" s="18">
        <f>E6+E8</f>
        <v>288</v>
      </c>
      <c r="F4" s="18">
        <f>F6+F8</f>
        <v>288</v>
      </c>
      <c r="G4" s="19">
        <f>F4/E4</f>
        <v>1</v>
      </c>
      <c r="H4" s="1"/>
    </row>
    <row r="5" spans="1:8" ht="17.25" customHeight="1">
      <c r="A5" s="1"/>
      <c r="B5" s="86"/>
      <c r="C5" s="80" t="s">
        <v>7</v>
      </c>
      <c r="D5" s="81"/>
      <c r="E5" s="18">
        <f>E4</f>
        <v>288</v>
      </c>
      <c r="F5" s="18">
        <f>F4</f>
        <v>288</v>
      </c>
      <c r="G5" s="19">
        <f>F5/E5</f>
        <v>1</v>
      </c>
      <c r="H5" s="6"/>
    </row>
    <row r="6" spans="1:8" ht="37.5" customHeight="1">
      <c r="A6" s="1"/>
      <c r="B6" s="86"/>
      <c r="C6" s="82" t="s">
        <v>18</v>
      </c>
      <c r="D6" s="4" t="s">
        <v>13</v>
      </c>
      <c r="E6" s="5">
        <v>0</v>
      </c>
      <c r="F6" s="5">
        <v>0</v>
      </c>
      <c r="G6" s="7" t="s">
        <v>9</v>
      </c>
      <c r="H6" s="1"/>
    </row>
    <row r="7" spans="1:8" ht="19.5" customHeight="1">
      <c r="A7" s="1"/>
      <c r="B7" s="86"/>
      <c r="C7" s="83"/>
      <c r="D7" s="4" t="s">
        <v>8</v>
      </c>
      <c r="E7" s="5">
        <v>0</v>
      </c>
      <c r="F7" s="5">
        <v>0</v>
      </c>
      <c r="G7" s="7" t="s">
        <v>9</v>
      </c>
      <c r="H7" s="6"/>
    </row>
    <row r="8" spans="1:8" ht="35.25" customHeight="1">
      <c r="A8" s="1"/>
      <c r="B8" s="86"/>
      <c r="C8" s="82" t="s">
        <v>19</v>
      </c>
      <c r="D8" s="4" t="s">
        <v>13</v>
      </c>
      <c r="E8" s="5">
        <v>288</v>
      </c>
      <c r="F8" s="5">
        <v>288</v>
      </c>
      <c r="G8" s="7">
        <f aca="true" t="shared" si="0" ref="G8:G70">F8/E8</f>
        <v>1</v>
      </c>
      <c r="H8" s="1"/>
    </row>
    <row r="9" spans="1:8" ht="15" customHeight="1">
      <c r="A9" s="1"/>
      <c r="B9" s="87"/>
      <c r="C9" s="84"/>
      <c r="D9" s="4" t="s">
        <v>8</v>
      </c>
      <c r="E9" s="5">
        <f>E8</f>
        <v>288</v>
      </c>
      <c r="F9" s="5">
        <f>F8</f>
        <v>288</v>
      </c>
      <c r="G9" s="7">
        <f t="shared" si="0"/>
        <v>1</v>
      </c>
      <c r="H9" s="6"/>
    </row>
    <row r="10" spans="1:8" ht="24.75" customHeight="1">
      <c r="A10" s="1"/>
      <c r="B10" s="85">
        <v>2</v>
      </c>
      <c r="C10" s="88" t="s">
        <v>20</v>
      </c>
      <c r="D10" s="49" t="s">
        <v>5</v>
      </c>
      <c r="E10" s="18">
        <f>E19+E22</f>
        <v>969</v>
      </c>
      <c r="F10" s="18">
        <f>F19+F22</f>
        <v>960.06</v>
      </c>
      <c r="G10" s="19">
        <f t="shared" si="0"/>
        <v>0.9907739938080494</v>
      </c>
      <c r="H10" s="6"/>
    </row>
    <row r="11" spans="1:8" ht="36" customHeight="1">
      <c r="A11" s="1"/>
      <c r="B11" s="86"/>
      <c r="C11" s="89"/>
      <c r="D11" s="49" t="s">
        <v>13</v>
      </c>
      <c r="E11" s="18">
        <f>E13+E15+E17+E20+E23+E25+E27</f>
        <v>189963.22</v>
      </c>
      <c r="F11" s="18">
        <f>F13+F15+F17+F20+F23+F25+F27</f>
        <v>189802.78</v>
      </c>
      <c r="G11" s="19">
        <f t="shared" si="0"/>
        <v>0.999155415453581</v>
      </c>
      <c r="H11" s="1"/>
    </row>
    <row r="12" spans="1:8" ht="16.5" customHeight="1">
      <c r="A12" s="1"/>
      <c r="B12" s="86"/>
      <c r="C12" s="80" t="s">
        <v>7</v>
      </c>
      <c r="D12" s="81"/>
      <c r="E12" s="18">
        <f>SUM(E10:E11)</f>
        <v>190932.22</v>
      </c>
      <c r="F12" s="18">
        <f>SUM(F10:F11)</f>
        <v>190762.84</v>
      </c>
      <c r="G12" s="19">
        <f t="shared" si="0"/>
        <v>0.9991128789054042</v>
      </c>
      <c r="H12" s="6"/>
    </row>
    <row r="13" spans="1:8" ht="34.5" customHeight="1">
      <c r="A13" s="1"/>
      <c r="B13" s="86"/>
      <c r="C13" s="82" t="s">
        <v>21</v>
      </c>
      <c r="D13" s="4" t="s">
        <v>13</v>
      </c>
      <c r="E13" s="5">
        <v>21224.9</v>
      </c>
      <c r="F13" s="5">
        <v>21224.9</v>
      </c>
      <c r="G13" s="7">
        <f t="shared" si="0"/>
        <v>1</v>
      </c>
      <c r="H13" s="6"/>
    </row>
    <row r="14" spans="1:8" ht="22.5" customHeight="1">
      <c r="A14" s="1"/>
      <c r="B14" s="86"/>
      <c r="C14" s="83"/>
      <c r="D14" s="4" t="s">
        <v>8</v>
      </c>
      <c r="E14" s="5">
        <f>E13</f>
        <v>21224.9</v>
      </c>
      <c r="F14" s="5">
        <f>F13</f>
        <v>21224.9</v>
      </c>
      <c r="G14" s="7">
        <f t="shared" si="0"/>
        <v>1</v>
      </c>
      <c r="H14" s="6"/>
    </row>
    <row r="15" spans="1:8" s="16" customFormat="1" ht="34.5" customHeight="1">
      <c r="A15" s="12"/>
      <c r="B15" s="86"/>
      <c r="C15" s="67" t="s">
        <v>22</v>
      </c>
      <c r="D15" s="13" t="s">
        <v>13</v>
      </c>
      <c r="E15" s="14">
        <v>57326.23</v>
      </c>
      <c r="F15" s="14">
        <v>57326.23</v>
      </c>
      <c r="G15" s="15">
        <f t="shared" si="0"/>
        <v>1</v>
      </c>
      <c r="H15" s="12"/>
    </row>
    <row r="16" spans="1:8" s="16" customFormat="1" ht="13.5" customHeight="1">
      <c r="A16" s="12"/>
      <c r="B16" s="86"/>
      <c r="C16" s="68"/>
      <c r="D16" s="13" t="s">
        <v>8</v>
      </c>
      <c r="E16" s="14">
        <f>SUM(E15)</f>
        <v>57326.23</v>
      </c>
      <c r="F16" s="14">
        <f>SUM(F15)</f>
        <v>57326.23</v>
      </c>
      <c r="G16" s="15">
        <f t="shared" si="0"/>
        <v>1</v>
      </c>
      <c r="H16" s="17"/>
    </row>
    <row r="17" spans="1:8" s="16" customFormat="1" ht="45" customHeight="1">
      <c r="A17" s="12"/>
      <c r="B17" s="86"/>
      <c r="C17" s="67" t="s">
        <v>23</v>
      </c>
      <c r="D17" s="13" t="s">
        <v>13</v>
      </c>
      <c r="E17" s="14">
        <v>86459.42</v>
      </c>
      <c r="F17" s="14">
        <v>86412.28</v>
      </c>
      <c r="G17" s="15">
        <f t="shared" si="0"/>
        <v>0.9994547731178396</v>
      </c>
      <c r="H17" s="12"/>
    </row>
    <row r="18" spans="1:8" s="16" customFormat="1" ht="22.5" customHeight="1">
      <c r="A18" s="12"/>
      <c r="B18" s="86"/>
      <c r="C18" s="68"/>
      <c r="D18" s="13" t="s">
        <v>8</v>
      </c>
      <c r="E18" s="14">
        <f>SUM(E17)</f>
        <v>86459.42</v>
      </c>
      <c r="F18" s="14">
        <f>SUM(F17)</f>
        <v>86412.28</v>
      </c>
      <c r="G18" s="15">
        <f t="shared" si="0"/>
        <v>0.9994547731178396</v>
      </c>
      <c r="H18" s="17"/>
    </row>
    <row r="19" spans="1:8" s="16" customFormat="1" ht="15.75" customHeight="1">
      <c r="A19" s="12"/>
      <c r="B19" s="86"/>
      <c r="C19" s="67" t="s">
        <v>24</v>
      </c>
      <c r="D19" s="13" t="s">
        <v>5</v>
      </c>
      <c r="E19" s="14">
        <v>0</v>
      </c>
      <c r="F19" s="14">
        <v>0</v>
      </c>
      <c r="G19" s="15">
        <v>0</v>
      </c>
      <c r="H19" s="12"/>
    </row>
    <row r="20" spans="1:8" s="16" customFormat="1" ht="34.5" customHeight="1">
      <c r="A20" s="12"/>
      <c r="B20" s="86"/>
      <c r="C20" s="69"/>
      <c r="D20" s="13" t="s">
        <v>13</v>
      </c>
      <c r="E20" s="14">
        <v>0</v>
      </c>
      <c r="F20" s="14">
        <v>0</v>
      </c>
      <c r="G20" s="15">
        <v>0</v>
      </c>
      <c r="H20" s="12"/>
    </row>
    <row r="21" spans="1:8" s="16" customFormat="1" ht="16.5" customHeight="1">
      <c r="A21" s="12"/>
      <c r="B21" s="86"/>
      <c r="C21" s="68"/>
      <c r="D21" s="13" t="s">
        <v>8</v>
      </c>
      <c r="E21" s="14">
        <f>SUM(E19:E20)</f>
        <v>0</v>
      </c>
      <c r="F21" s="14">
        <f>SUM(F19:F20)</f>
        <v>0</v>
      </c>
      <c r="G21" s="15">
        <v>0</v>
      </c>
      <c r="H21" s="17"/>
    </row>
    <row r="22" spans="1:8" s="16" customFormat="1" ht="13.5" customHeight="1">
      <c r="A22" s="12"/>
      <c r="B22" s="86"/>
      <c r="C22" s="67" t="s">
        <v>25</v>
      </c>
      <c r="D22" s="13" t="s">
        <v>5</v>
      </c>
      <c r="E22" s="14">
        <v>969</v>
      </c>
      <c r="F22" s="14">
        <v>960.06</v>
      </c>
      <c r="G22" s="15">
        <f t="shared" si="0"/>
        <v>0.9907739938080494</v>
      </c>
      <c r="H22" s="12"/>
    </row>
    <row r="23" spans="1:8" s="16" customFormat="1" ht="36.75" customHeight="1">
      <c r="A23" s="12"/>
      <c r="B23" s="86"/>
      <c r="C23" s="69"/>
      <c r="D23" s="13" t="s">
        <v>13</v>
      </c>
      <c r="E23" s="14">
        <v>150</v>
      </c>
      <c r="F23" s="14">
        <v>146.4</v>
      </c>
      <c r="G23" s="15">
        <f t="shared" si="0"/>
        <v>0.9760000000000001</v>
      </c>
      <c r="H23" s="12"/>
    </row>
    <row r="24" spans="1:8" s="16" customFormat="1" ht="15" customHeight="1">
      <c r="A24" s="12"/>
      <c r="B24" s="86"/>
      <c r="C24" s="68"/>
      <c r="D24" s="13" t="s">
        <v>8</v>
      </c>
      <c r="E24" s="14">
        <f>SUM(E22:E23)</f>
        <v>1119</v>
      </c>
      <c r="F24" s="14">
        <f>SUM(F22:F23)</f>
        <v>1106.46</v>
      </c>
      <c r="G24" s="15">
        <f t="shared" si="0"/>
        <v>0.9887935656836462</v>
      </c>
      <c r="H24" s="17"/>
    </row>
    <row r="25" spans="1:8" s="16" customFormat="1" ht="40.5" customHeight="1">
      <c r="A25" s="12"/>
      <c r="B25" s="86"/>
      <c r="C25" s="67" t="s">
        <v>26</v>
      </c>
      <c r="D25" s="13" t="s">
        <v>13</v>
      </c>
      <c r="E25" s="14">
        <v>14197.95</v>
      </c>
      <c r="F25" s="14">
        <v>14088.25</v>
      </c>
      <c r="G25" s="15">
        <f t="shared" si="0"/>
        <v>0.9922735324465856</v>
      </c>
      <c r="H25" s="12"/>
    </row>
    <row r="26" spans="1:8" s="16" customFormat="1" ht="18.75" customHeight="1">
      <c r="A26" s="12"/>
      <c r="B26" s="86"/>
      <c r="C26" s="68"/>
      <c r="D26" s="13" t="s">
        <v>12</v>
      </c>
      <c r="E26" s="14">
        <f>SUM(E25)</f>
        <v>14197.95</v>
      </c>
      <c r="F26" s="14">
        <f>SUM(F25)</f>
        <v>14088.25</v>
      </c>
      <c r="G26" s="15">
        <f t="shared" si="0"/>
        <v>0.9922735324465856</v>
      </c>
      <c r="H26" s="17"/>
    </row>
    <row r="27" spans="1:8" s="16" customFormat="1" ht="40.5" customHeight="1">
      <c r="A27" s="12"/>
      <c r="B27" s="86"/>
      <c r="C27" s="67" t="s">
        <v>27</v>
      </c>
      <c r="D27" s="13" t="s">
        <v>13</v>
      </c>
      <c r="E27" s="14">
        <v>10604.72</v>
      </c>
      <c r="F27" s="14">
        <v>10604.72</v>
      </c>
      <c r="G27" s="15">
        <f t="shared" si="0"/>
        <v>1</v>
      </c>
      <c r="H27" s="12"/>
    </row>
    <row r="28" spans="1:8" s="16" customFormat="1" ht="18.75" customHeight="1">
      <c r="A28" s="12"/>
      <c r="B28" s="87"/>
      <c r="C28" s="69"/>
      <c r="D28" s="13" t="s">
        <v>8</v>
      </c>
      <c r="E28" s="14">
        <f>SUM(E27)</f>
        <v>10604.72</v>
      </c>
      <c r="F28" s="14">
        <f>SUM(F27)</f>
        <v>10604.72</v>
      </c>
      <c r="G28" s="15">
        <f t="shared" si="0"/>
        <v>1</v>
      </c>
      <c r="H28" s="17"/>
    </row>
    <row r="29" spans="1:8" s="9" customFormat="1" ht="16.5" customHeight="1">
      <c r="A29" s="8"/>
      <c r="B29" s="94">
        <v>3</v>
      </c>
      <c r="C29" s="77" t="s">
        <v>28</v>
      </c>
      <c r="D29" s="34" t="s">
        <v>4</v>
      </c>
      <c r="E29" s="20">
        <f>E36</f>
        <v>33623.93</v>
      </c>
      <c r="F29" s="20">
        <f>F36</f>
        <v>31739.54</v>
      </c>
      <c r="G29" s="21">
        <f t="shared" si="0"/>
        <v>0.9439568783304034</v>
      </c>
      <c r="H29" s="8"/>
    </row>
    <row r="30" spans="1:8" s="9" customFormat="1" ht="24.75" customHeight="1">
      <c r="A30" s="8"/>
      <c r="B30" s="95"/>
      <c r="C30" s="77"/>
      <c r="D30" s="34" t="s">
        <v>5</v>
      </c>
      <c r="E30" s="20">
        <f>E33+E37+E40</f>
        <v>1993897.94</v>
      </c>
      <c r="F30" s="20">
        <f>F33+F37+F40</f>
        <v>1984177.34</v>
      </c>
      <c r="G30" s="21">
        <f>F30/E30</f>
        <v>0.9951248256969463</v>
      </c>
      <c r="H30" s="8"/>
    </row>
    <row r="31" spans="1:8" s="9" customFormat="1" ht="35.25" customHeight="1">
      <c r="A31" s="8"/>
      <c r="B31" s="95"/>
      <c r="C31" s="77"/>
      <c r="D31" s="34" t="s">
        <v>13</v>
      </c>
      <c r="E31" s="20">
        <f>E34+E38+E41+E43+E45</f>
        <v>966207.9299999999</v>
      </c>
      <c r="F31" s="20">
        <f>F34+F38+F41+F43+F45</f>
        <v>942026.6499999999</v>
      </c>
      <c r="G31" s="21">
        <f t="shared" si="0"/>
        <v>0.9749730060692008</v>
      </c>
      <c r="H31" s="8"/>
    </row>
    <row r="32" spans="1:8" s="9" customFormat="1" ht="15.75" customHeight="1">
      <c r="A32" s="8"/>
      <c r="B32" s="91"/>
      <c r="C32" s="75" t="s">
        <v>7</v>
      </c>
      <c r="D32" s="76"/>
      <c r="E32" s="20">
        <f>SUM(E29:E31)</f>
        <v>2993729.8</v>
      </c>
      <c r="F32" s="20">
        <f>SUM(F29:F31)</f>
        <v>2957943.5300000003</v>
      </c>
      <c r="G32" s="21">
        <f t="shared" si="0"/>
        <v>0.9880462592181835</v>
      </c>
      <c r="H32" s="10"/>
    </row>
    <row r="33" spans="1:8" s="9" customFormat="1" ht="18" customHeight="1">
      <c r="A33" s="8"/>
      <c r="B33" s="91"/>
      <c r="C33" s="67" t="s">
        <v>29</v>
      </c>
      <c r="D33" s="13" t="s">
        <v>5</v>
      </c>
      <c r="E33" s="14">
        <v>721007.71</v>
      </c>
      <c r="F33" s="14">
        <v>717340.76</v>
      </c>
      <c r="G33" s="15">
        <f t="shared" si="0"/>
        <v>0.9949141320555366</v>
      </c>
      <c r="H33" s="8"/>
    </row>
    <row r="34" spans="1:8" s="9" customFormat="1" ht="33.75" customHeight="1">
      <c r="A34" s="8"/>
      <c r="B34" s="91"/>
      <c r="C34" s="69"/>
      <c r="D34" s="13" t="s">
        <v>13</v>
      </c>
      <c r="E34" s="14">
        <v>382825.56</v>
      </c>
      <c r="F34" s="14">
        <v>380517.48</v>
      </c>
      <c r="G34" s="15">
        <f t="shared" si="0"/>
        <v>0.9939709354829912</v>
      </c>
      <c r="H34" s="8"/>
    </row>
    <row r="35" spans="1:8" s="9" customFormat="1" ht="15.75" customHeight="1">
      <c r="A35" s="8"/>
      <c r="B35" s="91"/>
      <c r="C35" s="68"/>
      <c r="D35" s="13" t="s">
        <v>8</v>
      </c>
      <c r="E35" s="14">
        <f>SUM(E33:E34)</f>
        <v>1103833.27</v>
      </c>
      <c r="F35" s="14">
        <f>SUM(F33:F34)</f>
        <v>1097858.24</v>
      </c>
      <c r="G35" s="15">
        <f t="shared" si="0"/>
        <v>0.9945870176571141</v>
      </c>
      <c r="H35" s="10"/>
    </row>
    <row r="36" spans="1:8" s="9" customFormat="1" ht="16.5" customHeight="1">
      <c r="A36" s="8"/>
      <c r="B36" s="91"/>
      <c r="C36" s="67" t="s">
        <v>30</v>
      </c>
      <c r="D36" s="13" t="s">
        <v>4</v>
      </c>
      <c r="E36" s="14">
        <v>33623.93</v>
      </c>
      <c r="F36" s="14">
        <v>31739.54</v>
      </c>
      <c r="G36" s="15">
        <f t="shared" si="0"/>
        <v>0.9439568783304034</v>
      </c>
      <c r="H36" s="8"/>
    </row>
    <row r="37" spans="1:8" s="9" customFormat="1" ht="16.5" customHeight="1">
      <c r="A37" s="8"/>
      <c r="B37" s="91"/>
      <c r="C37" s="69"/>
      <c r="D37" s="13" t="s">
        <v>5</v>
      </c>
      <c r="E37" s="14">
        <v>1262450.23</v>
      </c>
      <c r="F37" s="14">
        <v>1256396.58</v>
      </c>
      <c r="G37" s="15">
        <f>F37/E37</f>
        <v>0.9952048406692438</v>
      </c>
      <c r="H37" s="8"/>
    </row>
    <row r="38" spans="1:8" s="9" customFormat="1" ht="35.25" customHeight="1">
      <c r="A38" s="8"/>
      <c r="B38" s="91"/>
      <c r="C38" s="69"/>
      <c r="D38" s="13" t="s">
        <v>13</v>
      </c>
      <c r="E38" s="14">
        <v>304019.54</v>
      </c>
      <c r="F38" s="14">
        <v>287109.48</v>
      </c>
      <c r="G38" s="15">
        <f t="shared" si="0"/>
        <v>0.9443783777845332</v>
      </c>
      <c r="H38" s="8"/>
    </row>
    <row r="39" spans="1:8" s="9" customFormat="1" ht="15" customHeight="1">
      <c r="A39" s="8"/>
      <c r="B39" s="91"/>
      <c r="C39" s="68"/>
      <c r="D39" s="13" t="s">
        <v>8</v>
      </c>
      <c r="E39" s="14">
        <f>SUM(E36:E38)</f>
        <v>1600093.7</v>
      </c>
      <c r="F39" s="14">
        <f>SUM(F36:F38)</f>
        <v>1575245.6</v>
      </c>
      <c r="G39" s="15">
        <f t="shared" si="0"/>
        <v>0.9844708469260269</v>
      </c>
      <c r="H39" s="10"/>
    </row>
    <row r="40" spans="1:8" s="9" customFormat="1" ht="15.75" customHeight="1">
      <c r="A40" s="8"/>
      <c r="B40" s="91"/>
      <c r="C40" s="67" t="s">
        <v>31</v>
      </c>
      <c r="D40" s="13" t="s">
        <v>5</v>
      </c>
      <c r="E40" s="14">
        <v>10440</v>
      </c>
      <c r="F40" s="14">
        <v>10440</v>
      </c>
      <c r="G40" s="15">
        <f t="shared" si="0"/>
        <v>1</v>
      </c>
      <c r="H40" s="8"/>
    </row>
    <row r="41" spans="1:8" s="9" customFormat="1" ht="36" customHeight="1">
      <c r="A41" s="8"/>
      <c r="B41" s="91"/>
      <c r="C41" s="69"/>
      <c r="D41" s="13" t="s">
        <v>13</v>
      </c>
      <c r="E41" s="14">
        <v>207054.31</v>
      </c>
      <c r="F41" s="14">
        <v>202672.11</v>
      </c>
      <c r="G41" s="15">
        <f t="shared" si="0"/>
        <v>0.9788355045591661</v>
      </c>
      <c r="H41" s="8"/>
    </row>
    <row r="42" spans="1:8" s="9" customFormat="1" ht="15.75" customHeight="1">
      <c r="A42" s="8"/>
      <c r="B42" s="91"/>
      <c r="C42" s="68"/>
      <c r="D42" s="13" t="s">
        <v>8</v>
      </c>
      <c r="E42" s="14">
        <f>SUM(E40:E41)</f>
        <v>217494.31</v>
      </c>
      <c r="F42" s="14">
        <f>SUM(F40:F41)</f>
        <v>213112.11</v>
      </c>
      <c r="G42" s="15">
        <f t="shared" si="0"/>
        <v>0.9798514269177891</v>
      </c>
      <c r="H42" s="10"/>
    </row>
    <row r="43" spans="1:8" s="9" customFormat="1" ht="34.5" customHeight="1">
      <c r="A43" s="8"/>
      <c r="B43" s="91"/>
      <c r="C43" s="67" t="s">
        <v>32</v>
      </c>
      <c r="D43" s="13" t="s">
        <v>13</v>
      </c>
      <c r="E43" s="14">
        <v>0</v>
      </c>
      <c r="F43" s="14">
        <v>0</v>
      </c>
      <c r="G43" s="15" t="s">
        <v>9</v>
      </c>
      <c r="H43" s="8"/>
    </row>
    <row r="44" spans="1:8" s="9" customFormat="1" ht="13.5" customHeight="1">
      <c r="A44" s="8"/>
      <c r="B44" s="91"/>
      <c r="C44" s="68"/>
      <c r="D44" s="13" t="s">
        <v>8</v>
      </c>
      <c r="E44" s="14">
        <f>SUM(E43)</f>
        <v>0</v>
      </c>
      <c r="F44" s="14">
        <f>SUM(F43)</f>
        <v>0</v>
      </c>
      <c r="G44" s="15" t="s">
        <v>9</v>
      </c>
      <c r="H44" s="10"/>
    </row>
    <row r="45" spans="1:8" s="33" customFormat="1" ht="37.5" customHeight="1">
      <c r="A45" s="12"/>
      <c r="B45" s="91"/>
      <c r="C45" s="67" t="s">
        <v>33</v>
      </c>
      <c r="D45" s="13" t="s">
        <v>13</v>
      </c>
      <c r="E45" s="14">
        <v>72308.52</v>
      </c>
      <c r="F45" s="14">
        <v>71727.58</v>
      </c>
      <c r="G45" s="15">
        <f t="shared" si="0"/>
        <v>0.9919658153700283</v>
      </c>
      <c r="H45" s="12"/>
    </row>
    <row r="46" spans="1:8" s="33" customFormat="1" ht="15.75" customHeight="1">
      <c r="A46" s="12"/>
      <c r="B46" s="92"/>
      <c r="C46" s="68"/>
      <c r="D46" s="13" t="s">
        <v>8</v>
      </c>
      <c r="E46" s="14">
        <f>SUM(E45)</f>
        <v>72308.52</v>
      </c>
      <c r="F46" s="14">
        <f>SUM(F45)</f>
        <v>71727.58</v>
      </c>
      <c r="G46" s="15">
        <f t="shared" si="0"/>
        <v>0.9919658153700283</v>
      </c>
      <c r="H46" s="17"/>
    </row>
    <row r="47" spans="1:8" s="9" customFormat="1" ht="26.25" customHeight="1">
      <c r="A47" s="8"/>
      <c r="B47" s="90">
        <v>4</v>
      </c>
      <c r="C47" s="72" t="s">
        <v>34</v>
      </c>
      <c r="D47" s="23" t="s">
        <v>5</v>
      </c>
      <c r="E47" s="20">
        <f>E50+E53+E56</f>
        <v>81810.41</v>
      </c>
      <c r="F47" s="20">
        <f>F50+F53+F56</f>
        <v>81501.85</v>
      </c>
      <c r="G47" s="21">
        <f t="shared" si="0"/>
        <v>0.9962283528465388</v>
      </c>
      <c r="H47" s="8"/>
    </row>
    <row r="48" spans="1:8" s="9" customFormat="1" ht="36.75" customHeight="1">
      <c r="A48" s="8"/>
      <c r="B48" s="91"/>
      <c r="C48" s="72"/>
      <c r="D48" s="23" t="s">
        <v>13</v>
      </c>
      <c r="E48" s="20">
        <f>E51+E54+E57+E59+E61</f>
        <v>16916.58</v>
      </c>
      <c r="F48" s="20">
        <f>F51+F54+F57+F59+F61</f>
        <v>15348.34</v>
      </c>
      <c r="G48" s="21">
        <f t="shared" si="0"/>
        <v>0.9072956826970935</v>
      </c>
      <c r="H48" s="8"/>
    </row>
    <row r="49" spans="1:8" s="9" customFormat="1" ht="13.5" customHeight="1">
      <c r="A49" s="8"/>
      <c r="B49" s="91"/>
      <c r="C49" s="70" t="s">
        <v>7</v>
      </c>
      <c r="D49" s="71"/>
      <c r="E49" s="20">
        <f>SUM(E47:E48)</f>
        <v>98726.99</v>
      </c>
      <c r="F49" s="20">
        <f>SUM(F47:F48)</f>
        <v>96850.19</v>
      </c>
      <c r="G49" s="21">
        <f t="shared" si="0"/>
        <v>0.9809900008093024</v>
      </c>
      <c r="H49" s="10"/>
    </row>
    <row r="50" spans="1:8" s="9" customFormat="1" ht="16.5" customHeight="1">
      <c r="A50" s="8"/>
      <c r="B50" s="91"/>
      <c r="C50" s="67" t="s">
        <v>35</v>
      </c>
      <c r="D50" s="13" t="s">
        <v>5</v>
      </c>
      <c r="E50" s="14">
        <v>75722</v>
      </c>
      <c r="F50" s="14">
        <v>75413.69</v>
      </c>
      <c r="G50" s="15">
        <f t="shared" si="0"/>
        <v>0.9959283959747498</v>
      </c>
      <c r="H50" s="8"/>
    </row>
    <row r="51" spans="1:8" s="9" customFormat="1" ht="36" customHeight="1">
      <c r="A51" s="8"/>
      <c r="B51" s="91"/>
      <c r="C51" s="69"/>
      <c r="D51" s="13" t="s">
        <v>13</v>
      </c>
      <c r="E51" s="14">
        <v>7977.76</v>
      </c>
      <c r="F51" s="14">
        <v>7833.24</v>
      </c>
      <c r="G51" s="15">
        <f t="shared" si="0"/>
        <v>0.9818846392972463</v>
      </c>
      <c r="H51" s="8"/>
    </row>
    <row r="52" spans="1:8" s="9" customFormat="1" ht="15.75" customHeight="1">
      <c r="A52" s="8"/>
      <c r="B52" s="91"/>
      <c r="C52" s="68"/>
      <c r="D52" s="13" t="s">
        <v>8</v>
      </c>
      <c r="E52" s="14">
        <f>SUM(E50:E51)</f>
        <v>83699.76</v>
      </c>
      <c r="F52" s="14">
        <f>SUM(F50:F51)</f>
        <v>83246.93000000001</v>
      </c>
      <c r="G52" s="15">
        <f t="shared" si="0"/>
        <v>0.9945898291703585</v>
      </c>
      <c r="H52" s="10"/>
    </row>
    <row r="53" spans="1:8" s="9" customFormat="1" ht="15.75" customHeight="1">
      <c r="A53" s="8"/>
      <c r="B53" s="91"/>
      <c r="C53" s="67" t="s">
        <v>36</v>
      </c>
      <c r="D53" s="13" t="s">
        <v>5</v>
      </c>
      <c r="E53" s="14">
        <v>3603.41</v>
      </c>
      <c r="F53" s="14">
        <v>3603.41</v>
      </c>
      <c r="G53" s="15">
        <f t="shared" si="0"/>
        <v>1</v>
      </c>
      <c r="H53" s="8"/>
    </row>
    <row r="54" spans="1:8" s="9" customFormat="1" ht="33.75" customHeight="1">
      <c r="A54" s="8"/>
      <c r="B54" s="91"/>
      <c r="C54" s="69"/>
      <c r="D54" s="13" t="s">
        <v>13</v>
      </c>
      <c r="E54" s="14">
        <v>5938.82</v>
      </c>
      <c r="F54" s="14">
        <v>5895.6</v>
      </c>
      <c r="G54" s="15">
        <f t="shared" si="0"/>
        <v>0.9927224600173099</v>
      </c>
      <c r="H54" s="8"/>
    </row>
    <row r="55" spans="1:8" s="9" customFormat="1" ht="14.25" customHeight="1">
      <c r="A55" s="8"/>
      <c r="B55" s="91"/>
      <c r="C55" s="68"/>
      <c r="D55" s="13" t="s">
        <v>8</v>
      </c>
      <c r="E55" s="14">
        <f>SUM(E53:E54)</f>
        <v>9542.23</v>
      </c>
      <c r="F55" s="14">
        <f>SUM(F53:F54)</f>
        <v>9499.01</v>
      </c>
      <c r="G55" s="15">
        <f t="shared" si="0"/>
        <v>0.9954706604221446</v>
      </c>
      <c r="H55" s="10"/>
    </row>
    <row r="56" spans="1:8" s="9" customFormat="1" ht="14.25" customHeight="1">
      <c r="A56" s="8"/>
      <c r="B56" s="91"/>
      <c r="C56" s="67" t="s">
        <v>39</v>
      </c>
      <c r="D56" s="13" t="s">
        <v>5</v>
      </c>
      <c r="E56" s="14">
        <v>2485</v>
      </c>
      <c r="F56" s="14">
        <v>2484.75</v>
      </c>
      <c r="G56" s="15">
        <f t="shared" si="0"/>
        <v>0.9998993963782696</v>
      </c>
      <c r="H56" s="8"/>
    </row>
    <row r="57" spans="1:8" s="9" customFormat="1" ht="36" customHeight="1">
      <c r="A57" s="8"/>
      <c r="B57" s="91"/>
      <c r="C57" s="69"/>
      <c r="D57" s="13" t="s">
        <v>13</v>
      </c>
      <c r="E57" s="14">
        <v>3000</v>
      </c>
      <c r="F57" s="14">
        <v>1619.5</v>
      </c>
      <c r="G57" s="15">
        <f t="shared" si="0"/>
        <v>0.5398333333333334</v>
      </c>
      <c r="H57" s="8"/>
    </row>
    <row r="58" spans="1:8" s="9" customFormat="1" ht="13.5" customHeight="1">
      <c r="A58" s="8"/>
      <c r="B58" s="91"/>
      <c r="C58" s="68"/>
      <c r="D58" s="13" t="s">
        <v>8</v>
      </c>
      <c r="E58" s="14">
        <f>SUM(E56:E57)</f>
        <v>5485</v>
      </c>
      <c r="F58" s="14">
        <f>SUM(F56:F57)</f>
        <v>4104.25</v>
      </c>
      <c r="G58" s="15">
        <f t="shared" si="0"/>
        <v>0.7482680036463081</v>
      </c>
      <c r="H58" s="10"/>
    </row>
    <row r="59" spans="1:8" s="9" customFormat="1" ht="36.75" customHeight="1">
      <c r="A59" s="8"/>
      <c r="B59" s="91"/>
      <c r="C59" s="67" t="s">
        <v>37</v>
      </c>
      <c r="D59" s="13" t="s">
        <v>13</v>
      </c>
      <c r="E59" s="14">
        <v>0</v>
      </c>
      <c r="F59" s="14">
        <v>0</v>
      </c>
      <c r="G59" s="15" t="s">
        <v>9</v>
      </c>
      <c r="H59" s="8"/>
    </row>
    <row r="60" spans="1:8" s="9" customFormat="1" ht="14.25" customHeight="1">
      <c r="A60" s="8"/>
      <c r="B60" s="91"/>
      <c r="C60" s="68"/>
      <c r="D60" s="13" t="s">
        <v>8</v>
      </c>
      <c r="E60" s="14">
        <v>0</v>
      </c>
      <c r="F60" s="14">
        <v>0</v>
      </c>
      <c r="G60" s="14" t="s">
        <v>9</v>
      </c>
      <c r="H60" s="10"/>
    </row>
    <row r="61" spans="1:8" s="9" customFormat="1" ht="34.5" customHeight="1">
      <c r="A61" s="8"/>
      <c r="B61" s="91"/>
      <c r="C61" s="67" t="s">
        <v>38</v>
      </c>
      <c r="D61" s="13" t="s">
        <v>13</v>
      </c>
      <c r="E61" s="14">
        <v>0</v>
      </c>
      <c r="F61" s="14">
        <v>0</v>
      </c>
      <c r="G61" s="15" t="s">
        <v>9</v>
      </c>
      <c r="H61" s="8"/>
    </row>
    <row r="62" spans="1:8" s="9" customFormat="1" ht="15.75" customHeight="1">
      <c r="A62" s="8"/>
      <c r="B62" s="92"/>
      <c r="C62" s="68"/>
      <c r="D62" s="13" t="s">
        <v>8</v>
      </c>
      <c r="E62" s="14">
        <v>0</v>
      </c>
      <c r="F62" s="14">
        <v>0</v>
      </c>
      <c r="G62" s="14" t="s">
        <v>9</v>
      </c>
      <c r="H62" s="10"/>
    </row>
    <row r="63" spans="1:8" s="31" customFormat="1" ht="22.5" customHeight="1">
      <c r="A63" s="30"/>
      <c r="B63" s="90">
        <v>5</v>
      </c>
      <c r="C63" s="72" t="s">
        <v>41</v>
      </c>
      <c r="D63" s="48" t="s">
        <v>5</v>
      </c>
      <c r="E63" s="20">
        <f>E66</f>
        <v>0</v>
      </c>
      <c r="F63" s="20">
        <f>F66</f>
        <v>0</v>
      </c>
      <c r="G63" s="21" t="s">
        <v>9</v>
      </c>
      <c r="H63" s="30"/>
    </row>
    <row r="64" spans="1:8" s="31" customFormat="1" ht="39" customHeight="1">
      <c r="A64" s="30"/>
      <c r="B64" s="91"/>
      <c r="C64" s="72"/>
      <c r="D64" s="48" t="s">
        <v>13</v>
      </c>
      <c r="E64" s="20">
        <f>E67+E69+E71</f>
        <v>237072.22</v>
      </c>
      <c r="F64" s="20">
        <f>F67+F69+F71</f>
        <v>237003.11</v>
      </c>
      <c r="G64" s="21">
        <f t="shared" si="0"/>
        <v>0.9997084854564571</v>
      </c>
      <c r="H64" s="30"/>
    </row>
    <row r="65" spans="1:8" s="31" customFormat="1" ht="15" customHeight="1">
      <c r="A65" s="30"/>
      <c r="B65" s="91"/>
      <c r="C65" s="70" t="s">
        <v>7</v>
      </c>
      <c r="D65" s="71"/>
      <c r="E65" s="20">
        <f>SUM(E63:E64)</f>
        <v>237072.22</v>
      </c>
      <c r="F65" s="20">
        <f>SUM(F63:F64)</f>
        <v>237003.11</v>
      </c>
      <c r="G65" s="21">
        <f t="shared" si="0"/>
        <v>0.9997084854564571</v>
      </c>
      <c r="H65" s="32"/>
    </row>
    <row r="66" spans="1:8" s="9" customFormat="1" ht="14.25" customHeight="1">
      <c r="A66" s="8"/>
      <c r="B66" s="91"/>
      <c r="C66" s="67" t="s">
        <v>42</v>
      </c>
      <c r="D66" s="13" t="s">
        <v>5</v>
      </c>
      <c r="E66" s="14">
        <v>0</v>
      </c>
      <c r="F66" s="14">
        <v>0</v>
      </c>
      <c r="G66" s="15" t="s">
        <v>9</v>
      </c>
      <c r="H66" s="8"/>
    </row>
    <row r="67" spans="1:8" s="9" customFormat="1" ht="36.75" customHeight="1">
      <c r="A67" s="8"/>
      <c r="B67" s="91"/>
      <c r="C67" s="69"/>
      <c r="D67" s="13" t="s">
        <v>13</v>
      </c>
      <c r="E67" s="14">
        <v>86156.37</v>
      </c>
      <c r="F67" s="14">
        <v>86156.37</v>
      </c>
      <c r="G67" s="15">
        <f t="shared" si="0"/>
        <v>1</v>
      </c>
      <c r="H67" s="8"/>
    </row>
    <row r="68" spans="1:8" s="9" customFormat="1" ht="15" customHeight="1">
      <c r="A68" s="8"/>
      <c r="B68" s="91"/>
      <c r="C68" s="68"/>
      <c r="D68" s="13" t="s">
        <v>8</v>
      </c>
      <c r="E68" s="14">
        <f>SUM(E66:E67)</f>
        <v>86156.37</v>
      </c>
      <c r="F68" s="14">
        <f>SUM(F66:F67)</f>
        <v>86156.37</v>
      </c>
      <c r="G68" s="15">
        <f t="shared" si="0"/>
        <v>1</v>
      </c>
      <c r="H68" s="10"/>
    </row>
    <row r="69" spans="1:8" s="9" customFormat="1" ht="34.5" customHeight="1">
      <c r="A69" s="8"/>
      <c r="B69" s="91"/>
      <c r="C69" s="67" t="s">
        <v>43</v>
      </c>
      <c r="D69" s="13" t="s">
        <v>13</v>
      </c>
      <c r="E69" s="14">
        <v>141680.72</v>
      </c>
      <c r="F69" s="14">
        <v>141680.72</v>
      </c>
      <c r="G69" s="15">
        <f t="shared" si="0"/>
        <v>1</v>
      </c>
      <c r="H69" s="8"/>
    </row>
    <row r="70" spans="1:8" s="9" customFormat="1" ht="15.75" customHeight="1">
      <c r="A70" s="8"/>
      <c r="B70" s="91"/>
      <c r="C70" s="68"/>
      <c r="D70" s="13" t="s">
        <v>8</v>
      </c>
      <c r="E70" s="14">
        <f>SUM(E69)</f>
        <v>141680.72</v>
      </c>
      <c r="F70" s="14">
        <f>SUM(F69)</f>
        <v>141680.72</v>
      </c>
      <c r="G70" s="15">
        <f t="shared" si="0"/>
        <v>1</v>
      </c>
      <c r="H70" s="10"/>
    </row>
    <row r="71" spans="1:8" s="9" customFormat="1" ht="36.75" customHeight="1">
      <c r="A71" s="8"/>
      <c r="B71" s="91"/>
      <c r="C71" s="67" t="s">
        <v>44</v>
      </c>
      <c r="D71" s="13" t="s">
        <v>13</v>
      </c>
      <c r="E71" s="14">
        <v>9235.13</v>
      </c>
      <c r="F71" s="14">
        <v>9166.02</v>
      </c>
      <c r="G71" s="15">
        <f aca="true" t="shared" si="1" ref="G71:G133">F71/E71</f>
        <v>0.9925166186074263</v>
      </c>
      <c r="H71" s="8"/>
    </row>
    <row r="72" spans="1:8" s="9" customFormat="1" ht="18.75" customHeight="1">
      <c r="A72" s="8"/>
      <c r="B72" s="92"/>
      <c r="C72" s="68"/>
      <c r="D72" s="13" t="s">
        <v>8</v>
      </c>
      <c r="E72" s="14">
        <f>SUM(E71)</f>
        <v>9235.13</v>
      </c>
      <c r="F72" s="14">
        <f>SUM(F71)</f>
        <v>9166.02</v>
      </c>
      <c r="G72" s="15">
        <f t="shared" si="1"/>
        <v>0.9925166186074263</v>
      </c>
      <c r="H72" s="10"/>
    </row>
    <row r="73" spans="1:8" s="9" customFormat="1" ht="24" customHeight="1">
      <c r="A73" s="8"/>
      <c r="B73" s="90">
        <v>6</v>
      </c>
      <c r="C73" s="72" t="s">
        <v>45</v>
      </c>
      <c r="D73" s="48" t="s">
        <v>5</v>
      </c>
      <c r="E73" s="20">
        <f>E82</f>
        <v>2623</v>
      </c>
      <c r="F73" s="20">
        <f>F82</f>
        <v>1915.84</v>
      </c>
      <c r="G73" s="22">
        <f t="shared" si="1"/>
        <v>0.7304003049942813</v>
      </c>
      <c r="H73" s="8"/>
    </row>
    <row r="74" spans="1:8" s="9" customFormat="1" ht="34.5" customHeight="1">
      <c r="A74" s="8"/>
      <c r="B74" s="91"/>
      <c r="C74" s="72"/>
      <c r="D74" s="48" t="s">
        <v>13</v>
      </c>
      <c r="E74" s="20">
        <f>E79</f>
        <v>314.58</v>
      </c>
      <c r="F74" s="20">
        <f>F79</f>
        <v>314.58</v>
      </c>
      <c r="G74" s="22">
        <f t="shared" si="1"/>
        <v>1</v>
      </c>
      <c r="H74" s="8"/>
    </row>
    <row r="75" spans="1:8" s="9" customFormat="1" ht="18.75" customHeight="1">
      <c r="A75" s="8"/>
      <c r="B75" s="91"/>
      <c r="C75" s="72"/>
      <c r="D75" s="48" t="s">
        <v>6</v>
      </c>
      <c r="E75" s="20">
        <f>E77+E80</f>
        <v>3500100</v>
      </c>
      <c r="F75" s="20">
        <f>F77+F80</f>
        <v>392100</v>
      </c>
      <c r="G75" s="22">
        <f t="shared" si="1"/>
        <v>0.11202537070369419</v>
      </c>
      <c r="H75" s="8"/>
    </row>
    <row r="76" spans="1:8" s="9" customFormat="1" ht="15.75" customHeight="1">
      <c r="A76" s="8"/>
      <c r="B76" s="91"/>
      <c r="C76" s="70" t="s">
        <v>7</v>
      </c>
      <c r="D76" s="71"/>
      <c r="E76" s="20">
        <f>SUM(E73:E75)</f>
        <v>3503037.58</v>
      </c>
      <c r="F76" s="20">
        <f>SUM(F73:F75)</f>
        <v>394330.42</v>
      </c>
      <c r="G76" s="22">
        <f t="shared" si="1"/>
        <v>0.11256813864954311</v>
      </c>
      <c r="H76" s="10"/>
    </row>
    <row r="77" spans="1:8" s="9" customFormat="1" ht="29.25" customHeight="1">
      <c r="A77" s="8"/>
      <c r="B77" s="91"/>
      <c r="C77" s="73" t="s">
        <v>46</v>
      </c>
      <c r="D77" s="35" t="s">
        <v>6</v>
      </c>
      <c r="E77" s="36">
        <v>3500000</v>
      </c>
      <c r="F77" s="36">
        <v>392000</v>
      </c>
      <c r="G77" s="37">
        <f>F77/E77</f>
        <v>0.112</v>
      </c>
      <c r="H77" s="8"/>
    </row>
    <row r="78" spans="1:8" s="9" customFormat="1" ht="29.25" customHeight="1">
      <c r="A78" s="8"/>
      <c r="B78" s="91"/>
      <c r="C78" s="74"/>
      <c r="D78" s="35" t="s">
        <v>8</v>
      </c>
      <c r="E78" s="36">
        <f>SUM(E77)</f>
        <v>3500000</v>
      </c>
      <c r="F78" s="36">
        <f>SUM(F77)</f>
        <v>392000</v>
      </c>
      <c r="G78" s="36">
        <f>SUM(G77)</f>
        <v>0.112</v>
      </c>
      <c r="H78" s="10"/>
    </row>
    <row r="79" spans="1:8" s="9" customFormat="1" ht="37.5" customHeight="1">
      <c r="A79" s="8"/>
      <c r="B79" s="91"/>
      <c r="C79" s="67" t="s">
        <v>47</v>
      </c>
      <c r="D79" s="13" t="s">
        <v>13</v>
      </c>
      <c r="E79" s="14">
        <v>314.58</v>
      </c>
      <c r="F79" s="14">
        <v>314.58</v>
      </c>
      <c r="G79" s="15">
        <f t="shared" si="1"/>
        <v>1</v>
      </c>
      <c r="H79" s="8"/>
    </row>
    <row r="80" spans="1:8" s="9" customFormat="1" ht="15.75" customHeight="1">
      <c r="A80" s="8"/>
      <c r="B80" s="91"/>
      <c r="C80" s="69"/>
      <c r="D80" s="35" t="s">
        <v>6</v>
      </c>
      <c r="E80" s="36">
        <v>100</v>
      </c>
      <c r="F80" s="36">
        <v>100</v>
      </c>
      <c r="G80" s="37">
        <f t="shared" si="1"/>
        <v>1</v>
      </c>
      <c r="H80" s="8"/>
    </row>
    <row r="81" spans="1:8" s="9" customFormat="1" ht="17.25" customHeight="1">
      <c r="A81" s="8"/>
      <c r="B81" s="91"/>
      <c r="C81" s="68"/>
      <c r="D81" s="13" t="s">
        <v>8</v>
      </c>
      <c r="E81" s="14">
        <f>SUM(E79:E80)</f>
        <v>414.58</v>
      </c>
      <c r="F81" s="14">
        <f>SUM(F79:F80)</f>
        <v>414.58</v>
      </c>
      <c r="G81" s="15">
        <f t="shared" si="1"/>
        <v>1</v>
      </c>
      <c r="H81" s="10"/>
    </row>
    <row r="82" spans="1:8" s="9" customFormat="1" ht="34.5" customHeight="1">
      <c r="A82" s="8"/>
      <c r="B82" s="91"/>
      <c r="C82" s="67" t="s">
        <v>48</v>
      </c>
      <c r="D82" s="13" t="s">
        <v>5</v>
      </c>
      <c r="E82" s="14">
        <v>2623</v>
      </c>
      <c r="F82" s="14">
        <v>1915.84</v>
      </c>
      <c r="G82" s="15">
        <f t="shared" si="1"/>
        <v>0.7304003049942813</v>
      </c>
      <c r="H82" s="8"/>
    </row>
    <row r="83" spans="1:8" s="9" customFormat="1" ht="34.5" customHeight="1">
      <c r="A83" s="8"/>
      <c r="B83" s="91"/>
      <c r="C83" s="68"/>
      <c r="D83" s="13" t="s">
        <v>8</v>
      </c>
      <c r="E83" s="14">
        <f>SUM(E82)</f>
        <v>2623</v>
      </c>
      <c r="F83" s="14">
        <f>SUM(F82)</f>
        <v>1915.84</v>
      </c>
      <c r="G83" s="15">
        <f t="shared" si="1"/>
        <v>0.7304003049942813</v>
      </c>
      <c r="H83" s="10"/>
    </row>
    <row r="84" spans="1:8" s="9" customFormat="1" ht="36" customHeight="1">
      <c r="A84" s="8"/>
      <c r="B84" s="91"/>
      <c r="C84" s="67" t="s">
        <v>49</v>
      </c>
      <c r="D84" s="13" t="s">
        <v>13</v>
      </c>
      <c r="E84" s="14">
        <v>0</v>
      </c>
      <c r="F84" s="14">
        <v>0</v>
      </c>
      <c r="G84" s="15" t="s">
        <v>9</v>
      </c>
      <c r="H84" s="8"/>
    </row>
    <row r="85" spans="1:8" s="9" customFormat="1" ht="21" customHeight="1">
      <c r="A85" s="8"/>
      <c r="B85" s="92"/>
      <c r="C85" s="68"/>
      <c r="D85" s="13" t="s">
        <v>8</v>
      </c>
      <c r="E85" s="14">
        <f>SUM(E84)</f>
        <v>0</v>
      </c>
      <c r="F85" s="14">
        <f>SUM(F84)</f>
        <v>0</v>
      </c>
      <c r="G85" s="15" t="s">
        <v>9</v>
      </c>
      <c r="H85" s="10"/>
    </row>
    <row r="86" spans="1:8" s="31" customFormat="1" ht="31.5" customHeight="1">
      <c r="A86" s="30"/>
      <c r="B86" s="90">
        <v>7</v>
      </c>
      <c r="C86" s="97" t="s">
        <v>50</v>
      </c>
      <c r="D86" s="48" t="s">
        <v>5</v>
      </c>
      <c r="E86" s="20">
        <f>E93</f>
        <v>52921.67</v>
      </c>
      <c r="F86" s="20">
        <f>F93</f>
        <v>52921.67</v>
      </c>
      <c r="G86" s="21">
        <f t="shared" si="1"/>
        <v>1</v>
      </c>
      <c r="H86" s="30"/>
    </row>
    <row r="87" spans="1:8" s="31" customFormat="1" ht="39.75" customHeight="1">
      <c r="A87" s="30"/>
      <c r="B87" s="91"/>
      <c r="C87" s="98"/>
      <c r="D87" s="48" t="s">
        <v>13</v>
      </c>
      <c r="E87" s="20">
        <f>E89+E91+E94</f>
        <v>11263.23</v>
      </c>
      <c r="F87" s="20">
        <f>F89+F91+F94</f>
        <v>11215.89</v>
      </c>
      <c r="G87" s="21">
        <f>F87/E87</f>
        <v>0.9957969427952728</v>
      </c>
      <c r="H87" s="30"/>
    </row>
    <row r="88" spans="1:8" s="31" customFormat="1" ht="14.25" customHeight="1">
      <c r="A88" s="30"/>
      <c r="B88" s="91"/>
      <c r="C88" s="70" t="s">
        <v>7</v>
      </c>
      <c r="D88" s="71"/>
      <c r="E88" s="20">
        <f>SUM(E86:E87)</f>
        <v>64184.899999999994</v>
      </c>
      <c r="F88" s="20">
        <f>SUM(F86:F87)</f>
        <v>64137.56</v>
      </c>
      <c r="G88" s="21">
        <f t="shared" si="1"/>
        <v>0.9992624433472671</v>
      </c>
      <c r="H88" s="32"/>
    </row>
    <row r="89" spans="1:8" s="9" customFormat="1" ht="35.25" customHeight="1">
      <c r="A89" s="8"/>
      <c r="B89" s="91"/>
      <c r="C89" s="67" t="s">
        <v>51</v>
      </c>
      <c r="D89" s="13" t="s">
        <v>13</v>
      </c>
      <c r="E89" s="14">
        <v>0</v>
      </c>
      <c r="F89" s="14">
        <v>0</v>
      </c>
      <c r="G89" s="15" t="s">
        <v>9</v>
      </c>
      <c r="H89" s="8"/>
    </row>
    <row r="90" spans="1:8" s="9" customFormat="1" ht="14.25" customHeight="1">
      <c r="A90" s="8"/>
      <c r="B90" s="91"/>
      <c r="C90" s="68"/>
      <c r="D90" s="13" t="s">
        <v>8</v>
      </c>
      <c r="E90" s="14">
        <f>SUM(E89)</f>
        <v>0</v>
      </c>
      <c r="F90" s="14">
        <f>SUM(F89)</f>
        <v>0</v>
      </c>
      <c r="G90" s="15" t="s">
        <v>9</v>
      </c>
      <c r="H90" s="10"/>
    </row>
    <row r="91" spans="1:8" s="9" customFormat="1" ht="36.75" customHeight="1">
      <c r="A91" s="8"/>
      <c r="B91" s="91"/>
      <c r="C91" s="67" t="s">
        <v>53</v>
      </c>
      <c r="D91" s="13" t="s">
        <v>13</v>
      </c>
      <c r="E91" s="14">
        <v>299.67</v>
      </c>
      <c r="F91" s="14">
        <v>299.67</v>
      </c>
      <c r="G91" s="15">
        <f t="shared" si="1"/>
        <v>1</v>
      </c>
      <c r="H91" s="8"/>
    </row>
    <row r="92" spans="1:8" s="9" customFormat="1" ht="15.75" customHeight="1">
      <c r="A92" s="8"/>
      <c r="B92" s="91"/>
      <c r="C92" s="68"/>
      <c r="D92" s="13" t="s">
        <v>8</v>
      </c>
      <c r="E92" s="14">
        <f>SUM(E91)</f>
        <v>299.67</v>
      </c>
      <c r="F92" s="14">
        <f>SUM(F91)</f>
        <v>299.67</v>
      </c>
      <c r="G92" s="15">
        <f t="shared" si="1"/>
        <v>1</v>
      </c>
      <c r="H92" s="10"/>
    </row>
    <row r="93" spans="1:8" s="9" customFormat="1" ht="15" customHeight="1">
      <c r="A93" s="8"/>
      <c r="B93" s="91"/>
      <c r="C93" s="67" t="s">
        <v>52</v>
      </c>
      <c r="D93" s="13" t="s">
        <v>5</v>
      </c>
      <c r="E93" s="14">
        <v>52921.67</v>
      </c>
      <c r="F93" s="14">
        <v>52921.67</v>
      </c>
      <c r="G93" s="15">
        <f t="shared" si="1"/>
        <v>1</v>
      </c>
      <c r="H93" s="8"/>
    </row>
    <row r="94" spans="1:8" s="9" customFormat="1" ht="35.25" customHeight="1">
      <c r="A94" s="8"/>
      <c r="B94" s="91"/>
      <c r="C94" s="69"/>
      <c r="D94" s="13" t="s">
        <v>13</v>
      </c>
      <c r="E94" s="14">
        <v>10963.56</v>
      </c>
      <c r="F94" s="14">
        <v>10916.22</v>
      </c>
      <c r="G94" s="15">
        <f>F94/E94</f>
        <v>0.9956820594770311</v>
      </c>
      <c r="H94" s="8"/>
    </row>
    <row r="95" spans="1:8" s="9" customFormat="1" ht="18.75" customHeight="1">
      <c r="A95" s="8"/>
      <c r="B95" s="92"/>
      <c r="C95" s="68"/>
      <c r="D95" s="13" t="s">
        <v>8</v>
      </c>
      <c r="E95" s="14">
        <f>SUM(E93:E94)</f>
        <v>63885.229999999996</v>
      </c>
      <c r="F95" s="14">
        <f>SUM(F93:F94)</f>
        <v>63837.89</v>
      </c>
      <c r="G95" s="15">
        <f t="shared" si="1"/>
        <v>0.9992589836492723</v>
      </c>
      <c r="H95" s="10"/>
    </row>
    <row r="96" spans="1:8" s="9" customFormat="1" ht="23.25" customHeight="1">
      <c r="A96" s="8"/>
      <c r="B96" s="90">
        <v>8</v>
      </c>
      <c r="C96" s="72" t="s">
        <v>54</v>
      </c>
      <c r="D96" s="48" t="s">
        <v>5</v>
      </c>
      <c r="E96" s="20">
        <f>E100</f>
        <v>855</v>
      </c>
      <c r="F96" s="20">
        <f>F100</f>
        <v>679.84</v>
      </c>
      <c r="G96" s="21">
        <f t="shared" si="1"/>
        <v>0.7951345029239767</v>
      </c>
      <c r="H96" s="8"/>
    </row>
    <row r="97" spans="1:8" s="9" customFormat="1" ht="36" customHeight="1">
      <c r="A97" s="8"/>
      <c r="B97" s="91"/>
      <c r="C97" s="72"/>
      <c r="D97" s="48" t="s">
        <v>13</v>
      </c>
      <c r="E97" s="20">
        <f>E101+E103+E106+E108+E111+E114</f>
        <v>92651.95</v>
      </c>
      <c r="F97" s="20">
        <f>F101+F103+F106+F108+F111+F114</f>
        <v>87109</v>
      </c>
      <c r="G97" s="21">
        <f t="shared" si="1"/>
        <v>0.940174491740325</v>
      </c>
      <c r="H97" s="8"/>
    </row>
    <row r="98" spans="1:8" s="9" customFormat="1" ht="21" customHeight="1">
      <c r="A98" s="8"/>
      <c r="B98" s="91"/>
      <c r="C98" s="72"/>
      <c r="D98" s="48" t="s">
        <v>6</v>
      </c>
      <c r="E98" s="20">
        <f>E104+E109+E112</f>
        <v>5600</v>
      </c>
      <c r="F98" s="20">
        <f>F104+F109+F112</f>
        <v>5524</v>
      </c>
      <c r="G98" s="21">
        <f t="shared" si="1"/>
        <v>0.9864285714285714</v>
      </c>
      <c r="H98" s="8"/>
    </row>
    <row r="99" spans="1:8" s="9" customFormat="1" ht="14.25" customHeight="1">
      <c r="A99" s="8"/>
      <c r="B99" s="91"/>
      <c r="C99" s="70" t="s">
        <v>7</v>
      </c>
      <c r="D99" s="71"/>
      <c r="E99" s="20">
        <f>SUM(E96:E98)</f>
        <v>99106.95</v>
      </c>
      <c r="F99" s="20">
        <f>SUM(F96:F98)</f>
        <v>93312.84</v>
      </c>
      <c r="G99" s="21">
        <f t="shared" si="1"/>
        <v>0.9415367943418701</v>
      </c>
      <c r="H99" s="10"/>
    </row>
    <row r="100" spans="1:8" s="9" customFormat="1" ht="15" customHeight="1">
      <c r="A100" s="8"/>
      <c r="B100" s="91"/>
      <c r="C100" s="67" t="s">
        <v>55</v>
      </c>
      <c r="D100" s="13" t="s">
        <v>5</v>
      </c>
      <c r="E100" s="14">
        <v>855</v>
      </c>
      <c r="F100" s="14">
        <v>679.84</v>
      </c>
      <c r="G100" s="15">
        <f t="shared" si="1"/>
        <v>0.7951345029239767</v>
      </c>
      <c r="H100" s="8"/>
    </row>
    <row r="101" spans="1:8" s="9" customFormat="1" ht="34.5" customHeight="1">
      <c r="A101" s="8"/>
      <c r="B101" s="91"/>
      <c r="C101" s="69"/>
      <c r="D101" s="13" t="s">
        <v>13</v>
      </c>
      <c r="E101" s="14">
        <v>38349.68</v>
      </c>
      <c r="F101" s="14">
        <v>34319.32</v>
      </c>
      <c r="G101" s="15">
        <f t="shared" si="1"/>
        <v>0.8949049900807516</v>
      </c>
      <c r="H101" s="8"/>
    </row>
    <row r="102" spans="1:8" s="9" customFormat="1" ht="15.75" customHeight="1">
      <c r="A102" s="8"/>
      <c r="B102" s="91"/>
      <c r="C102" s="68"/>
      <c r="D102" s="13" t="s">
        <v>8</v>
      </c>
      <c r="E102" s="14">
        <f>SUM(E100:E101)</f>
        <v>39204.68</v>
      </c>
      <c r="F102" s="14">
        <f>SUM(F100:F101)</f>
        <v>34999.159999999996</v>
      </c>
      <c r="G102" s="15">
        <f t="shared" si="1"/>
        <v>0.8927291333585683</v>
      </c>
      <c r="H102" s="10"/>
    </row>
    <row r="103" spans="1:8" s="9" customFormat="1" ht="41.25" customHeight="1">
      <c r="A103" s="8"/>
      <c r="B103" s="91"/>
      <c r="C103" s="67" t="s">
        <v>56</v>
      </c>
      <c r="D103" s="13" t="s">
        <v>13</v>
      </c>
      <c r="E103" s="14">
        <v>3418.87</v>
      </c>
      <c r="F103" s="14">
        <v>3281.41</v>
      </c>
      <c r="G103" s="15">
        <f t="shared" si="1"/>
        <v>0.9597937330170495</v>
      </c>
      <c r="H103" s="8"/>
    </row>
    <row r="104" spans="1:8" s="9" customFormat="1" ht="18" customHeight="1">
      <c r="A104" s="8"/>
      <c r="B104" s="91"/>
      <c r="C104" s="69"/>
      <c r="D104" s="35" t="s">
        <v>6</v>
      </c>
      <c r="E104" s="36">
        <v>4200</v>
      </c>
      <c r="F104" s="36">
        <v>4124</v>
      </c>
      <c r="G104" s="37">
        <f t="shared" si="1"/>
        <v>0.981904761904762</v>
      </c>
      <c r="H104" s="8"/>
    </row>
    <row r="105" spans="1:8" s="9" customFormat="1" ht="18.75" customHeight="1">
      <c r="A105" s="8"/>
      <c r="B105" s="91"/>
      <c r="C105" s="68"/>
      <c r="D105" s="13" t="s">
        <v>8</v>
      </c>
      <c r="E105" s="14">
        <f>SUM(E103:E104)</f>
        <v>7618.87</v>
      </c>
      <c r="F105" s="36">
        <f>SUM(F103:F104)</f>
        <v>7405.41</v>
      </c>
      <c r="G105" s="37">
        <f t="shared" si="1"/>
        <v>0.971982721847203</v>
      </c>
      <c r="H105" s="10"/>
    </row>
    <row r="106" spans="1:8" s="9" customFormat="1" ht="42" customHeight="1">
      <c r="A106" s="8"/>
      <c r="B106" s="91"/>
      <c r="C106" s="67" t="s">
        <v>57</v>
      </c>
      <c r="D106" s="13" t="s">
        <v>13</v>
      </c>
      <c r="E106" s="14">
        <v>3329.35</v>
      </c>
      <c r="F106" s="36">
        <v>3050.65</v>
      </c>
      <c r="G106" s="37">
        <f t="shared" si="1"/>
        <v>0.9162899665099795</v>
      </c>
      <c r="H106" s="8"/>
    </row>
    <row r="107" spans="1:8" s="9" customFormat="1" ht="25.5" customHeight="1">
      <c r="A107" s="8"/>
      <c r="B107" s="91"/>
      <c r="C107" s="68"/>
      <c r="D107" s="13" t="s">
        <v>8</v>
      </c>
      <c r="E107" s="14">
        <f>SUM(E106)</f>
        <v>3329.35</v>
      </c>
      <c r="F107" s="36">
        <f>SUM(F106)</f>
        <v>3050.65</v>
      </c>
      <c r="G107" s="37">
        <f t="shared" si="1"/>
        <v>0.9162899665099795</v>
      </c>
      <c r="H107" s="10"/>
    </row>
    <row r="108" spans="1:8" s="9" customFormat="1" ht="37.5" customHeight="1">
      <c r="A108" s="8"/>
      <c r="B108" s="91"/>
      <c r="C108" s="67" t="s">
        <v>58</v>
      </c>
      <c r="D108" s="13" t="s">
        <v>13</v>
      </c>
      <c r="E108" s="14">
        <v>740.67</v>
      </c>
      <c r="F108" s="36">
        <v>722.62</v>
      </c>
      <c r="G108" s="37">
        <f t="shared" si="1"/>
        <v>0.9756301726814911</v>
      </c>
      <c r="H108" s="8"/>
    </row>
    <row r="109" spans="1:8" s="9" customFormat="1" ht="15.75" customHeight="1">
      <c r="A109" s="8"/>
      <c r="B109" s="91"/>
      <c r="C109" s="69"/>
      <c r="D109" s="35" t="s">
        <v>6</v>
      </c>
      <c r="E109" s="36">
        <v>700</v>
      </c>
      <c r="F109" s="36">
        <v>700</v>
      </c>
      <c r="G109" s="37">
        <f t="shared" si="1"/>
        <v>1</v>
      </c>
      <c r="H109" s="8"/>
    </row>
    <row r="110" spans="1:8" s="9" customFormat="1" ht="14.25" customHeight="1">
      <c r="A110" s="8"/>
      <c r="B110" s="91"/>
      <c r="C110" s="68"/>
      <c r="D110" s="35" t="s">
        <v>8</v>
      </c>
      <c r="E110" s="36">
        <f>SUM(E108:E109)</f>
        <v>1440.67</v>
      </c>
      <c r="F110" s="36">
        <f>SUM(F108:F109)</f>
        <v>1422.62</v>
      </c>
      <c r="G110" s="37">
        <f t="shared" si="1"/>
        <v>0.9874711071931809</v>
      </c>
      <c r="H110" s="10"/>
    </row>
    <row r="111" spans="1:8" s="9" customFormat="1" ht="37.5" customHeight="1">
      <c r="A111" s="8"/>
      <c r="B111" s="91"/>
      <c r="C111" s="67" t="s">
        <v>59</v>
      </c>
      <c r="D111" s="35" t="s">
        <v>13</v>
      </c>
      <c r="E111" s="36">
        <v>378.77</v>
      </c>
      <c r="F111" s="36">
        <v>351.63</v>
      </c>
      <c r="G111" s="37">
        <f t="shared" si="1"/>
        <v>0.9283470179792487</v>
      </c>
      <c r="H111" s="8"/>
    </row>
    <row r="112" spans="1:8" s="9" customFormat="1" ht="15" customHeight="1">
      <c r="A112" s="8"/>
      <c r="B112" s="91"/>
      <c r="C112" s="69"/>
      <c r="D112" s="35" t="s">
        <v>6</v>
      </c>
      <c r="E112" s="36">
        <v>700</v>
      </c>
      <c r="F112" s="36">
        <v>700</v>
      </c>
      <c r="G112" s="37">
        <f t="shared" si="1"/>
        <v>1</v>
      </c>
      <c r="H112" s="8"/>
    </row>
    <row r="113" spans="1:8" s="9" customFormat="1" ht="15" customHeight="1">
      <c r="A113" s="8"/>
      <c r="B113" s="91"/>
      <c r="C113" s="68"/>
      <c r="D113" s="13" t="s">
        <v>8</v>
      </c>
      <c r="E113" s="14">
        <f>SUM(E111:E112)</f>
        <v>1078.77</v>
      </c>
      <c r="F113" s="14">
        <f>SUM(F111:F112)</f>
        <v>1051.63</v>
      </c>
      <c r="G113" s="15">
        <f t="shared" si="1"/>
        <v>0.9748417178824033</v>
      </c>
      <c r="H113" s="10"/>
    </row>
    <row r="114" spans="1:8" s="9" customFormat="1" ht="40.5" customHeight="1">
      <c r="A114" s="8"/>
      <c r="B114" s="91"/>
      <c r="C114" s="67" t="s">
        <v>60</v>
      </c>
      <c r="D114" s="13" t="s">
        <v>13</v>
      </c>
      <c r="E114" s="14">
        <v>46434.61</v>
      </c>
      <c r="F114" s="14">
        <v>45383.37</v>
      </c>
      <c r="G114" s="15">
        <f t="shared" si="1"/>
        <v>0.9773608521747034</v>
      </c>
      <c r="H114" s="8"/>
    </row>
    <row r="115" spans="1:8" s="9" customFormat="1" ht="14.25" customHeight="1">
      <c r="A115" s="8"/>
      <c r="B115" s="92"/>
      <c r="C115" s="68"/>
      <c r="D115" s="13" t="s">
        <v>8</v>
      </c>
      <c r="E115" s="14">
        <f>SUM(E114)</f>
        <v>46434.61</v>
      </c>
      <c r="F115" s="14">
        <f>SUM(F114)</f>
        <v>45383.37</v>
      </c>
      <c r="G115" s="15">
        <f t="shared" si="1"/>
        <v>0.9773608521747034</v>
      </c>
      <c r="H115" s="10"/>
    </row>
    <row r="116" spans="1:8" s="31" customFormat="1" ht="15" customHeight="1">
      <c r="A116" s="30"/>
      <c r="B116" s="90">
        <v>9</v>
      </c>
      <c r="C116" s="72" t="s">
        <v>61</v>
      </c>
      <c r="D116" s="48" t="s">
        <v>4</v>
      </c>
      <c r="E116" s="20">
        <f>E123</f>
        <v>613.3</v>
      </c>
      <c r="F116" s="20">
        <f>F123</f>
        <v>612.97</v>
      </c>
      <c r="G116" s="21">
        <f t="shared" si="1"/>
        <v>0.9994619272786566</v>
      </c>
      <c r="H116" s="30"/>
    </row>
    <row r="117" spans="1:8" s="31" customFormat="1" ht="24.75" customHeight="1">
      <c r="A117" s="30"/>
      <c r="B117" s="91"/>
      <c r="C117" s="72"/>
      <c r="D117" s="48" t="s">
        <v>5</v>
      </c>
      <c r="E117" s="20">
        <f>E121+E124+E128+E131</f>
        <v>12208.8</v>
      </c>
      <c r="F117" s="20">
        <f>F121+F124+F128+F131</f>
        <v>12199.669999999998</v>
      </c>
      <c r="G117" s="21">
        <f t="shared" si="1"/>
        <v>0.9992521787563069</v>
      </c>
      <c r="H117" s="30"/>
    </row>
    <row r="118" spans="1:8" s="31" customFormat="1" ht="35.25" customHeight="1">
      <c r="A118" s="30"/>
      <c r="B118" s="91"/>
      <c r="C118" s="72"/>
      <c r="D118" s="48" t="s">
        <v>13</v>
      </c>
      <c r="E118" s="20">
        <f>E125+E129+E132</f>
        <v>2636.3</v>
      </c>
      <c r="F118" s="20">
        <f>F125+F129+F132</f>
        <v>2632.37</v>
      </c>
      <c r="G118" s="21">
        <f t="shared" si="1"/>
        <v>0.9985092743617948</v>
      </c>
      <c r="H118" s="30"/>
    </row>
    <row r="119" spans="1:8" s="31" customFormat="1" ht="13.5" customHeight="1">
      <c r="A119" s="30"/>
      <c r="B119" s="91"/>
      <c r="C119" s="72"/>
      <c r="D119" s="48" t="s">
        <v>6</v>
      </c>
      <c r="E119" s="20">
        <f>E126</f>
        <v>3139.1</v>
      </c>
      <c r="F119" s="20">
        <f>F126</f>
        <v>3139.04</v>
      </c>
      <c r="G119" s="21">
        <f t="shared" si="1"/>
        <v>0.9999808862412793</v>
      </c>
      <c r="H119" s="30"/>
    </row>
    <row r="120" spans="1:8" s="41" customFormat="1" ht="13.5" customHeight="1">
      <c r="A120" s="39"/>
      <c r="B120" s="91"/>
      <c r="C120" s="70" t="s">
        <v>7</v>
      </c>
      <c r="D120" s="71"/>
      <c r="E120" s="20">
        <f>SUM(E116:E119)</f>
        <v>18597.499999999996</v>
      </c>
      <c r="F120" s="20">
        <f>SUM(F116:F119)</f>
        <v>18584.05</v>
      </c>
      <c r="G120" s="21">
        <f t="shared" si="1"/>
        <v>0.9992767845140478</v>
      </c>
      <c r="H120" s="40"/>
    </row>
    <row r="121" spans="1:8" s="9" customFormat="1" ht="60" customHeight="1">
      <c r="A121" s="8"/>
      <c r="B121" s="91"/>
      <c r="C121" s="67" t="s">
        <v>62</v>
      </c>
      <c r="D121" s="13" t="s">
        <v>5</v>
      </c>
      <c r="E121" s="14">
        <v>238</v>
      </c>
      <c r="F121" s="14">
        <v>230.15</v>
      </c>
      <c r="G121" s="15">
        <f t="shared" si="1"/>
        <v>0.9670168067226891</v>
      </c>
      <c r="H121" s="8"/>
    </row>
    <row r="122" spans="1:8" s="9" customFormat="1" ht="40.5" customHeight="1">
      <c r="A122" s="8"/>
      <c r="B122" s="91"/>
      <c r="C122" s="68"/>
      <c r="D122" s="13" t="s">
        <v>8</v>
      </c>
      <c r="E122" s="14">
        <f>SUM(E121)</f>
        <v>238</v>
      </c>
      <c r="F122" s="14">
        <f>SUM(F121)</f>
        <v>230.15</v>
      </c>
      <c r="G122" s="15">
        <f t="shared" si="1"/>
        <v>0.9670168067226891</v>
      </c>
      <c r="H122" s="10"/>
    </row>
    <row r="123" spans="1:8" s="9" customFormat="1" ht="15" customHeight="1">
      <c r="A123" s="8"/>
      <c r="B123" s="91"/>
      <c r="C123" s="67" t="s">
        <v>63</v>
      </c>
      <c r="D123" s="13" t="s">
        <v>4</v>
      </c>
      <c r="E123" s="14">
        <v>613.3</v>
      </c>
      <c r="F123" s="14">
        <v>612.97</v>
      </c>
      <c r="G123" s="15">
        <f t="shared" si="1"/>
        <v>0.9994619272786566</v>
      </c>
      <c r="H123" s="8"/>
    </row>
    <row r="124" spans="1:8" s="9" customFormat="1" ht="15" customHeight="1">
      <c r="A124" s="8"/>
      <c r="B124" s="91"/>
      <c r="C124" s="69"/>
      <c r="D124" s="13" t="s">
        <v>5</v>
      </c>
      <c r="E124" s="14">
        <v>1424.8</v>
      </c>
      <c r="F124" s="14">
        <v>1424</v>
      </c>
      <c r="G124" s="15">
        <f t="shared" si="1"/>
        <v>0.9994385176866929</v>
      </c>
      <c r="H124" s="8"/>
    </row>
    <row r="125" spans="1:8" s="9" customFormat="1" ht="37.5" customHeight="1">
      <c r="A125" s="8"/>
      <c r="B125" s="91"/>
      <c r="C125" s="69"/>
      <c r="D125" s="35" t="s">
        <v>13</v>
      </c>
      <c r="E125" s="36">
        <v>1424</v>
      </c>
      <c r="F125" s="14">
        <v>1424</v>
      </c>
      <c r="G125" s="15">
        <f t="shared" si="1"/>
        <v>1</v>
      </c>
      <c r="H125" s="8"/>
    </row>
    <row r="126" spans="1:8" s="9" customFormat="1" ht="15" customHeight="1">
      <c r="A126" s="8"/>
      <c r="B126" s="91"/>
      <c r="C126" s="69"/>
      <c r="D126" s="35" t="s">
        <v>6</v>
      </c>
      <c r="E126" s="36">
        <v>3139.1</v>
      </c>
      <c r="F126" s="36">
        <v>3139.04</v>
      </c>
      <c r="G126" s="37">
        <f t="shared" si="1"/>
        <v>0.9999808862412793</v>
      </c>
      <c r="H126" s="8"/>
    </row>
    <row r="127" spans="1:8" s="33" customFormat="1" ht="16.5" customHeight="1">
      <c r="A127" s="12"/>
      <c r="B127" s="91"/>
      <c r="C127" s="68"/>
      <c r="D127" s="13" t="s">
        <v>8</v>
      </c>
      <c r="E127" s="14">
        <f>SUM(E123:E126)</f>
        <v>6601.2</v>
      </c>
      <c r="F127" s="14">
        <f>SUM(F123:F126)</f>
        <v>6600.01</v>
      </c>
      <c r="G127" s="15">
        <f t="shared" si="1"/>
        <v>0.9998197297461068</v>
      </c>
      <c r="H127" s="17"/>
    </row>
    <row r="128" spans="1:8" s="9" customFormat="1" ht="17.25" customHeight="1">
      <c r="A128" s="8"/>
      <c r="B128" s="91"/>
      <c r="C128" s="67" t="s">
        <v>64</v>
      </c>
      <c r="D128" s="13" t="s">
        <v>5</v>
      </c>
      <c r="E128" s="14">
        <v>10328</v>
      </c>
      <c r="F128" s="14">
        <v>10327.55</v>
      </c>
      <c r="G128" s="15">
        <f t="shared" si="1"/>
        <v>0.9999564291247095</v>
      </c>
      <c r="H128" s="8"/>
    </row>
    <row r="129" spans="1:8" s="9" customFormat="1" ht="35.25" customHeight="1">
      <c r="A129" s="8"/>
      <c r="B129" s="91"/>
      <c r="C129" s="69"/>
      <c r="D129" s="13" t="s">
        <v>13</v>
      </c>
      <c r="E129" s="14">
        <v>1210</v>
      </c>
      <c r="F129" s="14">
        <v>1206.17</v>
      </c>
      <c r="G129" s="15">
        <f t="shared" si="1"/>
        <v>0.9968347107438017</v>
      </c>
      <c r="H129" s="8"/>
    </row>
    <row r="130" spans="1:8" s="33" customFormat="1" ht="18.75" customHeight="1">
      <c r="A130" s="12"/>
      <c r="B130" s="91"/>
      <c r="C130" s="68"/>
      <c r="D130" s="13" t="s">
        <v>8</v>
      </c>
      <c r="E130" s="14">
        <f>SUM(E128:E129)</f>
        <v>11538</v>
      </c>
      <c r="F130" s="14">
        <f>SUM(F128:F129)</f>
        <v>11533.72</v>
      </c>
      <c r="G130" s="15">
        <f t="shared" si="1"/>
        <v>0.9996290518287397</v>
      </c>
      <c r="H130" s="17"/>
    </row>
    <row r="131" spans="1:8" s="9" customFormat="1" ht="17.25" customHeight="1">
      <c r="A131" s="8"/>
      <c r="B131" s="91"/>
      <c r="C131" s="67" t="s">
        <v>65</v>
      </c>
      <c r="D131" s="13" t="s">
        <v>5</v>
      </c>
      <c r="E131" s="14">
        <v>218</v>
      </c>
      <c r="F131" s="14">
        <v>217.97</v>
      </c>
      <c r="G131" s="15">
        <f t="shared" si="1"/>
        <v>0.9998623853211009</v>
      </c>
      <c r="H131" s="8"/>
    </row>
    <row r="132" spans="1:8" s="9" customFormat="1" ht="36" customHeight="1">
      <c r="A132" s="8"/>
      <c r="B132" s="91"/>
      <c r="C132" s="69"/>
      <c r="D132" s="13" t="s">
        <v>13</v>
      </c>
      <c r="E132" s="14">
        <v>2.3</v>
      </c>
      <c r="F132" s="14">
        <v>2.2</v>
      </c>
      <c r="G132" s="15">
        <f t="shared" si="1"/>
        <v>0.9565217391304349</v>
      </c>
      <c r="H132" s="8"/>
    </row>
    <row r="133" spans="1:8" s="33" customFormat="1" ht="17.25" customHeight="1">
      <c r="A133" s="12"/>
      <c r="B133" s="92"/>
      <c r="C133" s="68"/>
      <c r="D133" s="13" t="s">
        <v>8</v>
      </c>
      <c r="E133" s="14">
        <f>SUM(E131:E132)</f>
        <v>220.3</v>
      </c>
      <c r="F133" s="14">
        <f>SUM(F131:F132)</f>
        <v>220.17</v>
      </c>
      <c r="G133" s="15">
        <f t="shared" si="1"/>
        <v>0.9994098955969132</v>
      </c>
      <c r="H133" s="17"/>
    </row>
    <row r="134" spans="1:8" s="9" customFormat="1" ht="24" customHeight="1">
      <c r="A134" s="8"/>
      <c r="B134" s="90">
        <v>10</v>
      </c>
      <c r="C134" s="72" t="s">
        <v>66</v>
      </c>
      <c r="D134" s="48" t="s">
        <v>5</v>
      </c>
      <c r="E134" s="20">
        <f>E141+E145+E152</f>
        <v>119628.03</v>
      </c>
      <c r="F134" s="20">
        <f>F141+F145+F152</f>
        <v>119627.84</v>
      </c>
      <c r="G134" s="21">
        <f aca="true" t="shared" si="2" ref="G134:G200">F134/E134</f>
        <v>0.9999984117434685</v>
      </c>
      <c r="H134" s="8"/>
    </row>
    <row r="135" spans="1:8" s="9" customFormat="1" ht="35.25" customHeight="1">
      <c r="A135" s="8"/>
      <c r="B135" s="91"/>
      <c r="C135" s="72"/>
      <c r="D135" s="48" t="s">
        <v>13</v>
      </c>
      <c r="E135" s="20">
        <f>E138+E142+E146+E149+E153</f>
        <v>75350.39</v>
      </c>
      <c r="F135" s="20">
        <f>F138+F142+F146+F149+F153</f>
        <v>74526</v>
      </c>
      <c r="G135" s="21">
        <f t="shared" si="2"/>
        <v>0.9890592470722448</v>
      </c>
      <c r="H135" s="8"/>
    </row>
    <row r="136" spans="1:8" s="9" customFormat="1" ht="15.75" customHeight="1">
      <c r="A136" s="8"/>
      <c r="B136" s="91"/>
      <c r="C136" s="72"/>
      <c r="D136" s="48" t="s">
        <v>6</v>
      </c>
      <c r="E136" s="20">
        <f>E139+E147+E150+E143</f>
        <v>357381.42999999993</v>
      </c>
      <c r="F136" s="20">
        <f>F139+F147+F150+F143</f>
        <v>306505.64999999997</v>
      </c>
      <c r="G136" s="21">
        <f t="shared" si="2"/>
        <v>0.8576429111048104</v>
      </c>
      <c r="H136" s="8"/>
    </row>
    <row r="137" spans="1:8" s="9" customFormat="1" ht="14.25" customHeight="1">
      <c r="A137" s="8"/>
      <c r="B137" s="91"/>
      <c r="C137" s="70" t="s">
        <v>7</v>
      </c>
      <c r="D137" s="71"/>
      <c r="E137" s="20">
        <f>SUM(E134:E136)</f>
        <v>552359.8499999999</v>
      </c>
      <c r="F137" s="20">
        <f>SUM(F134:F136)</f>
        <v>500659.49</v>
      </c>
      <c r="G137" s="21">
        <f t="shared" si="2"/>
        <v>0.9064009449636865</v>
      </c>
      <c r="H137" s="10"/>
    </row>
    <row r="138" spans="1:8" s="9" customFormat="1" ht="36.75" customHeight="1">
      <c r="A138" s="8"/>
      <c r="B138" s="91"/>
      <c r="C138" s="67" t="s">
        <v>67</v>
      </c>
      <c r="D138" s="13" t="s">
        <v>13</v>
      </c>
      <c r="E138" s="14">
        <v>0</v>
      </c>
      <c r="F138" s="14">
        <v>0</v>
      </c>
      <c r="G138" s="15" t="s">
        <v>9</v>
      </c>
      <c r="H138" s="8"/>
    </row>
    <row r="139" spans="1:8" s="9" customFormat="1" ht="13.5" customHeight="1">
      <c r="A139" s="8"/>
      <c r="B139" s="91"/>
      <c r="C139" s="69"/>
      <c r="D139" s="35" t="s">
        <v>6</v>
      </c>
      <c r="E139" s="36">
        <v>4028.23</v>
      </c>
      <c r="F139" s="36">
        <v>3358.65</v>
      </c>
      <c r="G139" s="37">
        <f t="shared" si="2"/>
        <v>0.8337781109817464</v>
      </c>
      <c r="H139" s="8"/>
    </row>
    <row r="140" spans="1:8" s="9" customFormat="1" ht="13.5" customHeight="1">
      <c r="A140" s="8"/>
      <c r="B140" s="91"/>
      <c r="C140" s="68"/>
      <c r="D140" s="35" t="s">
        <v>8</v>
      </c>
      <c r="E140" s="36">
        <f>SUM(E138:E139)</f>
        <v>4028.23</v>
      </c>
      <c r="F140" s="14">
        <f>SUM(F138:F139)</f>
        <v>3358.65</v>
      </c>
      <c r="G140" s="15">
        <f t="shared" si="2"/>
        <v>0.8337781109817464</v>
      </c>
      <c r="H140" s="10"/>
    </row>
    <row r="141" spans="1:8" s="9" customFormat="1" ht="13.5" customHeight="1">
      <c r="A141" s="8"/>
      <c r="B141" s="91"/>
      <c r="C141" s="67" t="s">
        <v>68</v>
      </c>
      <c r="D141" s="35" t="s">
        <v>5</v>
      </c>
      <c r="E141" s="36">
        <v>61275</v>
      </c>
      <c r="F141" s="14">
        <v>61275</v>
      </c>
      <c r="G141" s="15">
        <f t="shared" si="2"/>
        <v>1</v>
      </c>
      <c r="H141" s="8"/>
    </row>
    <row r="142" spans="1:8" s="9" customFormat="1" ht="35.25" customHeight="1">
      <c r="A142" s="8"/>
      <c r="B142" s="91"/>
      <c r="C142" s="69"/>
      <c r="D142" s="35" t="s">
        <v>13</v>
      </c>
      <c r="E142" s="36">
        <v>0</v>
      </c>
      <c r="F142" s="14">
        <v>0</v>
      </c>
      <c r="G142" s="15" t="s">
        <v>9</v>
      </c>
      <c r="H142" s="8"/>
    </row>
    <row r="143" spans="1:8" s="9" customFormat="1" ht="13.5" customHeight="1">
      <c r="A143" s="8"/>
      <c r="B143" s="91"/>
      <c r="C143" s="69"/>
      <c r="D143" s="35" t="s">
        <v>6</v>
      </c>
      <c r="E143" s="36">
        <v>41957.36</v>
      </c>
      <c r="F143" s="36">
        <v>35400.3</v>
      </c>
      <c r="G143" s="37">
        <f t="shared" si="2"/>
        <v>0.8437208632764311</v>
      </c>
      <c r="H143" s="8"/>
    </row>
    <row r="144" spans="1:8" s="9" customFormat="1" ht="13.5" customHeight="1">
      <c r="A144" s="8"/>
      <c r="B144" s="91"/>
      <c r="C144" s="68"/>
      <c r="D144" s="13" t="s">
        <v>8</v>
      </c>
      <c r="E144" s="14">
        <f>SUM(E141:E143)</f>
        <v>103232.36</v>
      </c>
      <c r="F144" s="36">
        <f>SUM(F141:F143)</f>
        <v>96675.3</v>
      </c>
      <c r="G144" s="37">
        <f t="shared" si="2"/>
        <v>0.9364825138164041</v>
      </c>
      <c r="H144" s="10"/>
    </row>
    <row r="145" spans="1:8" s="9" customFormat="1" ht="13.5" customHeight="1">
      <c r="A145" s="8"/>
      <c r="B145" s="91"/>
      <c r="C145" s="67" t="s">
        <v>69</v>
      </c>
      <c r="D145" s="13" t="s">
        <v>5</v>
      </c>
      <c r="E145" s="36">
        <v>57721.03</v>
      </c>
      <c r="F145" s="36">
        <v>57721.03</v>
      </c>
      <c r="G145" s="37">
        <f t="shared" si="2"/>
        <v>1</v>
      </c>
      <c r="H145" s="8"/>
    </row>
    <row r="146" spans="1:8" s="9" customFormat="1" ht="34.5" customHeight="1">
      <c r="A146" s="8"/>
      <c r="B146" s="91"/>
      <c r="C146" s="69"/>
      <c r="D146" s="13" t="s">
        <v>13</v>
      </c>
      <c r="E146" s="14">
        <v>45897.21</v>
      </c>
      <c r="F146" s="36">
        <v>45865.21</v>
      </c>
      <c r="G146" s="37">
        <f>F146/E146</f>
        <v>0.9993027898645691</v>
      </c>
      <c r="H146" s="8"/>
    </row>
    <row r="147" spans="1:8" s="9" customFormat="1" ht="12.75" customHeight="1">
      <c r="A147" s="8"/>
      <c r="B147" s="91"/>
      <c r="C147" s="69"/>
      <c r="D147" s="35" t="s">
        <v>6</v>
      </c>
      <c r="E147" s="36">
        <v>304060.83999999997</v>
      </c>
      <c r="F147" s="36">
        <v>265946.54</v>
      </c>
      <c r="G147" s="37">
        <f t="shared" si="2"/>
        <v>0.874649099831468</v>
      </c>
      <c r="H147" s="8"/>
    </row>
    <row r="148" spans="1:8" s="33" customFormat="1" ht="12.75" customHeight="1">
      <c r="A148" s="12"/>
      <c r="B148" s="91"/>
      <c r="C148" s="68"/>
      <c r="D148" s="35" t="s">
        <v>8</v>
      </c>
      <c r="E148" s="36">
        <f>SUM(E145:E147)</f>
        <v>407679.07999999996</v>
      </c>
      <c r="F148" s="36">
        <f>SUM(F145:F147)</f>
        <v>369532.77999999997</v>
      </c>
      <c r="G148" s="37">
        <f t="shared" si="2"/>
        <v>0.9064305678868781</v>
      </c>
      <c r="H148" s="17"/>
    </row>
    <row r="149" spans="1:8" s="9" customFormat="1" ht="36" customHeight="1">
      <c r="A149" s="8"/>
      <c r="B149" s="91"/>
      <c r="C149" s="67" t="s">
        <v>71</v>
      </c>
      <c r="D149" s="35" t="s">
        <v>13</v>
      </c>
      <c r="E149" s="36">
        <v>0</v>
      </c>
      <c r="F149" s="36">
        <v>0</v>
      </c>
      <c r="G149" s="37" t="s">
        <v>9</v>
      </c>
      <c r="H149" s="8"/>
    </row>
    <row r="150" spans="1:8" s="9" customFormat="1" ht="15" customHeight="1">
      <c r="A150" s="8"/>
      <c r="B150" s="91"/>
      <c r="C150" s="69"/>
      <c r="D150" s="35" t="s">
        <v>6</v>
      </c>
      <c r="E150" s="36">
        <v>7335</v>
      </c>
      <c r="F150" s="36">
        <v>1800.16</v>
      </c>
      <c r="G150" s="37">
        <f t="shared" si="2"/>
        <v>0.2454205862304022</v>
      </c>
      <c r="H150" s="8"/>
    </row>
    <row r="151" spans="1:8" s="33" customFormat="1" ht="15" customHeight="1">
      <c r="A151" s="12"/>
      <c r="B151" s="91"/>
      <c r="C151" s="68"/>
      <c r="D151" s="13" t="s">
        <v>8</v>
      </c>
      <c r="E151" s="14">
        <f>SUM(E149:E150)</f>
        <v>7335</v>
      </c>
      <c r="F151" s="14">
        <f>SUM(F149:F150)</f>
        <v>1800.16</v>
      </c>
      <c r="G151" s="15">
        <f t="shared" si="2"/>
        <v>0.2454205862304022</v>
      </c>
      <c r="H151" s="17"/>
    </row>
    <row r="152" spans="1:8" s="9" customFormat="1" ht="13.5" customHeight="1">
      <c r="A152" s="8"/>
      <c r="B152" s="91"/>
      <c r="C152" s="67" t="s">
        <v>70</v>
      </c>
      <c r="D152" s="13" t="s">
        <v>5</v>
      </c>
      <c r="E152" s="14">
        <v>632</v>
      </c>
      <c r="F152" s="14">
        <v>631.81</v>
      </c>
      <c r="G152" s="15">
        <f t="shared" si="2"/>
        <v>0.9996993670886075</v>
      </c>
      <c r="H152" s="8"/>
    </row>
    <row r="153" spans="1:8" s="9" customFormat="1" ht="36" customHeight="1">
      <c r="A153" s="8"/>
      <c r="B153" s="91"/>
      <c r="C153" s="69"/>
      <c r="D153" s="13" t="s">
        <v>13</v>
      </c>
      <c r="E153" s="14">
        <v>29453.18</v>
      </c>
      <c r="F153" s="14">
        <v>28660.79</v>
      </c>
      <c r="G153" s="15">
        <f t="shared" si="2"/>
        <v>0.9730966231829636</v>
      </c>
      <c r="H153" s="8"/>
    </row>
    <row r="154" spans="1:8" s="44" customFormat="1" ht="15.75" customHeight="1">
      <c r="A154" s="42"/>
      <c r="B154" s="92"/>
      <c r="C154" s="68"/>
      <c r="D154" s="35" t="s">
        <v>8</v>
      </c>
      <c r="E154" s="36">
        <f>SUM(E152:E153)</f>
        <v>30085.18</v>
      </c>
      <c r="F154" s="36">
        <f>SUM(F152:F153)</f>
        <v>29292.600000000002</v>
      </c>
      <c r="G154" s="37">
        <f t="shared" si="2"/>
        <v>0.9736554675757301</v>
      </c>
      <c r="H154" s="43"/>
    </row>
    <row r="155" spans="1:8" s="31" customFormat="1" ht="40.5" customHeight="1">
      <c r="A155" s="30"/>
      <c r="B155" s="90">
        <v>11</v>
      </c>
      <c r="C155" s="72" t="s">
        <v>72</v>
      </c>
      <c r="D155" s="48" t="s">
        <v>13</v>
      </c>
      <c r="E155" s="20">
        <f>E158+E160+E162+E165</f>
        <v>655</v>
      </c>
      <c r="F155" s="20">
        <f>F158+F160+F162+F165</f>
        <v>655</v>
      </c>
      <c r="G155" s="21">
        <f t="shared" si="2"/>
        <v>1</v>
      </c>
      <c r="H155" s="30"/>
    </row>
    <row r="156" spans="1:8" s="31" customFormat="1" ht="18.75" customHeight="1">
      <c r="A156" s="30"/>
      <c r="B156" s="91"/>
      <c r="C156" s="72"/>
      <c r="D156" s="48" t="s">
        <v>6</v>
      </c>
      <c r="E156" s="20">
        <f>E163+E166</f>
        <v>75480</v>
      </c>
      <c r="F156" s="20">
        <f>F163+F166</f>
        <v>75480</v>
      </c>
      <c r="G156" s="21">
        <f t="shared" si="2"/>
        <v>1</v>
      </c>
      <c r="H156" s="30"/>
    </row>
    <row r="157" spans="1:8" s="41" customFormat="1" ht="15.75" customHeight="1">
      <c r="A157" s="39"/>
      <c r="B157" s="91"/>
      <c r="C157" s="70" t="s">
        <v>7</v>
      </c>
      <c r="D157" s="71"/>
      <c r="E157" s="20">
        <f>SUM(E155:E156)</f>
        <v>76135</v>
      </c>
      <c r="F157" s="20">
        <f>SUM(F155:F156)</f>
        <v>76135</v>
      </c>
      <c r="G157" s="21">
        <f t="shared" si="2"/>
        <v>1</v>
      </c>
      <c r="H157" s="40"/>
    </row>
    <row r="158" spans="1:8" s="9" customFormat="1" ht="34.5" customHeight="1">
      <c r="A158" s="8"/>
      <c r="B158" s="91"/>
      <c r="C158" s="67" t="s">
        <v>75</v>
      </c>
      <c r="D158" s="13" t="s">
        <v>13</v>
      </c>
      <c r="E158" s="14">
        <v>0</v>
      </c>
      <c r="F158" s="14">
        <v>0</v>
      </c>
      <c r="G158" s="15" t="s">
        <v>9</v>
      </c>
      <c r="H158" s="8"/>
    </row>
    <row r="159" spans="1:8" s="9" customFormat="1" ht="16.5" customHeight="1">
      <c r="A159" s="8"/>
      <c r="B159" s="91"/>
      <c r="C159" s="68"/>
      <c r="D159" s="13" t="s">
        <v>8</v>
      </c>
      <c r="E159" s="14">
        <f>SUM(E158)</f>
        <v>0</v>
      </c>
      <c r="F159" s="14">
        <f>SUM(F158)</f>
        <v>0</v>
      </c>
      <c r="G159" s="15" t="s">
        <v>9</v>
      </c>
      <c r="H159" s="10"/>
    </row>
    <row r="160" spans="1:8" s="9" customFormat="1" ht="36" customHeight="1">
      <c r="A160" s="8"/>
      <c r="B160" s="91"/>
      <c r="C160" s="67" t="s">
        <v>76</v>
      </c>
      <c r="D160" s="13" t="s">
        <v>13</v>
      </c>
      <c r="E160" s="14">
        <v>0</v>
      </c>
      <c r="F160" s="14">
        <v>0</v>
      </c>
      <c r="G160" s="15" t="s">
        <v>9</v>
      </c>
      <c r="H160" s="8"/>
    </row>
    <row r="161" spans="1:8" s="9" customFormat="1" ht="15.75" customHeight="1">
      <c r="A161" s="8"/>
      <c r="B161" s="91"/>
      <c r="C161" s="68"/>
      <c r="D161" s="13" t="s">
        <v>8</v>
      </c>
      <c r="E161" s="14">
        <f>SUM(E160)</f>
        <v>0</v>
      </c>
      <c r="F161" s="14">
        <f>SUM(F160)</f>
        <v>0</v>
      </c>
      <c r="G161" s="15" t="s">
        <v>9</v>
      </c>
      <c r="H161" s="10"/>
    </row>
    <row r="162" spans="1:8" s="9" customFormat="1" ht="36.75" customHeight="1">
      <c r="A162" s="8"/>
      <c r="B162" s="91"/>
      <c r="C162" s="67" t="s">
        <v>73</v>
      </c>
      <c r="D162" s="13" t="s">
        <v>13</v>
      </c>
      <c r="E162" s="14">
        <v>655</v>
      </c>
      <c r="F162" s="14">
        <v>655</v>
      </c>
      <c r="G162" s="15">
        <f t="shared" si="2"/>
        <v>1</v>
      </c>
      <c r="H162" s="8"/>
    </row>
    <row r="163" spans="1:8" s="9" customFormat="1" ht="18.75" customHeight="1">
      <c r="A163" s="8"/>
      <c r="B163" s="91"/>
      <c r="C163" s="69"/>
      <c r="D163" s="35" t="s">
        <v>6</v>
      </c>
      <c r="E163" s="36">
        <v>480</v>
      </c>
      <c r="F163" s="36">
        <v>480</v>
      </c>
      <c r="G163" s="37">
        <f t="shared" si="2"/>
        <v>1</v>
      </c>
      <c r="H163" s="8"/>
    </row>
    <row r="164" spans="1:8" s="33" customFormat="1" ht="15.75" customHeight="1">
      <c r="A164" s="12"/>
      <c r="B164" s="91"/>
      <c r="C164" s="68"/>
      <c r="D164" s="35" t="s">
        <v>8</v>
      </c>
      <c r="E164" s="36">
        <f>SUM(E162:E163)</f>
        <v>1135</v>
      </c>
      <c r="F164" s="36">
        <f>SUM(F162:F163)</f>
        <v>1135</v>
      </c>
      <c r="G164" s="37">
        <f t="shared" si="2"/>
        <v>1</v>
      </c>
      <c r="H164" s="17"/>
    </row>
    <row r="165" spans="1:8" s="9" customFormat="1" ht="36" customHeight="1">
      <c r="A165" s="8"/>
      <c r="B165" s="91"/>
      <c r="C165" s="67" t="s">
        <v>74</v>
      </c>
      <c r="D165" s="35" t="s">
        <v>13</v>
      </c>
      <c r="E165" s="36">
        <v>0</v>
      </c>
      <c r="F165" s="36">
        <v>0</v>
      </c>
      <c r="G165" s="37" t="s">
        <v>9</v>
      </c>
      <c r="H165" s="8"/>
    </row>
    <row r="166" spans="1:8" s="9" customFormat="1" ht="14.25" customHeight="1">
      <c r="A166" s="8"/>
      <c r="B166" s="91"/>
      <c r="C166" s="69"/>
      <c r="D166" s="35" t="s">
        <v>6</v>
      </c>
      <c r="E166" s="36">
        <v>75000</v>
      </c>
      <c r="F166" s="36">
        <v>75000</v>
      </c>
      <c r="G166" s="37">
        <f t="shared" si="2"/>
        <v>1</v>
      </c>
      <c r="H166" s="8"/>
    </row>
    <row r="167" spans="1:8" s="33" customFormat="1" ht="14.25" customHeight="1">
      <c r="A167" s="12"/>
      <c r="B167" s="92"/>
      <c r="C167" s="68"/>
      <c r="D167" s="13" t="s">
        <v>8</v>
      </c>
      <c r="E167" s="14">
        <f>SUM(E165:E166)</f>
        <v>75000</v>
      </c>
      <c r="F167" s="14">
        <f>SUM(F165:F166)</f>
        <v>75000</v>
      </c>
      <c r="G167" s="15">
        <f t="shared" si="2"/>
        <v>1</v>
      </c>
      <c r="H167" s="17"/>
    </row>
    <row r="168" spans="1:8" s="31" customFormat="1" ht="24" customHeight="1">
      <c r="A168" s="30"/>
      <c r="B168" s="90">
        <v>12</v>
      </c>
      <c r="C168" s="72" t="s">
        <v>77</v>
      </c>
      <c r="D168" s="48" t="s">
        <v>5</v>
      </c>
      <c r="E168" s="20">
        <f>E171</f>
        <v>4077</v>
      </c>
      <c r="F168" s="20">
        <f>F171</f>
        <v>3326.31</v>
      </c>
      <c r="G168" s="21">
        <f t="shared" si="2"/>
        <v>0.8158719646799116</v>
      </c>
      <c r="H168" s="30"/>
    </row>
    <row r="169" spans="1:8" s="31" customFormat="1" ht="37.5" customHeight="1">
      <c r="A169" s="30"/>
      <c r="B169" s="91"/>
      <c r="C169" s="72"/>
      <c r="D169" s="48" t="s">
        <v>13</v>
      </c>
      <c r="E169" s="20">
        <f>E172+E174+E176+E178</f>
        <v>493382.31</v>
      </c>
      <c r="F169" s="20">
        <f>F172+F174+F176+F178</f>
        <v>465925.89</v>
      </c>
      <c r="G169" s="21">
        <f t="shared" si="2"/>
        <v>0.9443506192996665</v>
      </c>
      <c r="H169" s="30"/>
    </row>
    <row r="170" spans="1:8" s="31" customFormat="1" ht="12.75" customHeight="1">
      <c r="A170" s="30"/>
      <c r="B170" s="91"/>
      <c r="C170" s="70" t="s">
        <v>7</v>
      </c>
      <c r="D170" s="71"/>
      <c r="E170" s="20">
        <f>SUM(E168:E169)</f>
        <v>497459.31</v>
      </c>
      <c r="F170" s="20">
        <f>SUM(F168:F169)</f>
        <v>469252.2</v>
      </c>
      <c r="G170" s="21">
        <f t="shared" si="2"/>
        <v>0.9432976538322301</v>
      </c>
      <c r="H170" s="32"/>
    </row>
    <row r="171" spans="1:8" s="9" customFormat="1" ht="15" customHeight="1">
      <c r="A171" s="8"/>
      <c r="B171" s="91"/>
      <c r="C171" s="65" t="s">
        <v>78</v>
      </c>
      <c r="D171" s="13" t="s">
        <v>5</v>
      </c>
      <c r="E171" s="14">
        <v>4077</v>
      </c>
      <c r="F171" s="14">
        <v>3326.31</v>
      </c>
      <c r="G171" s="15">
        <f t="shared" si="2"/>
        <v>0.8158719646799116</v>
      </c>
      <c r="H171" s="8"/>
    </row>
    <row r="172" spans="1:8" s="9" customFormat="1" ht="36" customHeight="1">
      <c r="A172" s="8"/>
      <c r="B172" s="91"/>
      <c r="C172" s="93"/>
      <c r="D172" s="13" t="s">
        <v>13</v>
      </c>
      <c r="E172" s="14">
        <v>106838.1</v>
      </c>
      <c r="F172" s="14">
        <v>96677.72</v>
      </c>
      <c r="G172" s="15">
        <f t="shared" si="2"/>
        <v>0.9048992821849134</v>
      </c>
      <c r="H172" s="8"/>
    </row>
    <row r="173" spans="1:8" s="9" customFormat="1" ht="16.5" customHeight="1">
      <c r="A173" s="8"/>
      <c r="B173" s="91"/>
      <c r="C173" s="66"/>
      <c r="D173" s="13" t="s">
        <v>8</v>
      </c>
      <c r="E173" s="14">
        <f>SUM(E171:E172)</f>
        <v>110915.1</v>
      </c>
      <c r="F173" s="14">
        <f>SUM(F171:F172)</f>
        <v>100004.03</v>
      </c>
      <c r="G173" s="15">
        <f t="shared" si="2"/>
        <v>0.9016268298906099</v>
      </c>
      <c r="H173" s="10"/>
    </row>
    <row r="174" spans="1:8" s="9" customFormat="1" ht="43.5" customHeight="1">
      <c r="A174" s="8"/>
      <c r="B174" s="91"/>
      <c r="C174" s="65" t="s">
        <v>79</v>
      </c>
      <c r="D174" s="13" t="s">
        <v>13</v>
      </c>
      <c r="E174" s="14">
        <v>880.02</v>
      </c>
      <c r="F174" s="14">
        <v>848.27</v>
      </c>
      <c r="G174" s="15">
        <f t="shared" si="2"/>
        <v>0.9639212745164882</v>
      </c>
      <c r="H174" s="8"/>
    </row>
    <row r="175" spans="1:8" s="9" customFormat="1" ht="14.25" customHeight="1">
      <c r="A175" s="8"/>
      <c r="B175" s="91"/>
      <c r="C175" s="66"/>
      <c r="D175" s="13" t="s">
        <v>8</v>
      </c>
      <c r="E175" s="14">
        <f>SUM(E174)</f>
        <v>880.02</v>
      </c>
      <c r="F175" s="14">
        <f>SUM(F174)</f>
        <v>848.27</v>
      </c>
      <c r="G175" s="15">
        <f t="shared" si="2"/>
        <v>0.9639212745164882</v>
      </c>
      <c r="H175" s="10"/>
    </row>
    <row r="176" spans="1:8" s="9" customFormat="1" ht="36.75" customHeight="1">
      <c r="A176" s="8"/>
      <c r="B176" s="91"/>
      <c r="C176" s="65" t="s">
        <v>80</v>
      </c>
      <c r="D176" s="13" t="s">
        <v>13</v>
      </c>
      <c r="E176" s="14">
        <v>38634.07</v>
      </c>
      <c r="F176" s="14">
        <v>29638</v>
      </c>
      <c r="G176" s="15">
        <f t="shared" si="2"/>
        <v>0.7671467179098655</v>
      </c>
      <c r="H176" s="8"/>
    </row>
    <row r="177" spans="1:8" s="9" customFormat="1" ht="16.5" customHeight="1">
      <c r="A177" s="8"/>
      <c r="B177" s="91"/>
      <c r="C177" s="66"/>
      <c r="D177" s="13" t="s">
        <v>8</v>
      </c>
      <c r="E177" s="14">
        <f>SUM(E176)</f>
        <v>38634.07</v>
      </c>
      <c r="F177" s="14">
        <f>SUM(F176)</f>
        <v>29638</v>
      </c>
      <c r="G177" s="15">
        <f t="shared" si="2"/>
        <v>0.7671467179098655</v>
      </c>
      <c r="H177" s="10"/>
    </row>
    <row r="178" spans="1:8" s="9" customFormat="1" ht="58.5" customHeight="1">
      <c r="A178" s="8"/>
      <c r="B178" s="91"/>
      <c r="C178" s="65" t="s">
        <v>81</v>
      </c>
      <c r="D178" s="13" t="s">
        <v>13</v>
      </c>
      <c r="E178" s="14">
        <v>347030.12</v>
      </c>
      <c r="F178" s="14">
        <v>338761.9</v>
      </c>
      <c r="G178" s="15">
        <f t="shared" si="2"/>
        <v>0.9761743447514009</v>
      </c>
      <c r="H178" s="8"/>
    </row>
    <row r="179" spans="1:8" s="9" customFormat="1" ht="30.75" customHeight="1">
      <c r="A179" s="8"/>
      <c r="B179" s="92"/>
      <c r="C179" s="66"/>
      <c r="D179" s="13" t="s">
        <v>8</v>
      </c>
      <c r="E179" s="14">
        <f>SUM(E178)</f>
        <v>347030.12</v>
      </c>
      <c r="F179" s="14">
        <f>SUM(F178)</f>
        <v>338761.9</v>
      </c>
      <c r="G179" s="15">
        <f t="shared" si="2"/>
        <v>0.9761743447514009</v>
      </c>
      <c r="H179" s="10"/>
    </row>
    <row r="180" spans="1:8" s="31" customFormat="1" ht="18.75" customHeight="1">
      <c r="A180" s="30"/>
      <c r="B180" s="90">
        <v>13</v>
      </c>
      <c r="C180" s="97" t="s">
        <v>82</v>
      </c>
      <c r="D180" s="48" t="s">
        <v>4</v>
      </c>
      <c r="E180" s="20">
        <f>E191</f>
        <v>10948</v>
      </c>
      <c r="F180" s="20">
        <f>F191</f>
        <v>10837.13</v>
      </c>
      <c r="G180" s="21">
        <f t="shared" si="2"/>
        <v>0.9898730361709901</v>
      </c>
      <c r="H180" s="30"/>
    </row>
    <row r="181" spans="1:8" s="31" customFormat="1" ht="30" customHeight="1">
      <c r="A181" s="30"/>
      <c r="B181" s="91"/>
      <c r="C181" s="100"/>
      <c r="D181" s="48" t="s">
        <v>5</v>
      </c>
      <c r="E181" s="20">
        <f>E186</f>
        <v>5828.45</v>
      </c>
      <c r="F181" s="20">
        <f>F186</f>
        <v>5211.09</v>
      </c>
      <c r="G181" s="21">
        <f t="shared" si="2"/>
        <v>0.894078185452393</v>
      </c>
      <c r="H181" s="30"/>
    </row>
    <row r="182" spans="1:8" s="31" customFormat="1" ht="41.25" customHeight="1">
      <c r="A182" s="30"/>
      <c r="B182" s="91"/>
      <c r="C182" s="101"/>
      <c r="D182" s="48" t="s">
        <v>13</v>
      </c>
      <c r="E182" s="20">
        <f>E184+E187+E189+E193</f>
        <v>62381.76</v>
      </c>
      <c r="F182" s="20">
        <f>F184+F187+F189+F193</f>
        <v>61983.01</v>
      </c>
      <c r="G182" s="21">
        <f>F182/E182</f>
        <v>0.9936079071831253</v>
      </c>
      <c r="H182" s="30"/>
    </row>
    <row r="183" spans="1:8" s="31" customFormat="1" ht="14.25" customHeight="1">
      <c r="A183" s="30"/>
      <c r="B183" s="91"/>
      <c r="C183" s="70" t="s">
        <v>7</v>
      </c>
      <c r="D183" s="71"/>
      <c r="E183" s="20">
        <f>SUM(E180:E182)</f>
        <v>79158.21</v>
      </c>
      <c r="F183" s="20">
        <f>SUM(F180:F182)</f>
        <v>78031.23</v>
      </c>
      <c r="G183" s="21">
        <f t="shared" si="2"/>
        <v>0.9857629423404091</v>
      </c>
      <c r="H183" s="32"/>
    </row>
    <row r="184" spans="1:8" s="9" customFormat="1" ht="45.75" customHeight="1">
      <c r="A184" s="8"/>
      <c r="B184" s="91"/>
      <c r="C184" s="67" t="s">
        <v>83</v>
      </c>
      <c r="D184" s="13" t="s">
        <v>13</v>
      </c>
      <c r="E184" s="14">
        <v>39015.61</v>
      </c>
      <c r="F184" s="14">
        <v>38772.17</v>
      </c>
      <c r="G184" s="15">
        <f t="shared" si="2"/>
        <v>0.9937604461393785</v>
      </c>
      <c r="H184" s="8"/>
    </row>
    <row r="185" spans="1:8" s="9" customFormat="1" ht="22.5" customHeight="1">
      <c r="A185" s="8"/>
      <c r="B185" s="91"/>
      <c r="C185" s="68"/>
      <c r="D185" s="13" t="s">
        <v>8</v>
      </c>
      <c r="E185" s="14">
        <f>SUM(E184)</f>
        <v>39015.61</v>
      </c>
      <c r="F185" s="14">
        <f>SUM(F184)</f>
        <v>38772.17</v>
      </c>
      <c r="G185" s="15">
        <f t="shared" si="2"/>
        <v>0.9937604461393785</v>
      </c>
      <c r="H185" s="10"/>
    </row>
    <row r="186" spans="1:8" s="9" customFormat="1" ht="14.25" customHeight="1">
      <c r="A186" s="8"/>
      <c r="B186" s="91"/>
      <c r="C186" s="67" t="s">
        <v>84</v>
      </c>
      <c r="D186" s="13" t="s">
        <v>5</v>
      </c>
      <c r="E186" s="14">
        <v>5828.45</v>
      </c>
      <c r="F186" s="14">
        <v>5211.09</v>
      </c>
      <c r="G186" s="15">
        <f>F186/E186</f>
        <v>0.894078185452393</v>
      </c>
      <c r="H186" s="8"/>
    </row>
    <row r="187" spans="1:8" s="9" customFormat="1" ht="45" customHeight="1">
      <c r="A187" s="8"/>
      <c r="B187" s="91"/>
      <c r="C187" s="69"/>
      <c r="D187" s="13" t="s">
        <v>13</v>
      </c>
      <c r="E187" s="14">
        <v>1466.29</v>
      </c>
      <c r="F187" s="14">
        <v>1310.98</v>
      </c>
      <c r="G187" s="15">
        <f>F187/E187</f>
        <v>0.8940796159013565</v>
      </c>
      <c r="H187" s="8"/>
    </row>
    <row r="188" spans="1:8" s="9" customFormat="1" ht="18.75" customHeight="1">
      <c r="A188" s="8"/>
      <c r="B188" s="91"/>
      <c r="C188" s="68"/>
      <c r="D188" s="13" t="s">
        <v>8</v>
      </c>
      <c r="E188" s="14">
        <f>SUM(E186:E187)</f>
        <v>7294.74</v>
      </c>
      <c r="F188" s="14">
        <f>SUM(F186:F187)</f>
        <v>6522.07</v>
      </c>
      <c r="G188" s="15">
        <f>F188/E188</f>
        <v>0.894078472981902</v>
      </c>
      <c r="H188" s="10"/>
    </row>
    <row r="189" spans="1:8" s="9" customFormat="1" ht="33.75" customHeight="1">
      <c r="A189" s="8"/>
      <c r="B189" s="91"/>
      <c r="C189" s="67" t="s">
        <v>85</v>
      </c>
      <c r="D189" s="13" t="s">
        <v>13</v>
      </c>
      <c r="E189" s="14">
        <v>21819.86</v>
      </c>
      <c r="F189" s="14">
        <v>21819.86</v>
      </c>
      <c r="G189" s="15">
        <f t="shared" si="2"/>
        <v>1</v>
      </c>
      <c r="H189" s="8"/>
    </row>
    <row r="190" spans="1:8" s="9" customFormat="1" ht="18.75" customHeight="1">
      <c r="A190" s="8"/>
      <c r="B190" s="91"/>
      <c r="C190" s="68"/>
      <c r="D190" s="13" t="s">
        <v>8</v>
      </c>
      <c r="E190" s="14">
        <f>SUM(E189)</f>
        <v>21819.86</v>
      </c>
      <c r="F190" s="14">
        <f>SUM(F189)</f>
        <v>21819.86</v>
      </c>
      <c r="G190" s="15">
        <f t="shared" si="2"/>
        <v>1</v>
      </c>
      <c r="H190" s="10"/>
    </row>
    <row r="191" spans="1:8" s="9" customFormat="1" ht="15.75" customHeight="1">
      <c r="A191" s="8"/>
      <c r="B191" s="91"/>
      <c r="C191" s="67" t="s">
        <v>87</v>
      </c>
      <c r="D191" s="13" t="s">
        <v>4</v>
      </c>
      <c r="E191" s="14">
        <v>10948</v>
      </c>
      <c r="F191" s="14">
        <v>10837.13</v>
      </c>
      <c r="G191" s="15">
        <f t="shared" si="2"/>
        <v>0.9898730361709901</v>
      </c>
      <c r="H191" s="8"/>
    </row>
    <row r="192" spans="1:8" s="9" customFormat="1" ht="18.75" customHeight="1">
      <c r="A192" s="8"/>
      <c r="B192" s="91"/>
      <c r="C192" s="68"/>
      <c r="D192" s="13" t="s">
        <v>8</v>
      </c>
      <c r="E192" s="14">
        <f>SUM(E191)</f>
        <v>10948</v>
      </c>
      <c r="F192" s="14">
        <f>SUM(F191)</f>
        <v>10837.13</v>
      </c>
      <c r="G192" s="15">
        <f t="shared" si="2"/>
        <v>0.9898730361709901</v>
      </c>
      <c r="H192" s="10"/>
    </row>
    <row r="193" spans="1:8" s="9" customFormat="1" ht="38.25" customHeight="1">
      <c r="A193" s="8"/>
      <c r="B193" s="91"/>
      <c r="C193" s="67" t="s">
        <v>86</v>
      </c>
      <c r="D193" s="13" t="s">
        <v>13</v>
      </c>
      <c r="E193" s="14">
        <v>80</v>
      </c>
      <c r="F193" s="14">
        <v>80</v>
      </c>
      <c r="G193" s="15">
        <f t="shared" si="2"/>
        <v>1</v>
      </c>
      <c r="H193" s="8"/>
    </row>
    <row r="194" spans="1:8" s="9" customFormat="1" ht="18.75" customHeight="1">
      <c r="A194" s="8"/>
      <c r="B194" s="92"/>
      <c r="C194" s="68"/>
      <c r="D194" s="13" t="s">
        <v>8</v>
      </c>
      <c r="E194" s="14">
        <f>SUM(E193)</f>
        <v>80</v>
      </c>
      <c r="F194" s="14">
        <f>SUM(F193)</f>
        <v>80</v>
      </c>
      <c r="G194" s="15">
        <f t="shared" si="2"/>
        <v>1</v>
      </c>
      <c r="H194" s="10"/>
    </row>
    <row r="195" spans="1:8" s="31" customFormat="1" ht="26.25" customHeight="1">
      <c r="A195" s="30"/>
      <c r="B195" s="90">
        <v>14</v>
      </c>
      <c r="C195" s="72" t="s">
        <v>88</v>
      </c>
      <c r="D195" s="48" t="s">
        <v>5</v>
      </c>
      <c r="E195" s="20">
        <f>E200</f>
        <v>73425</v>
      </c>
      <c r="F195" s="20">
        <f>F200</f>
        <v>57348.88</v>
      </c>
      <c r="G195" s="21">
        <f t="shared" si="2"/>
        <v>0.7810538644875723</v>
      </c>
      <c r="H195" s="30"/>
    </row>
    <row r="196" spans="1:8" s="31" customFormat="1" ht="43.5" customHeight="1">
      <c r="A196" s="30"/>
      <c r="B196" s="91"/>
      <c r="C196" s="72"/>
      <c r="D196" s="48" t="s">
        <v>13</v>
      </c>
      <c r="E196" s="20">
        <f>E198+E201</f>
        <v>123825.382</v>
      </c>
      <c r="F196" s="20">
        <f>F198+F201</f>
        <v>121649.52107</v>
      </c>
      <c r="G196" s="21">
        <f t="shared" si="2"/>
        <v>0.982427989360049</v>
      </c>
      <c r="H196" s="30"/>
    </row>
    <row r="197" spans="1:8" s="31" customFormat="1" ht="14.25" customHeight="1">
      <c r="A197" s="30"/>
      <c r="B197" s="91"/>
      <c r="C197" s="70" t="s">
        <v>7</v>
      </c>
      <c r="D197" s="71"/>
      <c r="E197" s="20">
        <f>SUM(E195:E196)</f>
        <v>197250.38199999998</v>
      </c>
      <c r="F197" s="20">
        <f>SUM(F195:F196)</f>
        <v>178998.40107</v>
      </c>
      <c r="G197" s="21">
        <f t="shared" si="2"/>
        <v>0.9074679564879119</v>
      </c>
      <c r="H197" s="32"/>
    </row>
    <row r="198" spans="1:8" s="9" customFormat="1" ht="38.25" customHeight="1">
      <c r="A198" s="8"/>
      <c r="B198" s="91"/>
      <c r="C198" s="67" t="s">
        <v>89</v>
      </c>
      <c r="D198" s="13" t="s">
        <v>13</v>
      </c>
      <c r="E198" s="38">
        <v>0.002</v>
      </c>
      <c r="F198" s="45">
        <v>0.00107</v>
      </c>
      <c r="G198" s="15">
        <f t="shared" si="2"/>
        <v>0.535</v>
      </c>
      <c r="H198" s="8"/>
    </row>
    <row r="199" spans="1:8" s="9" customFormat="1" ht="18.75" customHeight="1">
      <c r="A199" s="8"/>
      <c r="B199" s="91"/>
      <c r="C199" s="68"/>
      <c r="D199" s="13" t="s">
        <v>8</v>
      </c>
      <c r="E199" s="38">
        <f>SUM(E198)</f>
        <v>0.002</v>
      </c>
      <c r="F199" s="45">
        <f>SUM(F198)</f>
        <v>0.00107</v>
      </c>
      <c r="G199" s="15">
        <f t="shared" si="2"/>
        <v>0.535</v>
      </c>
      <c r="H199" s="10"/>
    </row>
    <row r="200" spans="1:8" s="9" customFormat="1" ht="16.5" customHeight="1">
      <c r="A200" s="8"/>
      <c r="B200" s="91"/>
      <c r="C200" s="67" t="s">
        <v>90</v>
      </c>
      <c r="D200" s="13" t="s">
        <v>5</v>
      </c>
      <c r="E200" s="14">
        <v>73425</v>
      </c>
      <c r="F200" s="14">
        <v>57348.88</v>
      </c>
      <c r="G200" s="15">
        <f t="shared" si="2"/>
        <v>0.7810538644875723</v>
      </c>
      <c r="H200" s="8"/>
    </row>
    <row r="201" spans="1:8" s="9" customFormat="1" ht="33" customHeight="1">
      <c r="A201" s="8"/>
      <c r="B201" s="91"/>
      <c r="C201" s="69"/>
      <c r="D201" s="13" t="s">
        <v>13</v>
      </c>
      <c r="E201" s="14">
        <v>123825.38</v>
      </c>
      <c r="F201" s="14">
        <v>121649.52</v>
      </c>
      <c r="G201" s="15">
        <f aca="true" t="shared" si="3" ref="G201:G252">F201/E201</f>
        <v>0.9824279965868064</v>
      </c>
      <c r="H201" s="8"/>
    </row>
    <row r="202" spans="1:8" s="9" customFormat="1" ht="18.75" customHeight="1">
      <c r="A202" s="8"/>
      <c r="B202" s="92"/>
      <c r="C202" s="68"/>
      <c r="D202" s="13" t="s">
        <v>8</v>
      </c>
      <c r="E202" s="14">
        <f>SUM(E200:E201)</f>
        <v>197250.38</v>
      </c>
      <c r="F202" s="14">
        <f>SUM(F200:F201)</f>
        <v>178998.4</v>
      </c>
      <c r="G202" s="15">
        <f t="shared" si="3"/>
        <v>0.9074679602645125</v>
      </c>
      <c r="H202" s="10"/>
    </row>
    <row r="203" spans="1:8" s="31" customFormat="1" ht="18.75" customHeight="1" hidden="1">
      <c r="A203" s="30"/>
      <c r="B203" s="90">
        <v>15</v>
      </c>
      <c r="C203" s="72" t="s">
        <v>91</v>
      </c>
      <c r="D203" s="24" t="s">
        <v>4</v>
      </c>
      <c r="E203" s="25">
        <f>E210</f>
        <v>0</v>
      </c>
      <c r="F203" s="25">
        <f>F210</f>
        <v>0</v>
      </c>
      <c r="G203" s="26" t="s">
        <v>9</v>
      </c>
      <c r="H203" s="30"/>
    </row>
    <row r="204" spans="1:8" s="31" customFormat="1" ht="26.25" customHeight="1">
      <c r="A204" s="30"/>
      <c r="B204" s="91"/>
      <c r="C204" s="72"/>
      <c r="D204" s="48" t="s">
        <v>5</v>
      </c>
      <c r="E204" s="20">
        <f>E207+E211</f>
        <v>8956.91</v>
      </c>
      <c r="F204" s="20">
        <f>F207+F211</f>
        <v>8190.24</v>
      </c>
      <c r="G204" s="21">
        <f t="shared" si="3"/>
        <v>0.914404632847712</v>
      </c>
      <c r="H204" s="30"/>
    </row>
    <row r="205" spans="1:8" s="31" customFormat="1" ht="42" customHeight="1">
      <c r="A205" s="30"/>
      <c r="B205" s="91"/>
      <c r="C205" s="72"/>
      <c r="D205" s="48" t="s">
        <v>13</v>
      </c>
      <c r="E205" s="20">
        <f>E208+E212</f>
        <v>92868.93000000001</v>
      </c>
      <c r="F205" s="20">
        <f>F208+F212</f>
        <v>90950.08</v>
      </c>
      <c r="G205" s="21">
        <f t="shared" si="3"/>
        <v>0.979338084330249</v>
      </c>
      <c r="H205" s="30"/>
    </row>
    <row r="206" spans="1:8" s="31" customFormat="1" ht="13.5" customHeight="1">
      <c r="A206" s="30"/>
      <c r="B206" s="91"/>
      <c r="C206" s="70" t="s">
        <v>7</v>
      </c>
      <c r="D206" s="71"/>
      <c r="E206" s="20">
        <f>SUM(E203:E205)</f>
        <v>101825.84000000001</v>
      </c>
      <c r="F206" s="20">
        <f>SUM(F203:F205)</f>
        <v>99140.32</v>
      </c>
      <c r="G206" s="21">
        <f t="shared" si="3"/>
        <v>0.9736263408187941</v>
      </c>
      <c r="H206" s="32"/>
    </row>
    <row r="207" spans="1:8" s="9" customFormat="1" ht="24" customHeight="1">
      <c r="A207" s="8"/>
      <c r="B207" s="91"/>
      <c r="C207" s="67" t="s">
        <v>92</v>
      </c>
      <c r="D207" s="13" t="s">
        <v>5</v>
      </c>
      <c r="E207" s="14">
        <v>3140</v>
      </c>
      <c r="F207" s="14">
        <v>2976.28</v>
      </c>
      <c r="G207" s="15">
        <f>F207/E207</f>
        <v>0.947859872611465</v>
      </c>
      <c r="H207" s="8"/>
    </row>
    <row r="208" spans="1:8" s="9" customFormat="1" ht="39" customHeight="1">
      <c r="A208" s="8"/>
      <c r="B208" s="91"/>
      <c r="C208" s="69"/>
      <c r="D208" s="13" t="s">
        <v>13</v>
      </c>
      <c r="E208" s="14">
        <v>83492.55</v>
      </c>
      <c r="F208" s="14">
        <v>82347.6</v>
      </c>
      <c r="G208" s="15">
        <f>F208/E208</f>
        <v>0.9862868004390811</v>
      </c>
      <c r="H208" s="8"/>
    </row>
    <row r="209" spans="1:8" s="9" customFormat="1" ht="25.5" customHeight="1">
      <c r="A209" s="8"/>
      <c r="B209" s="91"/>
      <c r="C209" s="68"/>
      <c r="D209" s="13" t="s">
        <v>8</v>
      </c>
      <c r="E209" s="14">
        <f>SUM(E207:E208)</f>
        <v>86632.55</v>
      </c>
      <c r="F209" s="14">
        <f>SUM(F207:F208)</f>
        <v>85323.88</v>
      </c>
      <c r="G209" s="15">
        <f>F209/E209</f>
        <v>0.98489401500937</v>
      </c>
      <c r="H209" s="10"/>
    </row>
    <row r="210" spans="1:8" s="9" customFormat="1" ht="16.5" customHeight="1" hidden="1">
      <c r="A210" s="8"/>
      <c r="B210" s="91"/>
      <c r="C210" s="67" t="s">
        <v>93</v>
      </c>
      <c r="D210" s="27" t="s">
        <v>4</v>
      </c>
      <c r="E210" s="28">
        <v>0</v>
      </c>
      <c r="F210" s="28">
        <v>0</v>
      </c>
      <c r="G210" s="29" t="s">
        <v>9</v>
      </c>
      <c r="H210" s="8"/>
    </row>
    <row r="211" spans="1:8" s="9" customFormat="1" ht="14.25" customHeight="1">
      <c r="A211" s="8"/>
      <c r="B211" s="91"/>
      <c r="C211" s="69"/>
      <c r="D211" s="13" t="s">
        <v>5</v>
      </c>
      <c r="E211" s="14">
        <v>5816.91</v>
      </c>
      <c r="F211" s="14">
        <v>5213.96</v>
      </c>
      <c r="G211" s="15">
        <f t="shared" si="3"/>
        <v>0.8963453104827134</v>
      </c>
      <c r="H211" s="8"/>
    </row>
    <row r="212" spans="1:8" s="9" customFormat="1" ht="37.5" customHeight="1">
      <c r="A212" s="8"/>
      <c r="B212" s="91"/>
      <c r="C212" s="69"/>
      <c r="D212" s="13" t="s">
        <v>13</v>
      </c>
      <c r="E212" s="14">
        <v>9376.38</v>
      </c>
      <c r="F212" s="14">
        <v>8602.48</v>
      </c>
      <c r="G212" s="15">
        <f t="shared" si="3"/>
        <v>0.9174628161401309</v>
      </c>
      <c r="H212" s="8"/>
    </row>
    <row r="213" spans="1:8" s="9" customFormat="1" ht="27" customHeight="1">
      <c r="A213" s="8"/>
      <c r="B213" s="92"/>
      <c r="C213" s="68"/>
      <c r="D213" s="13" t="s">
        <v>8</v>
      </c>
      <c r="E213" s="14">
        <f>SUM(E210:E212)</f>
        <v>15193.289999999999</v>
      </c>
      <c r="F213" s="14">
        <f>SUM(F210:F212)</f>
        <v>13816.439999999999</v>
      </c>
      <c r="G213" s="15">
        <f t="shared" si="3"/>
        <v>0.9093777582077351</v>
      </c>
      <c r="H213" s="10"/>
    </row>
    <row r="214" spans="1:8" s="9" customFormat="1" ht="24.75" customHeight="1">
      <c r="A214" s="8"/>
      <c r="B214" s="90">
        <v>16</v>
      </c>
      <c r="C214" s="97" t="s">
        <v>94</v>
      </c>
      <c r="D214" s="48" t="s">
        <v>5</v>
      </c>
      <c r="E214" s="20">
        <f>E219</f>
        <v>474</v>
      </c>
      <c r="F214" s="20">
        <f>F219</f>
        <v>466.09</v>
      </c>
      <c r="G214" s="21">
        <f>G219</f>
        <v>0.9833122362869198</v>
      </c>
      <c r="H214" s="8"/>
    </row>
    <row r="215" spans="1:8" s="9" customFormat="1" ht="46.5" customHeight="1">
      <c r="A215" s="8"/>
      <c r="B215" s="91"/>
      <c r="C215" s="99"/>
      <c r="D215" s="48" t="s">
        <v>13</v>
      </c>
      <c r="E215" s="20">
        <f>E217</f>
        <v>0</v>
      </c>
      <c r="F215" s="20">
        <f>F217</f>
        <v>0</v>
      </c>
      <c r="G215" s="21" t="str">
        <f>G217</f>
        <v>-</v>
      </c>
      <c r="H215" s="8"/>
    </row>
    <row r="216" spans="1:8" s="9" customFormat="1" ht="18.75" customHeight="1">
      <c r="A216" s="8"/>
      <c r="B216" s="91"/>
      <c r="C216" s="70" t="s">
        <v>7</v>
      </c>
      <c r="D216" s="71"/>
      <c r="E216" s="20">
        <f>SUM(E214:E215)</f>
        <v>474</v>
      </c>
      <c r="F216" s="20">
        <f>SUM(F214:F215)</f>
        <v>466.09</v>
      </c>
      <c r="G216" s="21">
        <f>SUM(G214:G215)</f>
        <v>0.9833122362869198</v>
      </c>
      <c r="H216" s="10"/>
    </row>
    <row r="217" spans="1:8" s="9" customFormat="1" ht="36.75" customHeight="1">
      <c r="A217" s="8"/>
      <c r="B217" s="91"/>
      <c r="C217" s="67" t="s">
        <v>95</v>
      </c>
      <c r="D217" s="13" t="s">
        <v>13</v>
      </c>
      <c r="E217" s="14">
        <v>0</v>
      </c>
      <c r="F217" s="14">
        <v>0</v>
      </c>
      <c r="G217" s="15" t="s">
        <v>9</v>
      </c>
      <c r="H217" s="8"/>
    </row>
    <row r="218" spans="1:8" s="9" customFormat="1" ht="18.75" customHeight="1">
      <c r="A218" s="8"/>
      <c r="B218" s="91"/>
      <c r="C218" s="68"/>
      <c r="D218" s="13" t="s">
        <v>8</v>
      </c>
      <c r="E218" s="14">
        <f>SUM(E217)</f>
        <v>0</v>
      </c>
      <c r="F218" s="14">
        <f>SUM(F217)</f>
        <v>0</v>
      </c>
      <c r="G218" s="15" t="s">
        <v>9</v>
      </c>
      <c r="H218" s="10"/>
    </row>
    <row r="219" spans="1:8" s="9" customFormat="1" ht="28.5" customHeight="1">
      <c r="A219" s="8"/>
      <c r="B219" s="91"/>
      <c r="C219" s="67" t="s">
        <v>96</v>
      </c>
      <c r="D219" s="13" t="s">
        <v>5</v>
      </c>
      <c r="E219" s="14">
        <v>474</v>
      </c>
      <c r="F219" s="14">
        <v>466.09</v>
      </c>
      <c r="G219" s="15">
        <f t="shared" si="3"/>
        <v>0.9833122362869198</v>
      </c>
      <c r="H219" s="8"/>
    </row>
    <row r="220" spans="1:8" s="9" customFormat="1" ht="28.5" customHeight="1">
      <c r="A220" s="8"/>
      <c r="B220" s="92"/>
      <c r="C220" s="69"/>
      <c r="D220" s="46" t="s">
        <v>8</v>
      </c>
      <c r="E220" s="56">
        <f>SUM(E219)</f>
        <v>474</v>
      </c>
      <c r="F220" s="56">
        <f>SUM(F219)</f>
        <v>466.09</v>
      </c>
      <c r="G220" s="57">
        <f t="shared" si="3"/>
        <v>0.9833122362869198</v>
      </c>
      <c r="H220" s="10"/>
    </row>
    <row r="221" spans="1:8" s="31" customFormat="1" ht="16.5" customHeight="1">
      <c r="A221" s="30"/>
      <c r="B221" s="94">
        <v>17</v>
      </c>
      <c r="C221" s="77" t="s">
        <v>97</v>
      </c>
      <c r="D221" s="50" t="s">
        <v>4</v>
      </c>
      <c r="E221" s="60">
        <f>E226</f>
        <v>75235.29</v>
      </c>
      <c r="F221" s="60">
        <f>F226</f>
        <v>75234.08</v>
      </c>
      <c r="G221" s="61">
        <f t="shared" si="3"/>
        <v>0.9999839171218721</v>
      </c>
      <c r="H221" s="30"/>
    </row>
    <row r="222" spans="1:8" s="31" customFormat="1" ht="26.25" customHeight="1">
      <c r="A222" s="30"/>
      <c r="B222" s="95"/>
      <c r="C222" s="77"/>
      <c r="D222" s="50" t="s">
        <v>5</v>
      </c>
      <c r="E222" s="60">
        <f>E227+E232</f>
        <v>144117.01</v>
      </c>
      <c r="F222" s="60">
        <f>F227+F232</f>
        <v>144116.53</v>
      </c>
      <c r="G222" s="61">
        <f t="shared" si="3"/>
        <v>0.9999966693730323</v>
      </c>
      <c r="H222" s="30"/>
    </row>
    <row r="223" spans="1:8" s="31" customFormat="1" ht="39.75" customHeight="1">
      <c r="A223" s="30"/>
      <c r="B223" s="95"/>
      <c r="C223" s="77"/>
      <c r="D223" s="50" t="s">
        <v>13</v>
      </c>
      <c r="E223" s="60">
        <f>E228+E230+E233</f>
        <v>387665.05</v>
      </c>
      <c r="F223" s="60">
        <f>F228+F230+F233</f>
        <v>370582.62999999995</v>
      </c>
      <c r="G223" s="61">
        <f>F223/E223</f>
        <v>0.9559351042865483</v>
      </c>
      <c r="H223" s="30"/>
    </row>
    <row r="224" spans="1:8" s="31" customFormat="1" ht="16.5" customHeight="1">
      <c r="A224" s="30"/>
      <c r="B224" s="95"/>
      <c r="C224" s="77"/>
      <c r="D224" s="50" t="s">
        <v>6</v>
      </c>
      <c r="E224" s="60">
        <f>E234</f>
        <v>11949</v>
      </c>
      <c r="F224" s="60">
        <f>F234</f>
        <v>0</v>
      </c>
      <c r="G224" s="61">
        <f>F224/E224</f>
        <v>0</v>
      </c>
      <c r="H224" s="30"/>
    </row>
    <row r="225" spans="1:8" s="31" customFormat="1" ht="18.75" customHeight="1">
      <c r="A225" s="30"/>
      <c r="B225" s="95"/>
      <c r="C225" s="96" t="s">
        <v>7</v>
      </c>
      <c r="D225" s="96"/>
      <c r="E225" s="60">
        <f>SUM(E221:E224)</f>
        <v>618966.35</v>
      </c>
      <c r="F225" s="60">
        <f>SUM(F221:F224)</f>
        <v>589933.24</v>
      </c>
      <c r="G225" s="61">
        <f t="shared" si="3"/>
        <v>0.9530942029401114</v>
      </c>
      <c r="H225" s="30"/>
    </row>
    <row r="226" spans="1:8" s="9" customFormat="1" ht="17.25" customHeight="1">
      <c r="A226" s="8"/>
      <c r="B226" s="91"/>
      <c r="C226" s="69" t="s">
        <v>98</v>
      </c>
      <c r="D226" s="47" t="s">
        <v>4</v>
      </c>
      <c r="E226" s="58">
        <v>75235.29</v>
      </c>
      <c r="F226" s="58">
        <v>75234.08</v>
      </c>
      <c r="G226" s="59">
        <f t="shared" si="3"/>
        <v>0.9999839171218721</v>
      </c>
      <c r="H226" s="8"/>
    </row>
    <row r="227" spans="1:8" s="9" customFormat="1" ht="18" customHeight="1">
      <c r="A227" s="8"/>
      <c r="B227" s="91"/>
      <c r="C227" s="69"/>
      <c r="D227" s="13" t="s">
        <v>5</v>
      </c>
      <c r="E227" s="14">
        <v>142828.88</v>
      </c>
      <c r="F227" s="14">
        <v>142828.45</v>
      </c>
      <c r="G227" s="15">
        <f t="shared" si="3"/>
        <v>0.9999969894043839</v>
      </c>
      <c r="H227" s="8"/>
    </row>
    <row r="228" spans="1:8" s="9" customFormat="1" ht="37.5" customHeight="1">
      <c r="A228" s="8"/>
      <c r="B228" s="91"/>
      <c r="C228" s="69"/>
      <c r="D228" s="13" t="s">
        <v>13</v>
      </c>
      <c r="E228" s="14">
        <v>90864.1</v>
      </c>
      <c r="F228" s="14">
        <v>77090.12</v>
      </c>
      <c r="G228" s="15">
        <f t="shared" si="3"/>
        <v>0.8484111987022376</v>
      </c>
      <c r="H228" s="8"/>
    </row>
    <row r="229" spans="1:8" s="9" customFormat="1" ht="15.75" customHeight="1">
      <c r="A229" s="8"/>
      <c r="B229" s="91"/>
      <c r="C229" s="68"/>
      <c r="D229" s="13" t="s">
        <v>8</v>
      </c>
      <c r="E229" s="14">
        <f>SUM(E226:E228)</f>
        <v>308928.27</v>
      </c>
      <c r="F229" s="14">
        <f>SUM(F226:F228)</f>
        <v>295152.65</v>
      </c>
      <c r="G229" s="15">
        <f t="shared" si="3"/>
        <v>0.9554083541787872</v>
      </c>
      <c r="H229" s="10"/>
    </row>
    <row r="230" spans="1:8" s="9" customFormat="1" ht="34.5" customHeight="1">
      <c r="A230" s="8"/>
      <c r="B230" s="91"/>
      <c r="C230" s="67" t="s">
        <v>99</v>
      </c>
      <c r="D230" s="13" t="s">
        <v>13</v>
      </c>
      <c r="E230" s="14">
        <v>296476.9</v>
      </c>
      <c r="F230" s="14">
        <v>293168.47</v>
      </c>
      <c r="G230" s="15">
        <f t="shared" si="3"/>
        <v>0.9888408506699846</v>
      </c>
      <c r="H230" s="8"/>
    </row>
    <row r="231" spans="1:8" s="9" customFormat="1" ht="16.5" customHeight="1">
      <c r="A231" s="8"/>
      <c r="B231" s="91"/>
      <c r="C231" s="68"/>
      <c r="D231" s="13" t="s">
        <v>8</v>
      </c>
      <c r="E231" s="14">
        <f>SUM(E230)</f>
        <v>296476.9</v>
      </c>
      <c r="F231" s="14">
        <f>SUM(F230)</f>
        <v>293168.47</v>
      </c>
      <c r="G231" s="15">
        <f t="shared" si="3"/>
        <v>0.9888408506699846</v>
      </c>
      <c r="H231" s="10"/>
    </row>
    <row r="232" spans="1:8" s="9" customFormat="1" ht="17.25" customHeight="1">
      <c r="A232" s="8"/>
      <c r="B232" s="91"/>
      <c r="C232" s="67" t="s">
        <v>102</v>
      </c>
      <c r="D232" s="13" t="s">
        <v>5</v>
      </c>
      <c r="E232" s="14">
        <v>1288.13</v>
      </c>
      <c r="F232" s="14">
        <v>1288.08</v>
      </c>
      <c r="G232" s="15">
        <f t="shared" si="3"/>
        <v>0.9999611840419832</v>
      </c>
      <c r="H232" s="8"/>
    </row>
    <row r="233" spans="1:8" s="9" customFormat="1" ht="34.5" customHeight="1">
      <c r="A233" s="8"/>
      <c r="B233" s="91"/>
      <c r="C233" s="69"/>
      <c r="D233" s="13" t="s">
        <v>13</v>
      </c>
      <c r="E233" s="14">
        <v>324.05</v>
      </c>
      <c r="F233" s="14">
        <v>324.04</v>
      </c>
      <c r="G233" s="15">
        <f t="shared" si="3"/>
        <v>0.9999691405647277</v>
      </c>
      <c r="H233" s="8"/>
    </row>
    <row r="234" spans="1:8" s="9" customFormat="1" ht="17.25" customHeight="1">
      <c r="A234" s="8"/>
      <c r="B234" s="91"/>
      <c r="C234" s="69"/>
      <c r="D234" s="35" t="s">
        <v>6</v>
      </c>
      <c r="E234" s="51">
        <v>11949</v>
      </c>
      <c r="F234" s="36">
        <v>0</v>
      </c>
      <c r="G234" s="37">
        <f>F234/E234</f>
        <v>0</v>
      </c>
      <c r="H234" s="8"/>
    </row>
    <row r="235" spans="1:8" s="9" customFormat="1" ht="15" customHeight="1">
      <c r="A235" s="8"/>
      <c r="B235" s="92"/>
      <c r="C235" s="69"/>
      <c r="D235" s="46" t="s">
        <v>8</v>
      </c>
      <c r="E235" s="56">
        <f>SUM(E232:E234)</f>
        <v>13561.18</v>
      </c>
      <c r="F235" s="56">
        <f>SUM(F232:F234)</f>
        <v>1612.12</v>
      </c>
      <c r="G235" s="57">
        <f t="shared" si="3"/>
        <v>0.11887756080223107</v>
      </c>
      <c r="H235" s="10"/>
    </row>
    <row r="236" spans="1:8" s="9" customFormat="1" ht="14.25" customHeight="1">
      <c r="A236" s="8"/>
      <c r="B236" s="94">
        <v>18</v>
      </c>
      <c r="C236" s="77" t="s">
        <v>101</v>
      </c>
      <c r="D236" s="50" t="s">
        <v>4</v>
      </c>
      <c r="E236" s="60">
        <f aca="true" t="shared" si="4" ref="E236:F239">E241</f>
        <v>105876.1</v>
      </c>
      <c r="F236" s="60">
        <f t="shared" si="4"/>
        <v>105876.1</v>
      </c>
      <c r="G236" s="61">
        <f t="shared" si="3"/>
        <v>1</v>
      </c>
      <c r="H236" s="8"/>
    </row>
    <row r="237" spans="1:8" s="9" customFormat="1" ht="24" customHeight="1">
      <c r="A237" s="8"/>
      <c r="B237" s="95"/>
      <c r="C237" s="77"/>
      <c r="D237" s="50" t="s">
        <v>5</v>
      </c>
      <c r="E237" s="60">
        <f t="shared" si="4"/>
        <v>1152627.91</v>
      </c>
      <c r="F237" s="60">
        <f t="shared" si="4"/>
        <v>1122537.44</v>
      </c>
      <c r="G237" s="61">
        <f t="shared" si="3"/>
        <v>0.973894029687343</v>
      </c>
      <c r="H237" s="8"/>
    </row>
    <row r="238" spans="1:8" s="9" customFormat="1" ht="37.5" customHeight="1">
      <c r="A238" s="8"/>
      <c r="B238" s="95"/>
      <c r="C238" s="77"/>
      <c r="D238" s="50" t="s">
        <v>13</v>
      </c>
      <c r="E238" s="60">
        <f t="shared" si="4"/>
        <v>66029.35</v>
      </c>
      <c r="F238" s="60">
        <f t="shared" si="4"/>
        <v>64342</v>
      </c>
      <c r="G238" s="61">
        <f t="shared" si="3"/>
        <v>0.974445454937842</v>
      </c>
      <c r="H238" s="8"/>
    </row>
    <row r="239" spans="1:8" s="9" customFormat="1" ht="15" customHeight="1">
      <c r="A239" s="8"/>
      <c r="B239" s="95"/>
      <c r="C239" s="77"/>
      <c r="D239" s="50" t="s">
        <v>6</v>
      </c>
      <c r="E239" s="60">
        <f t="shared" si="4"/>
        <v>80000</v>
      </c>
      <c r="F239" s="60">
        <f t="shared" si="4"/>
        <v>0</v>
      </c>
      <c r="G239" s="61">
        <f t="shared" si="3"/>
        <v>0</v>
      </c>
      <c r="H239" s="8"/>
    </row>
    <row r="240" spans="1:8" s="9" customFormat="1" ht="18.75" customHeight="1">
      <c r="A240" s="8"/>
      <c r="B240" s="95"/>
      <c r="C240" s="96" t="s">
        <v>7</v>
      </c>
      <c r="D240" s="96"/>
      <c r="E240" s="60">
        <f>SUM(E236:E239)</f>
        <v>1404533.36</v>
      </c>
      <c r="F240" s="60">
        <f>SUM(F236:F239)</f>
        <v>1292755.54</v>
      </c>
      <c r="G240" s="61">
        <f t="shared" si="3"/>
        <v>0.920416400789512</v>
      </c>
      <c r="H240" s="8"/>
    </row>
    <row r="241" spans="1:8" s="33" customFormat="1" ht="15" customHeight="1">
      <c r="A241" s="12"/>
      <c r="B241" s="91"/>
      <c r="C241" s="69" t="s">
        <v>100</v>
      </c>
      <c r="D241" s="47" t="s">
        <v>4</v>
      </c>
      <c r="E241" s="58">
        <v>105876.1</v>
      </c>
      <c r="F241" s="58">
        <v>105876.1</v>
      </c>
      <c r="G241" s="59">
        <f t="shared" si="3"/>
        <v>1</v>
      </c>
      <c r="H241" s="12"/>
    </row>
    <row r="242" spans="1:8" s="9" customFormat="1" ht="15" customHeight="1">
      <c r="A242" s="8"/>
      <c r="B242" s="91"/>
      <c r="C242" s="69"/>
      <c r="D242" s="13" t="s">
        <v>5</v>
      </c>
      <c r="E242" s="14">
        <v>1152627.91</v>
      </c>
      <c r="F242" s="14">
        <v>1122537.44</v>
      </c>
      <c r="G242" s="15">
        <f t="shared" si="3"/>
        <v>0.973894029687343</v>
      </c>
      <c r="H242" s="8"/>
    </row>
    <row r="243" spans="1:8" s="9" customFormat="1" ht="34.5" customHeight="1">
      <c r="A243" s="8"/>
      <c r="B243" s="91"/>
      <c r="C243" s="69"/>
      <c r="D243" s="13" t="s">
        <v>13</v>
      </c>
      <c r="E243" s="14">
        <v>66029.35</v>
      </c>
      <c r="F243" s="14">
        <v>64342</v>
      </c>
      <c r="G243" s="15">
        <f t="shared" si="3"/>
        <v>0.974445454937842</v>
      </c>
      <c r="H243" s="8"/>
    </row>
    <row r="244" spans="1:8" s="9" customFormat="1" ht="15" customHeight="1">
      <c r="A244" s="8"/>
      <c r="B244" s="91"/>
      <c r="C244" s="69"/>
      <c r="D244" s="35" t="s">
        <v>6</v>
      </c>
      <c r="E244" s="36">
        <v>80000</v>
      </c>
      <c r="F244" s="36">
        <v>0</v>
      </c>
      <c r="G244" s="37">
        <f t="shared" si="3"/>
        <v>0</v>
      </c>
      <c r="H244" s="8"/>
    </row>
    <row r="245" spans="1:8" s="9" customFormat="1" ht="15" customHeight="1">
      <c r="A245" s="8"/>
      <c r="B245" s="92"/>
      <c r="C245" s="68"/>
      <c r="D245" s="13" t="s">
        <v>8</v>
      </c>
      <c r="E245" s="14">
        <f>SUM(E241:E244)</f>
        <v>1404533.36</v>
      </c>
      <c r="F245" s="14">
        <f>SUM(F241:F244)</f>
        <v>1292755.54</v>
      </c>
      <c r="G245" s="15">
        <f t="shared" si="3"/>
        <v>0.920416400789512</v>
      </c>
      <c r="H245" s="10"/>
    </row>
    <row r="246" spans="1:8" s="31" customFormat="1" ht="21.75" customHeight="1">
      <c r="A246" s="30"/>
      <c r="B246" s="90">
        <v>19</v>
      </c>
      <c r="C246" s="72" t="s">
        <v>103</v>
      </c>
      <c r="D246" s="48" t="s">
        <v>5</v>
      </c>
      <c r="E246" s="20">
        <f>E250+E253</f>
        <v>2683.07</v>
      </c>
      <c r="F246" s="20">
        <f>F250+F253</f>
        <v>2683.07</v>
      </c>
      <c r="G246" s="21">
        <f>F246/E246</f>
        <v>1</v>
      </c>
      <c r="H246" s="30"/>
    </row>
    <row r="247" spans="1:8" s="31" customFormat="1" ht="34.5" customHeight="1">
      <c r="A247" s="30"/>
      <c r="B247" s="91"/>
      <c r="C247" s="72"/>
      <c r="D247" s="48" t="s">
        <v>13</v>
      </c>
      <c r="E247" s="20">
        <f>E251+E254</f>
        <v>327.53</v>
      </c>
      <c r="F247" s="20">
        <f>F251+F254</f>
        <v>144.93</v>
      </c>
      <c r="G247" s="21">
        <f t="shared" si="3"/>
        <v>0.44249381736024185</v>
      </c>
      <c r="H247" s="30"/>
    </row>
    <row r="248" spans="1:8" s="31" customFormat="1" ht="16.5" customHeight="1">
      <c r="A248" s="30"/>
      <c r="B248" s="91"/>
      <c r="C248" s="72"/>
      <c r="D248" s="48" t="s">
        <v>6</v>
      </c>
      <c r="E248" s="20">
        <f>E255</f>
        <v>0</v>
      </c>
      <c r="F248" s="20">
        <f>F255</f>
        <v>0</v>
      </c>
      <c r="G248" s="21" t="s">
        <v>9</v>
      </c>
      <c r="H248" s="30"/>
    </row>
    <row r="249" spans="1:8" s="31" customFormat="1" ht="18.75" customHeight="1">
      <c r="A249" s="30"/>
      <c r="B249" s="91"/>
      <c r="C249" s="70" t="s">
        <v>7</v>
      </c>
      <c r="D249" s="71"/>
      <c r="E249" s="20">
        <f>SUM(E246:E248)</f>
        <v>3010.6000000000004</v>
      </c>
      <c r="F249" s="20">
        <f>SUM(F246:F248)</f>
        <v>2828</v>
      </c>
      <c r="G249" s="21">
        <f t="shared" si="3"/>
        <v>0.939347638344516</v>
      </c>
      <c r="H249" s="32"/>
    </row>
    <row r="250" spans="1:8" s="9" customFormat="1" ht="16.5" customHeight="1">
      <c r="A250" s="8"/>
      <c r="B250" s="91"/>
      <c r="C250" s="67" t="s">
        <v>104</v>
      </c>
      <c r="D250" s="35" t="s">
        <v>5</v>
      </c>
      <c r="E250" s="36">
        <v>2683.07</v>
      </c>
      <c r="F250" s="36">
        <v>2683.07</v>
      </c>
      <c r="G250" s="37">
        <f t="shared" si="3"/>
        <v>1</v>
      </c>
      <c r="H250" s="8"/>
    </row>
    <row r="251" spans="1:8" s="9" customFormat="1" ht="36" customHeight="1">
      <c r="A251" s="8"/>
      <c r="B251" s="91"/>
      <c r="C251" s="69"/>
      <c r="D251" s="13" t="s">
        <v>13</v>
      </c>
      <c r="E251" s="14">
        <v>327.53</v>
      </c>
      <c r="F251" s="14">
        <v>144.93</v>
      </c>
      <c r="G251" s="15">
        <f t="shared" si="3"/>
        <v>0.44249381736024185</v>
      </c>
      <c r="H251" s="8"/>
    </row>
    <row r="252" spans="1:8" s="9" customFormat="1" ht="14.25" customHeight="1">
      <c r="A252" s="8"/>
      <c r="B252" s="91"/>
      <c r="C252" s="68"/>
      <c r="D252" s="13" t="s">
        <v>8</v>
      </c>
      <c r="E252" s="14">
        <f>SUM(E250:E251)</f>
        <v>3010.6000000000004</v>
      </c>
      <c r="F252" s="14">
        <f>SUM(F250:F251)</f>
        <v>2828</v>
      </c>
      <c r="G252" s="15">
        <f t="shared" si="3"/>
        <v>0.939347638344516</v>
      </c>
      <c r="H252" s="10"/>
    </row>
    <row r="253" spans="1:8" s="9" customFormat="1" ht="15.75" customHeight="1">
      <c r="A253" s="8"/>
      <c r="B253" s="91"/>
      <c r="C253" s="67" t="s">
        <v>105</v>
      </c>
      <c r="D253" s="13" t="s">
        <v>5</v>
      </c>
      <c r="E253" s="14">
        <v>0</v>
      </c>
      <c r="F253" s="14">
        <v>0</v>
      </c>
      <c r="G253" s="15" t="s">
        <v>9</v>
      </c>
      <c r="H253" s="8"/>
    </row>
    <row r="254" spans="1:8" s="9" customFormat="1" ht="36" customHeight="1">
      <c r="A254" s="8"/>
      <c r="B254" s="91"/>
      <c r="C254" s="69"/>
      <c r="D254" s="13" t="s">
        <v>13</v>
      </c>
      <c r="E254" s="14">
        <v>0</v>
      </c>
      <c r="F254" s="14">
        <v>0</v>
      </c>
      <c r="G254" s="15" t="s">
        <v>9</v>
      </c>
      <c r="H254" s="8"/>
    </row>
    <row r="255" spans="1:8" s="9" customFormat="1" ht="15" customHeight="1">
      <c r="A255" s="8"/>
      <c r="B255" s="91"/>
      <c r="C255" s="69"/>
      <c r="D255" s="13" t="s">
        <v>6</v>
      </c>
      <c r="E255" s="14">
        <v>0</v>
      </c>
      <c r="F255" s="14">
        <v>0</v>
      </c>
      <c r="G255" s="15" t="s">
        <v>9</v>
      </c>
      <c r="H255" s="8"/>
    </row>
    <row r="256" spans="1:8" s="9" customFormat="1" ht="15" customHeight="1">
      <c r="A256" s="8"/>
      <c r="B256" s="92"/>
      <c r="C256" s="68"/>
      <c r="D256" s="13" t="s">
        <v>8</v>
      </c>
      <c r="E256" s="14">
        <f>SUM(E253:E255)</f>
        <v>0</v>
      </c>
      <c r="F256" s="14">
        <f>SUM(F253:F255)</f>
        <v>0</v>
      </c>
      <c r="G256" s="15" t="s">
        <v>9</v>
      </c>
      <c r="H256" s="10"/>
    </row>
    <row r="257" spans="1:8" s="9" customFormat="1" ht="26.25" customHeight="1">
      <c r="A257" s="8"/>
      <c r="B257" s="105"/>
      <c r="C257" s="102" t="s">
        <v>10</v>
      </c>
      <c r="D257" s="62" t="s">
        <v>4</v>
      </c>
      <c r="E257" s="63">
        <f>E236+E221+E203+E180+E116+E29</f>
        <v>226296.62</v>
      </c>
      <c r="F257" s="63">
        <f>F236+F221+F203+F180+F116+F29</f>
        <v>224299.82</v>
      </c>
      <c r="G257" s="64">
        <f>F257/E257</f>
        <v>0.9911761828347238</v>
      </c>
      <c r="H257" s="10"/>
    </row>
    <row r="258" spans="1:8" s="9" customFormat="1" ht="25.5" customHeight="1">
      <c r="A258" s="8"/>
      <c r="B258" s="106"/>
      <c r="C258" s="103"/>
      <c r="D258" s="62" t="s">
        <v>5</v>
      </c>
      <c r="E258" s="63">
        <f>E237+E222+E214+E204+E195+E168+E134+E117+E96+E73+E63+E47+E30+E10+E86+E181+E246</f>
        <v>3657103.1999999997</v>
      </c>
      <c r="F258" s="63">
        <f>F237+F222+F214+F204+F195+F168+F134+F117+F96+F73+F63+F47+F30+F10+F86+F181+F246</f>
        <v>3597863.76</v>
      </c>
      <c r="G258" s="64">
        <f>F258/E258</f>
        <v>0.9838015399729491</v>
      </c>
      <c r="H258" s="10"/>
    </row>
    <row r="259" spans="1:8" s="9" customFormat="1" ht="36.75" customHeight="1">
      <c r="A259" s="8"/>
      <c r="B259" s="106"/>
      <c r="C259" s="103"/>
      <c r="D259" s="62" t="s">
        <v>13</v>
      </c>
      <c r="E259" s="63">
        <f>E247+E238+E223+E215+E205+E196+E182+E169+E155+E135+E118+E97+E87+E74+E64+E48+E31+E11+E4</f>
        <v>2819799.712</v>
      </c>
      <c r="F259" s="63">
        <f>F247+F238+F223+F215+F205+F196+F182+F169+F155+F135+F118+F97+F87+F74+F64+F48+F31+F11+F4</f>
        <v>2736499.78107</v>
      </c>
      <c r="G259" s="64">
        <f>F259/E259</f>
        <v>0.9704589192716394</v>
      </c>
      <c r="H259" s="10"/>
    </row>
    <row r="260" spans="1:8" s="9" customFormat="1" ht="18" customHeight="1">
      <c r="A260" s="8"/>
      <c r="B260" s="106"/>
      <c r="C260" s="103"/>
      <c r="D260" s="62" t="s">
        <v>6</v>
      </c>
      <c r="E260" s="63">
        <f>E248+E239+E156+E136+E119+E98+E75+E224</f>
        <v>4033649.53</v>
      </c>
      <c r="F260" s="63">
        <f>F248+F239+F156+F136+F119+F98+F75+F224</f>
        <v>782748.69</v>
      </c>
      <c r="G260" s="64">
        <f>F260/E260</f>
        <v>0.19405471005310668</v>
      </c>
      <c r="H260" s="10"/>
    </row>
    <row r="261" spans="1:8" s="9" customFormat="1" ht="18" customHeight="1">
      <c r="A261" s="8"/>
      <c r="B261" s="107"/>
      <c r="C261" s="104"/>
      <c r="D261" s="62" t="s">
        <v>40</v>
      </c>
      <c r="E261" s="63">
        <f>SUM(E257:E260)</f>
        <v>10736849.061999999</v>
      </c>
      <c r="F261" s="63">
        <f>SUM(F257:F260)</f>
        <v>7341412.051069999</v>
      </c>
      <c r="G261" s="64">
        <f>F261/E261</f>
        <v>0.6837585225122353</v>
      </c>
      <c r="H261" s="10"/>
    </row>
  </sheetData>
  <sheetProtection/>
  <mergeCells count="129">
    <mergeCell ref="C232:C235"/>
    <mergeCell ref="C221:C224"/>
    <mergeCell ref="C257:C261"/>
    <mergeCell ref="B257:B261"/>
    <mergeCell ref="C65:D65"/>
    <mergeCell ref="B195:B202"/>
    <mergeCell ref="C253:C256"/>
    <mergeCell ref="C250:C252"/>
    <mergeCell ref="C249:D249"/>
    <mergeCell ref="C216:D216"/>
    <mergeCell ref="C226:C229"/>
    <mergeCell ref="C230:C231"/>
    <mergeCell ref="B155:B167"/>
    <mergeCell ref="C214:C215"/>
    <mergeCell ref="C178:C179"/>
    <mergeCell ref="C183:D183"/>
    <mergeCell ref="C184:C185"/>
    <mergeCell ref="C180:C182"/>
    <mergeCell ref="C193:C194"/>
    <mergeCell ref="C197:D197"/>
    <mergeCell ref="B96:B115"/>
    <mergeCell ref="B134:B154"/>
    <mergeCell ref="B180:B194"/>
    <mergeCell ref="B236:B245"/>
    <mergeCell ref="C155:C156"/>
    <mergeCell ref="C203:C205"/>
    <mergeCell ref="C176:C177"/>
    <mergeCell ref="C240:D240"/>
    <mergeCell ref="C241:C245"/>
    <mergeCell ref="B203:B213"/>
    <mergeCell ref="C86:C87"/>
    <mergeCell ref="C93:C95"/>
    <mergeCell ref="C210:C213"/>
    <mergeCell ref="B168:B179"/>
    <mergeCell ref="C168:C169"/>
    <mergeCell ref="B29:B46"/>
    <mergeCell ref="B47:B62"/>
    <mergeCell ref="B63:B72"/>
    <mergeCell ref="B73:B85"/>
    <mergeCell ref="B86:B95"/>
    <mergeCell ref="C137:D137"/>
    <mergeCell ref="C246:C248"/>
    <mergeCell ref="C236:C239"/>
    <mergeCell ref="B214:B220"/>
    <mergeCell ref="B221:B235"/>
    <mergeCell ref="B246:B256"/>
    <mergeCell ref="C138:C140"/>
    <mergeCell ref="C217:C218"/>
    <mergeCell ref="C219:C220"/>
    <mergeCell ref="C225:D225"/>
    <mergeCell ref="C128:C130"/>
    <mergeCell ref="C120:D120"/>
    <mergeCell ref="B116:B133"/>
    <mergeCell ref="C116:C119"/>
    <mergeCell ref="C170:D170"/>
    <mergeCell ref="C171:C173"/>
    <mergeCell ref="C134:C136"/>
    <mergeCell ref="C131:C133"/>
    <mergeCell ref="C141:C144"/>
    <mergeCell ref="C145:C148"/>
    <mergeCell ref="C73:C75"/>
    <mergeCell ref="C63:C64"/>
    <mergeCell ref="C43:C44"/>
    <mergeCell ref="C59:C60"/>
    <mergeCell ref="C61:C62"/>
    <mergeCell ref="C56:C58"/>
    <mergeCell ref="C47:C48"/>
    <mergeCell ref="C45:C46"/>
    <mergeCell ref="C66:C68"/>
    <mergeCell ref="C69:C70"/>
    <mergeCell ref="C15:C16"/>
    <mergeCell ref="C17:C18"/>
    <mergeCell ref="C19:C21"/>
    <mergeCell ref="C22:C24"/>
    <mergeCell ref="C25:C26"/>
    <mergeCell ref="C27:C28"/>
    <mergeCell ref="E1:G1"/>
    <mergeCell ref="B2:G2"/>
    <mergeCell ref="C5:D5"/>
    <mergeCell ref="C6:C7"/>
    <mergeCell ref="C8:C9"/>
    <mergeCell ref="C13:C14"/>
    <mergeCell ref="C12:D12"/>
    <mergeCell ref="B10:B28"/>
    <mergeCell ref="C10:C11"/>
    <mergeCell ref="B4:B9"/>
    <mergeCell ref="C33:C35"/>
    <mergeCell ref="C36:C39"/>
    <mergeCell ref="C40:C42"/>
    <mergeCell ref="C32:D32"/>
    <mergeCell ref="C29:C31"/>
    <mergeCell ref="C53:C55"/>
    <mergeCell ref="C50:C52"/>
    <mergeCell ref="C49:D49"/>
    <mergeCell ref="C71:C72"/>
    <mergeCell ref="C76:D76"/>
    <mergeCell ref="C108:C110"/>
    <mergeCell ref="C111:C113"/>
    <mergeCell ref="C82:C83"/>
    <mergeCell ref="C84:C85"/>
    <mergeCell ref="C88:D88"/>
    <mergeCell ref="C89:C90"/>
    <mergeCell ref="C91:C92"/>
    <mergeCell ref="C77:C78"/>
    <mergeCell ref="C149:C151"/>
    <mergeCell ref="C99:D99"/>
    <mergeCell ref="C100:C102"/>
    <mergeCell ref="C103:C105"/>
    <mergeCell ref="C106:C107"/>
    <mergeCell ref="C79:C81"/>
    <mergeCell ref="C96:C98"/>
    <mergeCell ref="C114:C115"/>
    <mergeCell ref="C121:C122"/>
    <mergeCell ref="C123:C127"/>
    <mergeCell ref="C152:C154"/>
    <mergeCell ref="C157:D157"/>
    <mergeCell ref="C158:C159"/>
    <mergeCell ref="C160:C161"/>
    <mergeCell ref="C162:C164"/>
    <mergeCell ref="C165:C167"/>
    <mergeCell ref="C174:C175"/>
    <mergeCell ref="C198:C199"/>
    <mergeCell ref="C200:C202"/>
    <mergeCell ref="C206:D206"/>
    <mergeCell ref="C207:C209"/>
    <mergeCell ref="C195:C196"/>
    <mergeCell ref="C186:C188"/>
    <mergeCell ref="C189:C190"/>
    <mergeCell ref="C191:C192"/>
  </mergeCells>
  <printOptions/>
  <pageMargins left="0.15748031496062992" right="0.15748031496062992" top="0.3937007874015748" bottom="0.3937007874015748" header="0.3937007874015748" footer="0.3937007874015748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Даницкая</dc:creator>
  <cp:keywords/>
  <dc:description/>
  <cp:lastModifiedBy>danitskaya</cp:lastModifiedBy>
  <cp:lastPrinted>2021-04-21T09:52:31Z</cp:lastPrinted>
  <dcterms:created xsi:type="dcterms:W3CDTF">2020-07-27T09:57:55Z</dcterms:created>
  <dcterms:modified xsi:type="dcterms:W3CDTF">2021-04-21T09:52:35Z</dcterms:modified>
  <cp:category/>
  <cp:version/>
  <cp:contentType/>
  <cp:contentStatus/>
</cp:coreProperties>
</file>