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водный оперативный отчет" sheetId="1" r:id="rId1"/>
  </sheets>
  <definedNames/>
  <calcPr fullCalcOnLoad="1"/>
</workbook>
</file>

<file path=xl/sharedStrings.xml><?xml version="1.0" encoding="utf-8"?>
<sst xmlns="http://schemas.openxmlformats.org/spreadsheetml/2006/main" count="480" uniqueCount="110">
  <si>
    <t>№ п/п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</si>
  <si>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</si>
  <si>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</si>
  <si>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</si>
  <si>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</si>
  <si>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Фактическое выполнение (тыс. руб.)</t>
  </si>
  <si>
    <t xml:space="preserve">Процент выполнения </t>
  </si>
  <si>
    <t>Муниципальная программа городского округа Электросталь Московской области "Здравоохранение"
Отдел по социальным вопросам Администрации городского округа Электросталь Московской области</t>
  </si>
  <si>
    <t>Средства Федерального бюджета</t>
  </si>
  <si>
    <t>Средства бюджета Московской области</t>
  </si>
  <si>
    <t>Внебюджетные источники</t>
  </si>
  <si>
    <t>Итого по муниципальной программе, в том числе:</t>
  </si>
  <si>
    <t>Подпрограмма I «Профилактика заболеваний и формирование здорового образа жизни. Развитие первичной медико-санитарной помощи»</t>
  </si>
  <si>
    <t>Итого по подпрограмме</t>
  </si>
  <si>
    <t xml:space="preserve">Подпрограмма V «Финансовое обеспечение системы организации медицинской помощи»
</t>
  </si>
  <si>
    <t>Муниципальная программа городского округа Электросталь Московской области "Культура"
Управление по культуре и делам молодёжи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</si>
  <si>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"Образование"
Управление образования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</si>
  <si>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"Социальная защита населения"
Отдел по социальным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</si>
  <si>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"Спорт"
Управление по физической культуре и спорту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</si>
  <si>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сельского хозяйства"
Управление по потребительскому рынку и сельскому хозяйству Администрации городского округа Электросталь Московской области</t>
  </si>
  <si>
    <t>-</t>
  </si>
  <si>
    <t>Муниципальная программа городского округа Электросталь Московской области "Экология и окружающая среда"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</si>
  <si>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"Охрана окружающей среды"</t>
  </si>
  <si>
    <t>Подпрограмма IV "Развитие лесного хозяйства"</t>
  </si>
  <si>
    <t xml:space="preserve">Подпрограмма V "Региональная программа в области обращения с отходами, в том числе с твердыми коммунальными отходами"      </t>
  </si>
  <si>
    <t>Муниципальная программа городского округа Электросталь Московской области "Безопасность и обеспечение безопасности жизнедеятельности населения"
Управление по территориальной безопасности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</si>
  <si>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"Жилище"
Управление городского жилищного и коммунального хозяйства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</si>
  <si>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инженерной инфраструктуры и энергоэффективности"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</si>
  <si>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"Чистая вода"</t>
  </si>
  <si>
    <t>Подпрограмма III "Создание условий для обеспечения качественными коммунальными услугами"</t>
  </si>
  <si>
    <t xml:space="preserve">Подпрограмма IV "Энергосбережение и повышение энергетической эффективности и создание условий для обеспечения качественными коммунальными услугами"     </t>
  </si>
  <si>
    <t>Подпрограмма VIII "Обеспечивающая подпрограмма"</t>
  </si>
  <si>
    <t>Муниципальная программа городского округа Электросталь Московской области "Предпринимательство"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</si>
  <si>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"Управление имуществом и муниципальными финансами"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</si>
  <si>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институтов гражданского общества , повышение эффективности местного самоуправления и реализации  молодежной политики"
Управление по культуре и делам молодёжи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</si>
  <si>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 функционирование дорожно-транспортного комплекса"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</si>
  <si>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"Цифровое муниципальное образование"
Управление по кадровой политике и общим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</si>
  <si>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"Архитектура и градостроительство"
Управление архитектуры и градостроительства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</si>
  <si>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"Формирование  современной комфортной городской среды"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</si>
  <si>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"Строительство объектов социальной инфраструктуры"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</si>
  <si>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"Переселение граждан из аварийного жилищного фонда"
Комитет по строительству, дорожной деятельности и благоустройства Администрации городского округа Электросталь Московской области</t>
  </si>
  <si>
    <t>Итого по муниципальным программам Московской области</t>
  </si>
  <si>
    <t>Всего</t>
  </si>
  <si>
    <t>Подпрограмма II "Системы водоотведения"</t>
  </si>
  <si>
    <t>Подпрограмма II  "Развитие музейного дела и народных художественных промыслов"</t>
  </si>
  <si>
    <t>Наименование программы/ подпрограммы
муниципальный заказчик</t>
  </si>
  <si>
    <t>Подпрограмма III "Развитие библиотечного дела"</t>
  </si>
  <si>
    <t>Подпрограмма IV "Развитие профессионального искусства, гастрольно-концертной и культурно-досуговой деятельности, кинематографии"</t>
  </si>
  <si>
    <t>Подпрограмма V "Укрепление материально-технической базы государственных и муниципальных учреждений культуры Московской области"</t>
  </si>
  <si>
    <t>Подпрограмма VII "Развитие архивного дела"</t>
  </si>
  <si>
    <t xml:space="preserve">Итого по подпрограмме </t>
  </si>
  <si>
    <t>Подпрограмма IX "Развитие парков культуры и отдыха"</t>
  </si>
  <si>
    <t>Подпрограмма I "Дошкольное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</si>
  <si>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</si>
  <si>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</si>
  <si>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>Подпрограмма IV "Профессиональное образование"</t>
  </si>
  <si>
    <t>Подпрограмма V "Обеспечивающая подпрограмма"</t>
  </si>
  <si>
    <t>Подпрограмма I "Социальная поддержка граждан"</t>
  </si>
  <si>
    <t>Подпрограмма II "Доступная среда"</t>
  </si>
  <si>
    <t>Подпрограмма III "Развитие системы отдыха и оздоровления детей"</t>
  </si>
  <si>
    <t>Подпрограмма VIII "Развитие трудовых ресурсов и охраны труда"</t>
  </si>
  <si>
    <t>Подпрограмма IX "Развитие и поддержка социально ориентированных некоммерческих организаций"</t>
  </si>
  <si>
    <t>Подпрограмма I "Развитие физической культуры и спорта"</t>
  </si>
  <si>
    <t>Подпрограмма III "Подготовка спортивного резерва"</t>
  </si>
  <si>
    <t>Подпрограмма IV "Обеспечивающая подпрограмма"</t>
  </si>
  <si>
    <t>Подпрограмма I "Развитие отраслей сельского хозяйства"</t>
  </si>
  <si>
    <t>Подпрограмма II "Развитие мелиорации земель сельскохозяйственного назначения"</t>
  </si>
  <si>
    <t>Подпрограмма IV "Обеспечение эпизоотического и ветеринарно-санитарного благополучия Московской области"</t>
  </si>
  <si>
    <t>Подпрограмма IV "Экспорт продукции агропромышленного комплекса Московской области"</t>
  </si>
  <si>
    <t>Подпрограмма I "Профилактика преступлений и иных правонарушений"</t>
  </si>
  <si>
    <t>Подпрограмма II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</si>
  <si>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Подпрограмма III "Развитие и совершенствование систем оповещения и информирования населения муниципального образования  Московской области"</t>
  </si>
  <si>
    <t>Подпрограмма IV "Обеспечение пожарной безопасности на территории муниципального образования Московской области"</t>
  </si>
  <si>
    <t>Подпрограмма V "Обеспечение мероприятий гражданской обороны на территории муниципального образования Московской области"</t>
  </si>
  <si>
    <t>Подпрограмма I "Комплексное освоение земельных участков в целях жилищного строительства и развитие застроенных территорий"</t>
  </si>
  <si>
    <t>Подпрограмма II "Обеспечение жильем молодых семей"</t>
  </si>
  <si>
    <t>Подпрограмма III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</si>
  <si>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Подпрограмма IV "Социальная ипотека"</t>
  </si>
  <si>
    <t>Подпрограмма I "Инвестиции"</t>
  </si>
  <si>
    <t>Подпрограмма II "Развитие конкуренции"</t>
  </si>
  <si>
    <t>Подпрограмма III "Развитие малого и среднего предпринимательства"</t>
  </si>
  <si>
    <t>Подпрограмма IV "Развитие потребительского рынка и услуг"</t>
  </si>
  <si>
    <t>Подпрограмма I "Развитие имущественного комплекса"</t>
  </si>
  <si>
    <t>Подпрограмма III "Совершенствование муниципальной службы Московской области"</t>
  </si>
  <si>
    <t>Подпрограмма IV "Управление муниципальными финансами"</t>
  </si>
  <si>
    <t>Подпрограмма I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</si>
  <si>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IV "Молодежь Подмосковья"</t>
  </si>
  <si>
    <t>Подпрограмма VI "Развитие туризма в Московской области"</t>
  </si>
  <si>
    <t>Подпрогамма I "Пассажирский транспорт общего пользования"</t>
  </si>
  <si>
    <t>Подпрограмма II "Дороги Подмосковья"</t>
  </si>
  <si>
    <t>Подпрограмма I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</si>
  <si>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</si>
  <si>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Подпрограмма I "Разработка Генерального плана развития городского округа"</t>
  </si>
  <si>
    <t>Подпрограмма II "Реализация политики пространственного развития"</t>
  </si>
  <si>
    <t>Подпрограмма I "Комфортная городская среда"</t>
  </si>
  <si>
    <t>Подпрограмма II "Благоустройство территорий"</t>
  </si>
  <si>
    <t>Подпрограмма III "Создание условий для обеспечения комфортного проживания жителей в многоквартирных домах"</t>
  </si>
  <si>
    <t>Подпрограма III "Строительство (реконструкция) объектов образования"</t>
  </si>
  <si>
    <t>Подпрограмма I "Обеспечение устойчивого сокращения непригодного для проживания жилищного фонда"</t>
  </si>
  <si>
    <t>Подпрограмма II "Обеспечение мероприятий по переселению граждан из аварийного жилищного фонда в Московской области"</t>
  </si>
  <si>
    <t>Средства бюджета 
городского округа Электросталь Московской области</t>
  </si>
  <si>
    <t>Подпрограмма III "Эффективное местное самоуправление Московской области"</t>
  </si>
  <si>
    <t>Подпрограмма VI "Развитие образования в сфере культуры Московской области"</t>
  </si>
  <si>
    <t xml:space="preserve">Средства Федерального бюджета </t>
  </si>
  <si>
    <t>Направляем для подготовки заключения проект постановления Администрации городского округа Электросталь Московской области «О внесении изменений в муниципальную программу городского округа Электросталь Московской области «Управление имуществом и муниципальными финансами»</t>
  </si>
  <si>
    <t>Подпрограмма IIIV "Улучшение жилищных условий отдельных категорий граждан"</t>
  </si>
  <si>
    <t>Подпрограмма VII "Развитие добровольчества(волонтертсов) в Московской области"</t>
  </si>
  <si>
    <t>Оперативный отчёт о реализации муниципальных программ городского округа Электросталь Московской области (свод) 
 за январь-март 2022 года</t>
  </si>
  <si>
    <t>Средства бюджета 
 Московской области</t>
  </si>
  <si>
    <t>Средства бюджета 
Московской области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</si>
</sst>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#,##0.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40371D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0" fontId="2" fillId="0" borderId="10" xfId="55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NumberFormat="1" applyFont="1" applyFill="1" applyBorder="1" applyAlignment="1" applyProtection="1">
      <alignment vertical="top"/>
      <protection locked="0"/>
    </xf>
    <xf numFmtId="0" fontId="46" fillId="0" borderId="0" xfId="0" applyFont="1" applyAlignment="1">
      <alignment/>
    </xf>
    <xf numFmtId="0" fontId="45" fillId="0" borderId="11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right" vertical="top" wrapText="1"/>
      <protection locked="0"/>
    </xf>
    <xf numFmtId="10" fontId="4" fillId="0" borderId="10" xfId="55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172" fontId="4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4" fontId="3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3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5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5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 horizontal="left" vertical="top" wrapText="1"/>
      <protection locked="0"/>
    </xf>
    <xf numFmtId="10" fontId="4" fillId="33" borderId="10" xfId="55" applyNumberFormat="1" applyFont="1" applyFill="1" applyBorder="1" applyAlignment="1" applyProtection="1">
      <alignment horizontal="right" vertical="top" wrapText="1"/>
      <protection locked="0"/>
    </xf>
    <xf numFmtId="4" fontId="5" fillId="34" borderId="10" xfId="0" applyNumberFormat="1" applyFont="1" applyFill="1" applyBorder="1" applyAlignment="1" applyProtection="1">
      <alignment vertical="top"/>
      <protection locked="0"/>
    </xf>
    <xf numFmtId="10" fontId="5" fillId="34" borderId="10" xfId="55" applyNumberFormat="1" applyFont="1" applyFill="1" applyBorder="1" applyAlignment="1" applyProtection="1">
      <alignment vertical="top"/>
      <protection locked="0"/>
    </xf>
    <xf numFmtId="0" fontId="5" fillId="34" borderId="10" xfId="0" applyNumberFormat="1" applyFont="1" applyFill="1" applyBorder="1" applyAlignment="1" applyProtection="1">
      <alignment vertical="top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Alignment="1">
      <alignment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NumberFormat="1" applyFont="1" applyFill="1" applyBorder="1" applyAlignment="1" applyProtection="1">
      <alignment horizontal="left" vertical="top" wrapText="1"/>
      <protection locked="0"/>
    </xf>
    <xf numFmtId="0" fontId="5" fillId="33" borderId="14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5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5" fillId="34" borderId="10" xfId="0" applyNumberFormat="1" applyFont="1" applyFill="1" applyBorder="1" applyAlignment="1" applyProtection="1">
      <alignment vertical="top"/>
      <protection locked="0"/>
    </xf>
    <xf numFmtId="0" fontId="5" fillId="34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left" vertical="top" wrapText="1"/>
    </xf>
    <xf numFmtId="0" fontId="4" fillId="0" borderId="13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6"/>
  <sheetViews>
    <sheetView tabSelected="1" zoomScalePageLayoutView="0" workbookViewId="0" topLeftCell="A1">
      <selection activeCell="B1" sqref="B1:I1"/>
    </sheetView>
  </sheetViews>
  <sheetFormatPr defaultColWidth="10.140625" defaultRowHeight="14.25" customHeight="1"/>
  <cols>
    <col min="1" max="1" width="1.57421875" style="0" customWidth="1"/>
    <col min="2" max="2" width="4.8515625" style="0" customWidth="1"/>
    <col min="3" max="3" width="41.57421875" style="0" customWidth="1"/>
    <col min="4" max="4" width="28.8515625" style="0" customWidth="1"/>
    <col min="5" max="5" width="14.57421875" style="0" customWidth="1"/>
    <col min="6" max="6" width="16.57421875" style="0" customWidth="1"/>
    <col min="7" max="7" width="14.57421875" style="0" customWidth="1"/>
    <col min="8" max="8" width="19.00390625" style="0" customWidth="1"/>
    <col min="9" max="9" width="11.00390625" style="0" customWidth="1"/>
    <col min="10" max="10" width="10.140625" style="0" customWidth="1"/>
    <col min="11" max="16" width="9.140625" style="0" customWidth="1"/>
  </cols>
  <sheetData>
    <row r="1" spans="1:10" ht="30" customHeight="1">
      <c r="A1" s="1"/>
      <c r="B1" s="61" t="s">
        <v>107</v>
      </c>
      <c r="C1" s="62"/>
      <c r="D1" s="62"/>
      <c r="E1" s="62"/>
      <c r="F1" s="62"/>
      <c r="G1" s="62"/>
      <c r="H1" s="62"/>
      <c r="I1" s="62"/>
      <c r="J1" s="2"/>
    </row>
    <row r="2" spans="1:10" ht="28.5" customHeight="1">
      <c r="A2" s="1"/>
      <c r="B2" s="3" t="s">
        <v>0</v>
      </c>
      <c r="C2" s="14" t="s">
        <v>45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1"/>
    </row>
    <row r="3" spans="1:10" ht="69.75" customHeight="1">
      <c r="A3" s="1"/>
      <c r="B3" s="55">
        <v>1</v>
      </c>
      <c r="C3" s="28" t="s">
        <v>7</v>
      </c>
      <c r="D3" s="28" t="s">
        <v>100</v>
      </c>
      <c r="E3" s="29">
        <f>E5+E7</f>
        <v>980</v>
      </c>
      <c r="F3" s="29">
        <f>F5+F7</f>
        <v>16</v>
      </c>
      <c r="G3" s="30">
        <f>F3/E3</f>
        <v>0.0163265306122449</v>
      </c>
      <c r="H3" s="29">
        <f>H5+H7</f>
        <v>16</v>
      </c>
      <c r="I3" s="30">
        <f>H3/E3</f>
        <v>0.0163265306122449</v>
      </c>
      <c r="J3" s="1"/>
    </row>
    <row r="4" spans="1:10" ht="18.75" customHeight="1">
      <c r="A4" s="1"/>
      <c r="B4" s="56"/>
      <c r="C4" s="28" t="s">
        <v>11</v>
      </c>
      <c r="D4" s="31"/>
      <c r="E4" s="29">
        <f>E3</f>
        <v>980</v>
      </c>
      <c r="F4" s="29">
        <f>F3</f>
        <v>16</v>
      </c>
      <c r="G4" s="30">
        <f>F4/E4</f>
        <v>0.0163265306122449</v>
      </c>
      <c r="H4" s="29">
        <f>H3</f>
        <v>16</v>
      </c>
      <c r="I4" s="30">
        <f>H4/E4</f>
        <v>0.0163265306122449</v>
      </c>
      <c r="J4" s="7"/>
    </row>
    <row r="5" spans="1:10" ht="37.5" customHeight="1">
      <c r="A5" s="1"/>
      <c r="B5" s="56"/>
      <c r="C5" s="10" t="s">
        <v>12</v>
      </c>
      <c r="D5" s="5" t="s">
        <v>100</v>
      </c>
      <c r="E5" s="6">
        <v>0</v>
      </c>
      <c r="F5" s="6">
        <v>0</v>
      </c>
      <c r="G5" s="9" t="s">
        <v>20</v>
      </c>
      <c r="H5" s="6">
        <v>0</v>
      </c>
      <c r="I5" s="9" t="s">
        <v>20</v>
      </c>
      <c r="J5" s="1"/>
    </row>
    <row r="6" spans="1:10" ht="18.75" customHeight="1">
      <c r="A6" s="1"/>
      <c r="B6" s="56"/>
      <c r="C6" s="5" t="s">
        <v>13</v>
      </c>
      <c r="D6" s="8"/>
      <c r="E6" s="6">
        <v>0</v>
      </c>
      <c r="F6" s="6">
        <v>0</v>
      </c>
      <c r="G6" s="9" t="s">
        <v>20</v>
      </c>
      <c r="H6" s="6">
        <v>0</v>
      </c>
      <c r="I6" s="9" t="s">
        <v>20</v>
      </c>
      <c r="J6" s="7"/>
    </row>
    <row r="7" spans="1:10" ht="38.25" customHeight="1">
      <c r="A7" s="1"/>
      <c r="B7" s="56"/>
      <c r="C7" s="5" t="s">
        <v>14</v>
      </c>
      <c r="D7" s="5" t="s">
        <v>100</v>
      </c>
      <c r="E7" s="6">
        <v>980</v>
      </c>
      <c r="F7" s="6">
        <v>16</v>
      </c>
      <c r="G7" s="9">
        <f aca="true" t="shared" si="0" ref="G7:G72">F7/E7</f>
        <v>0.0163265306122449</v>
      </c>
      <c r="H7" s="6">
        <v>16</v>
      </c>
      <c r="I7" s="9">
        <f aca="true" t="shared" si="1" ref="I7:I72">H7/E7</f>
        <v>0.0163265306122449</v>
      </c>
      <c r="J7" s="1"/>
    </row>
    <row r="8" spans="1:10" ht="18.75" customHeight="1">
      <c r="A8" s="1"/>
      <c r="B8" s="57"/>
      <c r="C8" s="5" t="s">
        <v>13</v>
      </c>
      <c r="D8" s="8"/>
      <c r="E8" s="6">
        <f>E7</f>
        <v>980</v>
      </c>
      <c r="F8" s="6">
        <f>F7</f>
        <v>16</v>
      </c>
      <c r="G8" s="9">
        <f t="shared" si="0"/>
        <v>0.0163265306122449</v>
      </c>
      <c r="H8" s="6">
        <f>H7</f>
        <v>16</v>
      </c>
      <c r="I8" s="9">
        <f t="shared" si="1"/>
        <v>0.0163265306122449</v>
      </c>
      <c r="J8" s="7"/>
    </row>
    <row r="9" spans="1:10" ht="24.75" customHeight="1">
      <c r="A9" s="1"/>
      <c r="B9" s="55">
        <v>2</v>
      </c>
      <c r="C9" s="58" t="s">
        <v>15</v>
      </c>
      <c r="D9" s="28" t="s">
        <v>103</v>
      </c>
      <c r="E9" s="29">
        <f>E15</f>
        <v>468.09</v>
      </c>
      <c r="F9" s="29">
        <f>F15</f>
        <v>0</v>
      </c>
      <c r="G9" s="30">
        <f t="shared" si="0"/>
        <v>0</v>
      </c>
      <c r="H9" s="29">
        <f>H15</f>
        <v>0</v>
      </c>
      <c r="I9" s="30">
        <f t="shared" si="1"/>
        <v>0</v>
      </c>
      <c r="J9" s="7"/>
    </row>
    <row r="10" spans="1:10" ht="24.75" customHeight="1">
      <c r="A10" s="1"/>
      <c r="B10" s="56"/>
      <c r="C10" s="58"/>
      <c r="D10" s="47" t="s">
        <v>9</v>
      </c>
      <c r="E10" s="29">
        <f>E16+E25</f>
        <v>1484.8</v>
      </c>
      <c r="F10" s="29">
        <f>F16+F25</f>
        <v>144.15</v>
      </c>
      <c r="G10" s="30"/>
      <c r="H10" s="29">
        <f>H16+H25</f>
        <v>144.15</v>
      </c>
      <c r="I10" s="30"/>
      <c r="J10" s="1"/>
    </row>
    <row r="11" spans="1:10" ht="36" customHeight="1">
      <c r="A11" s="1"/>
      <c r="B11" s="56"/>
      <c r="C11" s="58"/>
      <c r="D11" s="28" t="s">
        <v>100</v>
      </c>
      <c r="E11" s="29">
        <f>E13+E17+E19+E23+E26+E28+E30</f>
        <v>282424.96</v>
      </c>
      <c r="F11" s="29">
        <f>F13+F17+F19+F23+F26+F28+F30</f>
        <v>55179.19</v>
      </c>
      <c r="G11" s="30">
        <f t="shared" si="0"/>
        <v>0.1953764638932763</v>
      </c>
      <c r="H11" s="29">
        <f>H13+H17+H19+H23+H26+H28+H30</f>
        <v>55359.82</v>
      </c>
      <c r="I11" s="30">
        <f t="shared" si="1"/>
        <v>0.19601603201076845</v>
      </c>
      <c r="J11" s="1"/>
    </row>
    <row r="12" spans="1:10" ht="18.75" customHeight="1">
      <c r="A12" s="1"/>
      <c r="B12" s="56"/>
      <c r="C12" s="28" t="s">
        <v>11</v>
      </c>
      <c r="D12" s="31"/>
      <c r="E12" s="29">
        <f>SUM(E9:E11)</f>
        <v>284377.85000000003</v>
      </c>
      <c r="F12" s="29">
        <f>SUM(F9:F11)</f>
        <v>55323.340000000004</v>
      </c>
      <c r="G12" s="30">
        <f t="shared" si="0"/>
        <v>0.19454166349453728</v>
      </c>
      <c r="H12" s="29">
        <f>SUM(H9:H11)</f>
        <v>55503.97</v>
      </c>
      <c r="I12" s="30">
        <f t="shared" si="1"/>
        <v>0.19517683954639925</v>
      </c>
      <c r="J12" s="7"/>
    </row>
    <row r="13" spans="1:10" ht="34.5" customHeight="1">
      <c r="A13" s="1"/>
      <c r="B13" s="56"/>
      <c r="C13" s="10" t="s">
        <v>44</v>
      </c>
      <c r="D13" s="5" t="s">
        <v>100</v>
      </c>
      <c r="E13" s="6">
        <v>19691</v>
      </c>
      <c r="F13" s="6">
        <v>3950</v>
      </c>
      <c r="G13" s="9">
        <f t="shared" si="0"/>
        <v>0.20059925854451272</v>
      </c>
      <c r="H13" s="6">
        <v>3861.11</v>
      </c>
      <c r="I13" s="9">
        <f t="shared" si="1"/>
        <v>0.19608501345792495</v>
      </c>
      <c r="J13" s="7"/>
    </row>
    <row r="14" spans="1:10" ht="18.75" customHeight="1">
      <c r="A14" s="1"/>
      <c r="B14" s="56"/>
      <c r="C14" s="5" t="s">
        <v>13</v>
      </c>
      <c r="D14" s="8"/>
      <c r="E14" s="6">
        <f>E13</f>
        <v>19691</v>
      </c>
      <c r="F14" s="6">
        <f>F13</f>
        <v>3950</v>
      </c>
      <c r="G14" s="9">
        <f t="shared" si="0"/>
        <v>0.20059925854451272</v>
      </c>
      <c r="H14" s="6">
        <f>H13</f>
        <v>3861.11</v>
      </c>
      <c r="I14" s="9">
        <f t="shared" si="1"/>
        <v>0.19608501345792495</v>
      </c>
      <c r="J14" s="7"/>
    </row>
    <row r="15" spans="1:10" s="19" customFormat="1" ht="19.5" customHeight="1">
      <c r="A15" s="15"/>
      <c r="B15" s="56"/>
      <c r="C15" s="50" t="s">
        <v>46</v>
      </c>
      <c r="D15" s="16" t="s">
        <v>8</v>
      </c>
      <c r="E15" s="17">
        <v>468.09</v>
      </c>
      <c r="F15" s="17">
        <v>0</v>
      </c>
      <c r="G15" s="18">
        <f t="shared" si="0"/>
        <v>0</v>
      </c>
      <c r="H15" s="17">
        <v>0</v>
      </c>
      <c r="I15" s="18">
        <f t="shared" si="1"/>
        <v>0</v>
      </c>
      <c r="J15" s="15"/>
    </row>
    <row r="16" spans="1:10" s="19" customFormat="1" ht="27" customHeight="1">
      <c r="A16" s="15"/>
      <c r="B16" s="56"/>
      <c r="C16" s="69"/>
      <c r="D16" s="16" t="s">
        <v>9</v>
      </c>
      <c r="E16" s="17">
        <v>367.8</v>
      </c>
      <c r="F16" s="17">
        <v>0</v>
      </c>
      <c r="G16" s="18">
        <f t="shared" si="0"/>
        <v>0</v>
      </c>
      <c r="H16" s="17">
        <v>0</v>
      </c>
      <c r="I16" s="18">
        <f t="shared" si="1"/>
        <v>0</v>
      </c>
      <c r="J16" s="15"/>
    </row>
    <row r="17" spans="1:10" s="19" customFormat="1" ht="37.5" customHeight="1">
      <c r="A17" s="15"/>
      <c r="B17" s="56"/>
      <c r="C17" s="60"/>
      <c r="D17" s="16" t="s">
        <v>100</v>
      </c>
      <c r="E17" s="17">
        <v>52929.06</v>
      </c>
      <c r="F17" s="17">
        <v>10893</v>
      </c>
      <c r="G17" s="18">
        <f t="shared" si="0"/>
        <v>0.20580376828910243</v>
      </c>
      <c r="H17" s="17">
        <v>10307.7</v>
      </c>
      <c r="I17" s="18">
        <f t="shared" si="1"/>
        <v>0.19474557076963017</v>
      </c>
      <c r="J17" s="15"/>
    </row>
    <row r="18" spans="1:10" s="19" customFormat="1" ht="18.75" customHeight="1">
      <c r="A18" s="15"/>
      <c r="B18" s="56"/>
      <c r="C18" s="16" t="s">
        <v>13</v>
      </c>
      <c r="D18" s="20"/>
      <c r="E18" s="17">
        <f>SUM(E15:E17)</f>
        <v>53764.95</v>
      </c>
      <c r="F18" s="17">
        <f>SUM(F15:F17)</f>
        <v>10893</v>
      </c>
      <c r="G18" s="18">
        <f t="shared" si="0"/>
        <v>0.20260411290255084</v>
      </c>
      <c r="H18" s="17">
        <f>SUM(H15:H17)</f>
        <v>10307.7</v>
      </c>
      <c r="I18" s="18">
        <f t="shared" si="1"/>
        <v>0.19171783848027388</v>
      </c>
      <c r="J18" s="21"/>
    </row>
    <row r="19" spans="1:10" s="19" customFormat="1" ht="38.25" customHeight="1">
      <c r="A19" s="15"/>
      <c r="B19" s="56"/>
      <c r="C19" s="16" t="s">
        <v>47</v>
      </c>
      <c r="D19" s="16" t="s">
        <v>100</v>
      </c>
      <c r="E19" s="17">
        <v>80620.3</v>
      </c>
      <c r="F19" s="17">
        <v>15940.4</v>
      </c>
      <c r="G19" s="18">
        <f t="shared" si="0"/>
        <v>0.19772191371155898</v>
      </c>
      <c r="H19" s="17">
        <v>16080.67</v>
      </c>
      <c r="I19" s="18">
        <f t="shared" si="1"/>
        <v>0.19946179808311307</v>
      </c>
      <c r="J19" s="15"/>
    </row>
    <row r="20" spans="1:10" s="19" customFormat="1" ht="18.75" customHeight="1">
      <c r="A20" s="15"/>
      <c r="B20" s="56"/>
      <c r="C20" s="16" t="s">
        <v>13</v>
      </c>
      <c r="D20" s="20"/>
      <c r="E20" s="17">
        <f>SUM(E19)</f>
        <v>80620.3</v>
      </c>
      <c r="F20" s="17">
        <f>SUM(F19)</f>
        <v>15940.4</v>
      </c>
      <c r="G20" s="18">
        <f t="shared" si="0"/>
        <v>0.19772191371155898</v>
      </c>
      <c r="H20" s="17">
        <f>SUM(H19)</f>
        <v>16080.67</v>
      </c>
      <c r="I20" s="18">
        <f t="shared" si="1"/>
        <v>0.19946179808311307</v>
      </c>
      <c r="J20" s="21"/>
    </row>
    <row r="21" spans="1:10" s="19" customFormat="1" ht="39" customHeight="1">
      <c r="A21" s="15"/>
      <c r="B21" s="56"/>
      <c r="C21" s="16" t="s">
        <v>48</v>
      </c>
      <c r="D21" s="16" t="s">
        <v>100</v>
      </c>
      <c r="E21" s="17">
        <v>0</v>
      </c>
      <c r="F21" s="17">
        <v>0</v>
      </c>
      <c r="G21" s="18">
        <v>0</v>
      </c>
      <c r="H21" s="17">
        <v>0</v>
      </c>
      <c r="I21" s="18">
        <v>0</v>
      </c>
      <c r="J21" s="15"/>
    </row>
    <row r="22" spans="1:10" s="19" customFormat="1" ht="18.75" customHeight="1">
      <c r="A22" s="15"/>
      <c r="B22" s="56"/>
      <c r="C22" s="16" t="s">
        <v>13</v>
      </c>
      <c r="D22" s="20"/>
      <c r="E22" s="17">
        <f>SUM(E21:E21)</f>
        <v>0</v>
      </c>
      <c r="F22" s="17">
        <f>SUM(F21:F21)</f>
        <v>0</v>
      </c>
      <c r="G22" s="18">
        <v>0</v>
      </c>
      <c r="H22" s="17">
        <f>SUM(H21:H21)</f>
        <v>0</v>
      </c>
      <c r="I22" s="18">
        <v>0</v>
      </c>
      <c r="J22" s="21"/>
    </row>
    <row r="23" spans="1:10" s="19" customFormat="1" ht="38.25" customHeight="1">
      <c r="A23" s="15"/>
      <c r="B23" s="56"/>
      <c r="C23" s="16" t="s">
        <v>102</v>
      </c>
      <c r="D23" s="16" t="s">
        <v>100</v>
      </c>
      <c r="E23" s="17">
        <v>94529.7</v>
      </c>
      <c r="F23" s="17">
        <v>18890</v>
      </c>
      <c r="G23" s="18">
        <f>F23/E23</f>
        <v>0.1998313757475164</v>
      </c>
      <c r="H23" s="17">
        <v>18855.92</v>
      </c>
      <c r="I23" s="18">
        <f>H23/E23</f>
        <v>0.19947085413367438</v>
      </c>
      <c r="J23" s="15"/>
    </row>
    <row r="24" spans="1:10" s="19" customFormat="1" ht="18.75" customHeight="1">
      <c r="A24" s="15"/>
      <c r="B24" s="56"/>
      <c r="C24" s="16" t="s">
        <v>13</v>
      </c>
      <c r="D24" s="20"/>
      <c r="E24" s="17">
        <f>SUM(E23)</f>
        <v>94529.7</v>
      </c>
      <c r="F24" s="17">
        <f>SUM(F23)</f>
        <v>18890</v>
      </c>
      <c r="G24" s="18">
        <f>F24/E24</f>
        <v>0.1998313757475164</v>
      </c>
      <c r="H24" s="17">
        <f>SUM(H23)</f>
        <v>18855.92</v>
      </c>
      <c r="I24" s="18">
        <f>H24/E24</f>
        <v>0.19947085413367438</v>
      </c>
      <c r="J24" s="21"/>
    </row>
    <row r="25" spans="1:10" s="19" customFormat="1" ht="23.25" customHeight="1">
      <c r="A25" s="15"/>
      <c r="B25" s="56"/>
      <c r="C25" s="59" t="s">
        <v>49</v>
      </c>
      <c r="D25" s="16" t="s">
        <v>9</v>
      </c>
      <c r="E25" s="17">
        <v>1117</v>
      </c>
      <c r="F25" s="17">
        <v>144.15</v>
      </c>
      <c r="G25" s="18">
        <f t="shared" si="0"/>
        <v>0.12905102954341988</v>
      </c>
      <c r="H25" s="17">
        <v>144.15</v>
      </c>
      <c r="I25" s="18">
        <f t="shared" si="1"/>
        <v>0.12905102954341988</v>
      </c>
      <c r="J25" s="15"/>
    </row>
    <row r="26" spans="1:10" s="19" customFormat="1" ht="36.75" customHeight="1">
      <c r="A26" s="15"/>
      <c r="B26" s="56"/>
      <c r="C26" s="59"/>
      <c r="D26" s="16" t="s">
        <v>100</v>
      </c>
      <c r="E26" s="17">
        <v>100</v>
      </c>
      <c r="F26" s="17">
        <v>60.21</v>
      </c>
      <c r="G26" s="18">
        <f t="shared" si="0"/>
        <v>0.6021</v>
      </c>
      <c r="H26" s="17">
        <v>60.21</v>
      </c>
      <c r="I26" s="18">
        <f t="shared" si="1"/>
        <v>0.6021</v>
      </c>
      <c r="J26" s="15"/>
    </row>
    <row r="27" spans="1:10" s="19" customFormat="1" ht="18.75" customHeight="1">
      <c r="A27" s="15"/>
      <c r="B27" s="56"/>
      <c r="C27" s="16" t="s">
        <v>13</v>
      </c>
      <c r="D27" s="20"/>
      <c r="E27" s="17">
        <f>SUM(E25:E26)</f>
        <v>1217</v>
      </c>
      <c r="F27" s="17">
        <f>SUM(F25:F26)</f>
        <v>204.36</v>
      </c>
      <c r="G27" s="18">
        <f t="shared" si="0"/>
        <v>0.16792111750205424</v>
      </c>
      <c r="H27" s="17">
        <f>SUM(H25:H26)</f>
        <v>204.36</v>
      </c>
      <c r="I27" s="18">
        <f t="shared" si="1"/>
        <v>0.16792111750205424</v>
      </c>
      <c r="J27" s="21"/>
    </row>
    <row r="28" spans="1:10" s="19" customFormat="1" ht="40.5" customHeight="1">
      <c r="A28" s="15"/>
      <c r="B28" s="56"/>
      <c r="C28" s="16" t="s">
        <v>31</v>
      </c>
      <c r="D28" s="16" t="s">
        <v>100</v>
      </c>
      <c r="E28" s="17">
        <v>24474.9</v>
      </c>
      <c r="F28" s="17">
        <v>4345.58</v>
      </c>
      <c r="G28" s="18">
        <f t="shared" si="0"/>
        <v>0.17755251298268837</v>
      </c>
      <c r="H28" s="17">
        <v>4345.58</v>
      </c>
      <c r="I28" s="18">
        <f t="shared" si="1"/>
        <v>0.17755251298268837</v>
      </c>
      <c r="J28" s="15"/>
    </row>
    <row r="29" spans="1:10" s="19" customFormat="1" ht="18.75" customHeight="1">
      <c r="A29" s="15"/>
      <c r="B29" s="56"/>
      <c r="C29" s="16" t="s">
        <v>50</v>
      </c>
      <c r="D29" s="20"/>
      <c r="E29" s="17">
        <f>SUM(E28)</f>
        <v>24474.9</v>
      </c>
      <c r="F29" s="17">
        <f>SUM(F28)</f>
        <v>4345.58</v>
      </c>
      <c r="G29" s="18">
        <f t="shared" si="0"/>
        <v>0.17755251298268837</v>
      </c>
      <c r="H29" s="17">
        <f>SUM(H28)</f>
        <v>4345.58</v>
      </c>
      <c r="I29" s="18">
        <f t="shared" si="1"/>
        <v>0.17755251298268837</v>
      </c>
      <c r="J29" s="21"/>
    </row>
    <row r="30" spans="1:10" s="19" customFormat="1" ht="40.5" customHeight="1">
      <c r="A30" s="15"/>
      <c r="B30" s="56"/>
      <c r="C30" s="16" t="s">
        <v>51</v>
      </c>
      <c r="D30" s="16" t="s">
        <v>100</v>
      </c>
      <c r="E30" s="17">
        <v>10080</v>
      </c>
      <c r="F30" s="17">
        <v>1100</v>
      </c>
      <c r="G30" s="18">
        <f t="shared" si="0"/>
        <v>0.10912698412698413</v>
      </c>
      <c r="H30" s="17">
        <v>1848.63</v>
      </c>
      <c r="I30" s="18">
        <f t="shared" si="1"/>
        <v>0.18339583333333334</v>
      </c>
      <c r="J30" s="15"/>
    </row>
    <row r="31" spans="1:10" s="19" customFormat="1" ht="18.75" customHeight="1">
      <c r="A31" s="15"/>
      <c r="B31" s="57"/>
      <c r="C31" s="16" t="s">
        <v>13</v>
      </c>
      <c r="D31" s="20"/>
      <c r="E31" s="17">
        <f>SUM(E30)</f>
        <v>10080</v>
      </c>
      <c r="F31" s="17">
        <f>SUM(F30)</f>
        <v>1100</v>
      </c>
      <c r="G31" s="18">
        <f t="shared" si="0"/>
        <v>0.10912698412698413</v>
      </c>
      <c r="H31" s="17">
        <f>SUM(H30)</f>
        <v>1848.63</v>
      </c>
      <c r="I31" s="18">
        <f t="shared" si="1"/>
        <v>0.18339583333333334</v>
      </c>
      <c r="J31" s="21"/>
    </row>
    <row r="32" spans="1:10" s="12" customFormat="1" ht="24.75" customHeight="1">
      <c r="A32" s="11"/>
      <c r="B32" s="63">
        <v>3</v>
      </c>
      <c r="C32" s="54" t="s">
        <v>16</v>
      </c>
      <c r="D32" s="41" t="s">
        <v>8</v>
      </c>
      <c r="E32" s="33">
        <v>17056</v>
      </c>
      <c r="F32" s="33">
        <f>F39</f>
        <v>19771.3</v>
      </c>
      <c r="G32" s="34">
        <f t="shared" si="0"/>
        <v>1.1591991088180111</v>
      </c>
      <c r="H32" s="33">
        <f>H39</f>
        <v>19771.3</v>
      </c>
      <c r="I32" s="34">
        <f t="shared" si="1"/>
        <v>1.1591991088180111</v>
      </c>
      <c r="J32" s="11"/>
    </row>
    <row r="33" spans="1:10" s="12" customFormat="1" ht="24.75" customHeight="1">
      <c r="A33" s="11"/>
      <c r="B33" s="64"/>
      <c r="C33" s="54"/>
      <c r="D33" s="41" t="s">
        <v>9</v>
      </c>
      <c r="E33" s="33">
        <f>E36+E40+E43</f>
        <v>2231606.5700000003</v>
      </c>
      <c r="F33" s="33">
        <f>F36+F40+F43</f>
        <v>570174.33</v>
      </c>
      <c r="G33" s="34">
        <f>F33/E33</f>
        <v>0.25549948528785693</v>
      </c>
      <c r="H33" s="33">
        <f>H36+H40+H43</f>
        <v>570174.33</v>
      </c>
      <c r="I33" s="34">
        <f>H33/E33</f>
        <v>0.25549948528785693</v>
      </c>
      <c r="J33" s="11"/>
    </row>
    <row r="34" spans="1:10" s="12" customFormat="1" ht="38.25" customHeight="1">
      <c r="A34" s="11"/>
      <c r="B34" s="64"/>
      <c r="C34" s="54"/>
      <c r="D34" s="32" t="s">
        <v>100</v>
      </c>
      <c r="E34" s="33">
        <f>E37+E41+E45+E47</f>
        <v>763994.0199999999</v>
      </c>
      <c r="F34" s="33">
        <f>F37+F41+F45+F47</f>
        <v>198924.68</v>
      </c>
      <c r="G34" s="34">
        <f t="shared" si="0"/>
        <v>0.26037465581209657</v>
      </c>
      <c r="H34" s="33">
        <f>H37+H41+H45+H47</f>
        <v>198921.68</v>
      </c>
      <c r="I34" s="34">
        <f t="shared" si="1"/>
        <v>0.2603707290797905</v>
      </c>
      <c r="J34" s="11"/>
    </row>
    <row r="35" spans="1:10" s="12" customFormat="1" ht="18.75" customHeight="1">
      <c r="A35" s="11"/>
      <c r="B35" s="64"/>
      <c r="C35" s="32" t="s">
        <v>11</v>
      </c>
      <c r="D35" s="35"/>
      <c r="E35" s="33">
        <f>SUM(E32:E34)</f>
        <v>3012656.5900000003</v>
      </c>
      <c r="F35" s="33">
        <f>SUM(F32:F34)</f>
        <v>788870.31</v>
      </c>
      <c r="G35" s="34">
        <f t="shared" si="0"/>
        <v>0.26185205197914707</v>
      </c>
      <c r="H35" s="33">
        <f>SUM(H32:H34)</f>
        <v>788867.31</v>
      </c>
      <c r="I35" s="34">
        <f t="shared" si="1"/>
        <v>0.26185105618028637</v>
      </c>
      <c r="J35" s="13"/>
    </row>
    <row r="36" spans="1:10" s="12" customFormat="1" ht="26.25" customHeight="1">
      <c r="A36" s="11"/>
      <c r="B36" s="64"/>
      <c r="C36" s="59" t="s">
        <v>52</v>
      </c>
      <c r="D36" s="16" t="s">
        <v>9</v>
      </c>
      <c r="E36" s="17">
        <v>75771</v>
      </c>
      <c r="F36" s="17">
        <v>11740.71</v>
      </c>
      <c r="G36" s="18">
        <f t="shared" si="0"/>
        <v>0.1549499148750841</v>
      </c>
      <c r="H36" s="17">
        <v>11740.71</v>
      </c>
      <c r="I36" s="18">
        <f t="shared" si="1"/>
        <v>0.1549499148750841</v>
      </c>
      <c r="J36" s="11"/>
    </row>
    <row r="37" spans="1:10" s="12" customFormat="1" ht="33.75" customHeight="1">
      <c r="A37" s="11"/>
      <c r="B37" s="64"/>
      <c r="C37" s="59"/>
      <c r="D37" s="16" t="s">
        <v>100</v>
      </c>
      <c r="E37" s="17">
        <v>48878.49</v>
      </c>
      <c r="F37" s="17">
        <v>10024</v>
      </c>
      <c r="G37" s="18">
        <f t="shared" si="0"/>
        <v>0.2050799850813722</v>
      </c>
      <c r="H37" s="17">
        <v>10024</v>
      </c>
      <c r="I37" s="18">
        <f t="shared" si="1"/>
        <v>0.2050799850813722</v>
      </c>
      <c r="J37" s="11"/>
    </row>
    <row r="38" spans="1:10" s="12" customFormat="1" ht="18.75" customHeight="1">
      <c r="A38" s="11"/>
      <c r="B38" s="64"/>
      <c r="C38" s="16" t="s">
        <v>13</v>
      </c>
      <c r="D38" s="20"/>
      <c r="E38" s="17">
        <f>SUM(E36:E37)</f>
        <v>124649.48999999999</v>
      </c>
      <c r="F38" s="17">
        <f>SUM(F36:F37)</f>
        <v>21764.71</v>
      </c>
      <c r="G38" s="18">
        <f t="shared" si="0"/>
        <v>0.17460729281764412</v>
      </c>
      <c r="H38" s="17">
        <f>SUM(H36:H37)</f>
        <v>21764.71</v>
      </c>
      <c r="I38" s="18">
        <f t="shared" si="1"/>
        <v>0.17460729281764412</v>
      </c>
      <c r="J38" s="13"/>
    </row>
    <row r="39" spans="1:10" s="12" customFormat="1" ht="25.5" customHeight="1">
      <c r="A39" s="11"/>
      <c r="B39" s="64"/>
      <c r="C39" s="59" t="s">
        <v>53</v>
      </c>
      <c r="D39" s="16" t="s">
        <v>8</v>
      </c>
      <c r="E39" s="17">
        <v>147692.46</v>
      </c>
      <c r="F39" s="17">
        <v>19771.3</v>
      </c>
      <c r="G39" s="18">
        <f t="shared" si="0"/>
        <v>0.13386803903191807</v>
      </c>
      <c r="H39" s="17">
        <v>19771.3</v>
      </c>
      <c r="I39" s="18">
        <f t="shared" si="1"/>
        <v>0.13386803903191807</v>
      </c>
      <c r="J39" s="11"/>
    </row>
    <row r="40" spans="1:10" s="12" customFormat="1" ht="25.5" customHeight="1">
      <c r="A40" s="11"/>
      <c r="B40" s="64"/>
      <c r="C40" s="59"/>
      <c r="D40" s="16" t="s">
        <v>9</v>
      </c>
      <c r="E40" s="17">
        <v>2051261.87</v>
      </c>
      <c r="F40" s="17">
        <v>532666</v>
      </c>
      <c r="G40" s="18">
        <f>F40/E40</f>
        <v>0.2596772298019657</v>
      </c>
      <c r="H40" s="17">
        <v>532666</v>
      </c>
      <c r="I40" s="18">
        <f>H40/E40</f>
        <v>0.2596772298019657</v>
      </c>
      <c r="J40" s="11"/>
    </row>
    <row r="41" spans="1:10" s="12" customFormat="1" ht="35.25" customHeight="1">
      <c r="A41" s="11"/>
      <c r="B41" s="64"/>
      <c r="C41" s="59"/>
      <c r="D41" s="16" t="s">
        <v>100</v>
      </c>
      <c r="E41" s="17">
        <v>640400.32</v>
      </c>
      <c r="F41" s="17">
        <v>172127.99</v>
      </c>
      <c r="G41" s="18">
        <f t="shared" si="0"/>
        <v>0.2687818613207439</v>
      </c>
      <c r="H41" s="17">
        <v>172124.99</v>
      </c>
      <c r="I41" s="18">
        <f t="shared" si="1"/>
        <v>0.2687771767509423</v>
      </c>
      <c r="J41" s="11"/>
    </row>
    <row r="42" spans="1:10" s="12" customFormat="1" ht="18.75" customHeight="1">
      <c r="A42" s="11"/>
      <c r="B42" s="64"/>
      <c r="C42" s="16" t="s">
        <v>13</v>
      </c>
      <c r="D42" s="20"/>
      <c r="E42" s="17">
        <f>SUM(E39:E41)</f>
        <v>2839354.65</v>
      </c>
      <c r="F42" s="17">
        <f>SUM(F39:F41)</f>
        <v>724565.29</v>
      </c>
      <c r="G42" s="18">
        <f t="shared" si="0"/>
        <v>0.2551866108025639</v>
      </c>
      <c r="H42" s="17">
        <f>SUM(H39:H41)</f>
        <v>724562.29</v>
      </c>
      <c r="I42" s="18">
        <f t="shared" si="1"/>
        <v>0.2551855542244432</v>
      </c>
      <c r="J42" s="13"/>
    </row>
    <row r="43" spans="1:10" s="12" customFormat="1" ht="36.75" customHeight="1">
      <c r="A43" s="11"/>
      <c r="B43" s="64"/>
      <c r="C43" s="16" t="s">
        <v>54</v>
      </c>
      <c r="D43" s="16" t="s">
        <v>100</v>
      </c>
      <c r="E43" s="17">
        <v>104573.7</v>
      </c>
      <c r="F43" s="17">
        <v>25767.62</v>
      </c>
      <c r="G43" s="18">
        <f>F43/E43</f>
        <v>0.2464063143983621</v>
      </c>
      <c r="H43" s="17">
        <v>25767.62</v>
      </c>
      <c r="I43" s="18">
        <f>H43/E43</f>
        <v>0.2464063143983621</v>
      </c>
      <c r="J43" s="11"/>
    </row>
    <row r="44" spans="1:10" s="12" customFormat="1" ht="18.75" customHeight="1">
      <c r="A44" s="11"/>
      <c r="B44" s="64"/>
      <c r="C44" s="16" t="s">
        <v>13</v>
      </c>
      <c r="D44" s="20"/>
      <c r="E44" s="17">
        <f>SUM(E43:E43)</f>
        <v>104573.7</v>
      </c>
      <c r="F44" s="17">
        <f>SUM(F43:F43)</f>
        <v>25767.62</v>
      </c>
      <c r="G44" s="18">
        <f t="shared" si="0"/>
        <v>0.2464063143983621</v>
      </c>
      <c r="H44" s="17">
        <f>SUM(H43:H43)</f>
        <v>25767.62</v>
      </c>
      <c r="I44" s="18">
        <f t="shared" si="1"/>
        <v>0.2464063143983621</v>
      </c>
      <c r="J44" s="13"/>
    </row>
    <row r="45" spans="1:10" s="19" customFormat="1" ht="34.5" customHeight="1">
      <c r="A45" s="15"/>
      <c r="B45" s="64"/>
      <c r="C45" s="16" t="s">
        <v>55</v>
      </c>
      <c r="D45" s="16" t="s">
        <v>100</v>
      </c>
      <c r="E45" s="17">
        <v>0</v>
      </c>
      <c r="F45" s="17">
        <v>0</v>
      </c>
      <c r="G45" s="18" t="s">
        <v>20</v>
      </c>
      <c r="H45" s="17">
        <v>0</v>
      </c>
      <c r="I45" s="18" t="s">
        <v>20</v>
      </c>
      <c r="J45" s="15"/>
    </row>
    <row r="46" spans="1:10" s="19" customFormat="1" ht="18.75" customHeight="1">
      <c r="A46" s="15"/>
      <c r="B46" s="64"/>
      <c r="C46" s="16" t="s">
        <v>13</v>
      </c>
      <c r="D46" s="20"/>
      <c r="E46" s="17">
        <f>SUM(E45)</f>
        <v>0</v>
      </c>
      <c r="F46" s="17">
        <f>SUM(F45)</f>
        <v>0</v>
      </c>
      <c r="G46" s="18" t="s">
        <v>20</v>
      </c>
      <c r="H46" s="17">
        <f>SUM(H45)</f>
        <v>0</v>
      </c>
      <c r="I46" s="18" t="s">
        <v>20</v>
      </c>
      <c r="J46" s="21"/>
    </row>
    <row r="47" spans="1:10" s="12" customFormat="1" ht="37.5" customHeight="1">
      <c r="A47" s="11"/>
      <c r="B47" s="64"/>
      <c r="C47" s="16" t="s">
        <v>56</v>
      </c>
      <c r="D47" s="16" t="s">
        <v>100</v>
      </c>
      <c r="E47" s="17">
        <v>74715.21</v>
      </c>
      <c r="F47" s="17">
        <v>16772.69</v>
      </c>
      <c r="G47" s="18">
        <f t="shared" si="0"/>
        <v>0.2244882936151822</v>
      </c>
      <c r="H47" s="17">
        <v>16772.69</v>
      </c>
      <c r="I47" s="18">
        <f t="shared" si="1"/>
        <v>0.2244882936151822</v>
      </c>
      <c r="J47" s="11"/>
    </row>
    <row r="48" spans="1:10" s="12" customFormat="1" ht="18.75" customHeight="1">
      <c r="A48" s="11"/>
      <c r="B48" s="65"/>
      <c r="C48" s="16" t="s">
        <v>13</v>
      </c>
      <c r="D48" s="20"/>
      <c r="E48" s="17">
        <f>SUM(E47)</f>
        <v>74715.21</v>
      </c>
      <c r="F48" s="17">
        <f>SUM(F47)</f>
        <v>16772.69</v>
      </c>
      <c r="G48" s="18">
        <f t="shared" si="0"/>
        <v>0.2244882936151822</v>
      </c>
      <c r="H48" s="17">
        <f>SUM(H47)</f>
        <v>16772.69</v>
      </c>
      <c r="I48" s="18">
        <f t="shared" si="1"/>
        <v>0.2244882936151822</v>
      </c>
      <c r="J48" s="13"/>
    </row>
    <row r="49" spans="1:10" s="12" customFormat="1" ht="26.25" customHeight="1">
      <c r="A49" s="11"/>
      <c r="B49" s="63">
        <v>4</v>
      </c>
      <c r="C49" s="54" t="s">
        <v>17</v>
      </c>
      <c r="D49" s="32" t="s">
        <v>9</v>
      </c>
      <c r="E49" s="33">
        <f>E52+E55+E58+E61</f>
        <v>83377</v>
      </c>
      <c r="F49" s="33">
        <f>F52+F55+F58+F61</f>
        <v>13689.67</v>
      </c>
      <c r="G49" s="34">
        <f t="shared" si="0"/>
        <v>0.16419000443767465</v>
      </c>
      <c r="H49" s="33">
        <f>H52+H55+H58+H61</f>
        <v>13848.79</v>
      </c>
      <c r="I49" s="34">
        <f t="shared" si="1"/>
        <v>0.16609844441512647</v>
      </c>
      <c r="J49" s="11"/>
    </row>
    <row r="50" spans="1:10" s="12" customFormat="1" ht="44.25" customHeight="1">
      <c r="A50" s="11"/>
      <c r="B50" s="64"/>
      <c r="C50" s="54"/>
      <c r="D50" s="32" t="s">
        <v>100</v>
      </c>
      <c r="E50" s="33">
        <f>E53+E56+E59+E63+E65</f>
        <v>10921.2</v>
      </c>
      <c r="F50" s="33">
        <f>F53+F56+F59+F63+F65</f>
        <v>1961.34</v>
      </c>
      <c r="G50" s="34">
        <f t="shared" si="0"/>
        <v>0.17959015492802988</v>
      </c>
      <c r="H50" s="33">
        <f>H53+H56+H59+H63+H65</f>
        <v>1961.43</v>
      </c>
      <c r="I50" s="34">
        <f t="shared" si="1"/>
        <v>0.17959839578068343</v>
      </c>
      <c r="J50" s="11"/>
    </row>
    <row r="51" spans="1:10" s="12" customFormat="1" ht="18.75" customHeight="1">
      <c r="A51" s="11"/>
      <c r="B51" s="64"/>
      <c r="C51" s="32" t="s">
        <v>11</v>
      </c>
      <c r="D51" s="35"/>
      <c r="E51" s="33">
        <f>SUM(E49:E50)</f>
        <v>94298.2</v>
      </c>
      <c r="F51" s="33">
        <f>SUM(F49:F50)</f>
        <v>15651.01</v>
      </c>
      <c r="G51" s="34">
        <f t="shared" si="0"/>
        <v>0.16597358168024418</v>
      </c>
      <c r="H51" s="33">
        <f>SUM(H49:H50)</f>
        <v>15810.220000000001</v>
      </c>
      <c r="I51" s="34">
        <f t="shared" si="1"/>
        <v>0.1676619490085707</v>
      </c>
      <c r="J51" s="13"/>
    </row>
    <row r="52" spans="1:10" s="19" customFormat="1" ht="22.5" customHeight="1">
      <c r="A52" s="15"/>
      <c r="B52" s="64"/>
      <c r="C52" s="59" t="s">
        <v>57</v>
      </c>
      <c r="D52" s="16" t="s">
        <v>9</v>
      </c>
      <c r="E52" s="17">
        <v>70689</v>
      </c>
      <c r="F52" s="17">
        <v>12521.66</v>
      </c>
      <c r="G52" s="18">
        <f t="shared" si="0"/>
        <v>0.17713731980930555</v>
      </c>
      <c r="H52" s="17">
        <v>12680.78</v>
      </c>
      <c r="I52" s="18">
        <f t="shared" si="1"/>
        <v>0.17938830652576782</v>
      </c>
      <c r="J52" s="15"/>
    </row>
    <row r="53" spans="1:10" s="19" customFormat="1" ht="36" customHeight="1">
      <c r="A53" s="15"/>
      <c r="B53" s="64"/>
      <c r="C53" s="59"/>
      <c r="D53" s="16" t="s">
        <v>100</v>
      </c>
      <c r="E53" s="17">
        <v>7921.2</v>
      </c>
      <c r="F53" s="17">
        <v>1961.34</v>
      </c>
      <c r="G53" s="18">
        <f t="shared" si="0"/>
        <v>0.24760642326920163</v>
      </c>
      <c r="H53" s="17">
        <v>1961.43</v>
      </c>
      <c r="I53" s="18">
        <f t="shared" si="1"/>
        <v>0.24761778518406302</v>
      </c>
      <c r="J53" s="15"/>
    </row>
    <row r="54" spans="1:10" s="19" customFormat="1" ht="18.75" customHeight="1">
      <c r="A54" s="15"/>
      <c r="B54" s="64"/>
      <c r="C54" s="16" t="s">
        <v>13</v>
      </c>
      <c r="D54" s="20"/>
      <c r="E54" s="17">
        <f>SUM(E52:E53)</f>
        <v>78610.2</v>
      </c>
      <c r="F54" s="17">
        <f>SUM(F52:F53)</f>
        <v>14483</v>
      </c>
      <c r="G54" s="18">
        <f t="shared" si="0"/>
        <v>0.18423817774283746</v>
      </c>
      <c r="H54" s="17">
        <f>SUM(H52:H53)</f>
        <v>14642.210000000001</v>
      </c>
      <c r="I54" s="18">
        <f t="shared" si="1"/>
        <v>0.18626348743547277</v>
      </c>
      <c r="J54" s="21"/>
    </row>
    <row r="55" spans="1:10" s="19" customFormat="1" ht="23.25" customHeight="1">
      <c r="A55" s="15"/>
      <c r="B55" s="64"/>
      <c r="C55" s="59" t="s">
        <v>58</v>
      </c>
      <c r="D55" s="16" t="s">
        <v>9</v>
      </c>
      <c r="E55" s="17">
        <v>0</v>
      </c>
      <c r="F55" s="17">
        <v>0</v>
      </c>
      <c r="G55" s="18" t="s">
        <v>20</v>
      </c>
      <c r="H55" s="17">
        <v>0</v>
      </c>
      <c r="I55" s="18" t="s">
        <v>20</v>
      </c>
      <c r="J55" s="15"/>
    </row>
    <row r="56" spans="1:10" s="19" customFormat="1" ht="33.75" customHeight="1">
      <c r="A56" s="15"/>
      <c r="B56" s="64"/>
      <c r="C56" s="59"/>
      <c r="D56" s="16" t="s">
        <v>100</v>
      </c>
      <c r="E56" s="17">
        <v>0</v>
      </c>
      <c r="F56" s="17">
        <v>0</v>
      </c>
      <c r="G56" s="18" t="s">
        <v>20</v>
      </c>
      <c r="H56" s="17">
        <v>0</v>
      </c>
      <c r="I56" s="18" t="s">
        <v>20</v>
      </c>
      <c r="J56" s="15"/>
    </row>
    <row r="57" spans="1:10" s="19" customFormat="1" ht="18.75" customHeight="1">
      <c r="A57" s="15"/>
      <c r="B57" s="64"/>
      <c r="C57" s="16" t="s">
        <v>13</v>
      </c>
      <c r="D57" s="20"/>
      <c r="E57" s="17">
        <f>SUM(E55:E56)</f>
        <v>0</v>
      </c>
      <c r="F57" s="17">
        <f>SUM(F55:F56)</f>
        <v>0</v>
      </c>
      <c r="G57" s="18" t="s">
        <v>20</v>
      </c>
      <c r="H57" s="17">
        <f>SUM(H55:H56)</f>
        <v>0</v>
      </c>
      <c r="I57" s="18" t="s">
        <v>20</v>
      </c>
      <c r="J57" s="21"/>
    </row>
    <row r="58" spans="1:10" s="19" customFormat="1" ht="24" customHeight="1">
      <c r="A58" s="15"/>
      <c r="B58" s="64"/>
      <c r="C58" s="59" t="s">
        <v>59</v>
      </c>
      <c r="D58" s="16" t="s">
        <v>9</v>
      </c>
      <c r="E58" s="17">
        <v>6999</v>
      </c>
      <c r="F58" s="17">
        <v>0</v>
      </c>
      <c r="G58" s="18">
        <f>F58/E58</f>
        <v>0</v>
      </c>
      <c r="H58" s="17">
        <v>0</v>
      </c>
      <c r="I58" s="18">
        <f>H58/E58</f>
        <v>0</v>
      </c>
      <c r="J58" s="15"/>
    </row>
    <row r="59" spans="1:10" s="19" customFormat="1" ht="36" customHeight="1">
      <c r="A59" s="15"/>
      <c r="B59" s="64"/>
      <c r="C59" s="59"/>
      <c r="D59" s="16" t="s">
        <v>100</v>
      </c>
      <c r="E59" s="17">
        <v>3000</v>
      </c>
      <c r="F59" s="17">
        <v>0</v>
      </c>
      <c r="G59" s="18">
        <f>F59/E59</f>
        <v>0</v>
      </c>
      <c r="H59" s="17">
        <v>0</v>
      </c>
      <c r="I59" s="18">
        <f>H59/E59</f>
        <v>0</v>
      </c>
      <c r="J59" s="15"/>
    </row>
    <row r="60" spans="1:10" s="19" customFormat="1" ht="18.75" customHeight="1">
      <c r="A60" s="15"/>
      <c r="B60" s="64"/>
      <c r="C60" s="16" t="s">
        <v>13</v>
      </c>
      <c r="D60" s="20"/>
      <c r="E60" s="17">
        <f>SUM(E58:E59)</f>
        <v>9999</v>
      </c>
      <c r="F60" s="17">
        <f>SUM(F58:F59)</f>
        <v>0</v>
      </c>
      <c r="G60" s="18">
        <f>F60/E60</f>
        <v>0</v>
      </c>
      <c r="H60" s="17">
        <f>SUM(H58:H59)</f>
        <v>0</v>
      </c>
      <c r="I60" s="18">
        <f>H60/E60</f>
        <v>0</v>
      </c>
      <c r="J60" s="21"/>
    </row>
    <row r="61" spans="1:10" s="12" customFormat="1" ht="29.25" customHeight="1">
      <c r="A61" s="11"/>
      <c r="B61" s="64"/>
      <c r="C61" s="16" t="s">
        <v>56</v>
      </c>
      <c r="D61" s="16" t="s">
        <v>108</v>
      </c>
      <c r="E61" s="17">
        <v>5689</v>
      </c>
      <c r="F61" s="17">
        <v>1168.01</v>
      </c>
      <c r="G61" s="18">
        <f>F61/E61</f>
        <v>0.20531024784672175</v>
      </c>
      <c r="H61" s="17">
        <v>1168.01</v>
      </c>
      <c r="I61" s="18">
        <f>H61/E61</f>
        <v>0.20531024784672175</v>
      </c>
      <c r="J61" s="11"/>
    </row>
    <row r="62" spans="1:10" s="12" customFormat="1" ht="18.75" customHeight="1">
      <c r="A62" s="11"/>
      <c r="B62" s="64"/>
      <c r="C62" s="16" t="s">
        <v>13</v>
      </c>
      <c r="D62" s="20"/>
      <c r="E62" s="17">
        <f>SUM(E61)</f>
        <v>5689</v>
      </c>
      <c r="F62" s="17">
        <f>SUM(F61)</f>
        <v>1168.01</v>
      </c>
      <c r="G62" s="18">
        <f>F62/E62</f>
        <v>0.20531024784672175</v>
      </c>
      <c r="H62" s="17">
        <f>SUM(H61)</f>
        <v>1168.01</v>
      </c>
      <c r="I62" s="18">
        <f>H62/E62</f>
        <v>0.20531024784672175</v>
      </c>
      <c r="J62" s="13"/>
    </row>
    <row r="63" spans="1:10" s="12" customFormat="1" ht="39.75" customHeight="1">
      <c r="A63" s="11"/>
      <c r="B63" s="64"/>
      <c r="C63" s="16" t="s">
        <v>60</v>
      </c>
      <c r="D63" s="16" t="s">
        <v>100</v>
      </c>
      <c r="E63" s="17">
        <v>0</v>
      </c>
      <c r="F63" s="17">
        <v>0</v>
      </c>
      <c r="G63" s="18" t="s">
        <v>20</v>
      </c>
      <c r="H63" s="17">
        <v>0</v>
      </c>
      <c r="I63" s="18" t="s">
        <v>20</v>
      </c>
      <c r="J63" s="11"/>
    </row>
    <row r="64" spans="1:10" s="12" customFormat="1" ht="18.75" customHeight="1">
      <c r="A64" s="11"/>
      <c r="B64" s="64"/>
      <c r="C64" s="16" t="s">
        <v>13</v>
      </c>
      <c r="D64" s="20"/>
      <c r="E64" s="17">
        <v>0</v>
      </c>
      <c r="F64" s="17">
        <v>0</v>
      </c>
      <c r="G64" s="17" t="s">
        <v>20</v>
      </c>
      <c r="H64" s="17">
        <v>0</v>
      </c>
      <c r="I64" s="17" t="s">
        <v>20</v>
      </c>
      <c r="J64" s="13"/>
    </row>
    <row r="65" spans="1:10" s="12" customFormat="1" ht="39.75" customHeight="1">
      <c r="A65" s="11"/>
      <c r="B65" s="64"/>
      <c r="C65" s="16" t="s">
        <v>61</v>
      </c>
      <c r="D65" s="16" t="s">
        <v>100</v>
      </c>
      <c r="E65" s="17">
        <v>0</v>
      </c>
      <c r="F65" s="17">
        <v>0</v>
      </c>
      <c r="G65" s="18" t="s">
        <v>20</v>
      </c>
      <c r="H65" s="17">
        <v>0</v>
      </c>
      <c r="I65" s="18" t="s">
        <v>20</v>
      </c>
      <c r="J65" s="11"/>
    </row>
    <row r="66" spans="1:10" s="12" customFormat="1" ht="18.75" customHeight="1">
      <c r="A66" s="11"/>
      <c r="B66" s="65"/>
      <c r="C66" s="16" t="s">
        <v>13</v>
      </c>
      <c r="D66" s="20"/>
      <c r="E66" s="17">
        <v>0</v>
      </c>
      <c r="F66" s="17">
        <v>0</v>
      </c>
      <c r="G66" s="17" t="s">
        <v>20</v>
      </c>
      <c r="H66" s="17">
        <v>0</v>
      </c>
      <c r="I66" s="17" t="s">
        <v>20</v>
      </c>
      <c r="J66" s="13"/>
    </row>
    <row r="67" spans="1:10" s="23" customFormat="1" ht="37.5" customHeight="1">
      <c r="A67" s="22"/>
      <c r="B67" s="63">
        <v>5</v>
      </c>
      <c r="C67" s="48" t="s">
        <v>18</v>
      </c>
      <c r="D67" s="44" t="s">
        <v>100</v>
      </c>
      <c r="E67" s="33">
        <f>E71+E69+E73</f>
        <v>207361.2</v>
      </c>
      <c r="F67" s="33">
        <f>F71+F69+F73</f>
        <v>57881.39000000001</v>
      </c>
      <c r="G67" s="34">
        <f t="shared" si="0"/>
        <v>0.27913317438363594</v>
      </c>
      <c r="H67" s="33">
        <f>H71+H69+H73</f>
        <v>59346.1</v>
      </c>
      <c r="I67" s="34">
        <f t="shared" si="1"/>
        <v>0.28619674268860323</v>
      </c>
      <c r="J67" s="22"/>
    </row>
    <row r="68" spans="1:10" s="23" customFormat="1" ht="18.75" customHeight="1">
      <c r="A68" s="22"/>
      <c r="B68" s="64"/>
      <c r="C68" s="32" t="s">
        <v>11</v>
      </c>
      <c r="D68" s="35"/>
      <c r="E68" s="33">
        <f>SUM(E67:E67)</f>
        <v>207361.2</v>
      </c>
      <c r="F68" s="33">
        <f>SUM(F67:F67)</f>
        <v>57881.39000000001</v>
      </c>
      <c r="G68" s="34">
        <f t="shared" si="0"/>
        <v>0.27913317438363594</v>
      </c>
      <c r="H68" s="33">
        <f>SUM(H67:H67)</f>
        <v>59346.1</v>
      </c>
      <c r="I68" s="34">
        <f t="shared" si="1"/>
        <v>0.28619674268860323</v>
      </c>
      <c r="J68" s="24"/>
    </row>
    <row r="69" spans="1:10" s="12" customFormat="1" ht="23.25" customHeight="1">
      <c r="A69" s="11"/>
      <c r="B69" s="64"/>
      <c r="C69" s="16" t="s">
        <v>62</v>
      </c>
      <c r="D69" s="16" t="s">
        <v>100</v>
      </c>
      <c r="E69" s="17">
        <v>75964.8</v>
      </c>
      <c r="F69" s="17">
        <v>26787.22</v>
      </c>
      <c r="G69" s="18">
        <f>F69/E69</f>
        <v>0.35262674291250684</v>
      </c>
      <c r="H69" s="17">
        <v>26830.38</v>
      </c>
      <c r="I69" s="18">
        <f>H69/E69</f>
        <v>0.35319490079615823</v>
      </c>
      <c r="J69" s="11"/>
    </row>
    <row r="70" spans="1:10" s="12" customFormat="1" ht="18.75" customHeight="1">
      <c r="A70" s="11"/>
      <c r="B70" s="64"/>
      <c r="C70" s="16" t="s">
        <v>13</v>
      </c>
      <c r="D70" s="20"/>
      <c r="E70" s="17">
        <f>SUM(E69:E69)</f>
        <v>75964.8</v>
      </c>
      <c r="F70" s="17">
        <f>SUM(F69:F69)</f>
        <v>26787.22</v>
      </c>
      <c r="G70" s="18">
        <f t="shared" si="0"/>
        <v>0.35262674291250684</v>
      </c>
      <c r="H70" s="17">
        <f>SUM(H69:H69)</f>
        <v>26830.38</v>
      </c>
      <c r="I70" s="18">
        <f t="shared" si="1"/>
        <v>0.35319490079615823</v>
      </c>
      <c r="J70" s="13"/>
    </row>
    <row r="71" spans="1:10" s="12" customFormat="1" ht="35.25" customHeight="1">
      <c r="A71" s="11"/>
      <c r="B71" s="64"/>
      <c r="C71" s="25" t="s">
        <v>63</v>
      </c>
      <c r="D71" s="16" t="s">
        <v>100</v>
      </c>
      <c r="E71" s="17">
        <v>122031.26</v>
      </c>
      <c r="F71" s="17">
        <v>28475.24</v>
      </c>
      <c r="G71" s="18">
        <f t="shared" si="0"/>
        <v>0.23334381698591003</v>
      </c>
      <c r="H71" s="17">
        <v>29896.79</v>
      </c>
      <c r="I71" s="18">
        <f t="shared" si="1"/>
        <v>0.24499288133220948</v>
      </c>
      <c r="J71" s="11"/>
    </row>
    <row r="72" spans="1:10" s="12" customFormat="1" ht="18.75" customHeight="1">
      <c r="A72" s="11"/>
      <c r="B72" s="64"/>
      <c r="C72" s="16" t="s">
        <v>13</v>
      </c>
      <c r="D72" s="20"/>
      <c r="E72" s="17">
        <f>SUM(E71:E71)</f>
        <v>122031.26</v>
      </c>
      <c r="F72" s="17">
        <f>SUM(F71:F71)</f>
        <v>28475.24</v>
      </c>
      <c r="G72" s="18">
        <f t="shared" si="0"/>
        <v>0.23334381698591003</v>
      </c>
      <c r="H72" s="17">
        <f>SUM(H71:H71)</f>
        <v>29896.79</v>
      </c>
      <c r="I72" s="18">
        <f t="shared" si="1"/>
        <v>0.24499288133220948</v>
      </c>
      <c r="J72" s="13"/>
    </row>
    <row r="73" spans="1:10" s="19" customFormat="1" ht="36.75" customHeight="1">
      <c r="A73" s="15"/>
      <c r="B73" s="64"/>
      <c r="C73" s="16" t="s">
        <v>64</v>
      </c>
      <c r="D73" s="16" t="s">
        <v>100</v>
      </c>
      <c r="E73" s="17">
        <v>9365.14</v>
      </c>
      <c r="F73" s="17">
        <v>2618.93</v>
      </c>
      <c r="G73" s="18">
        <f aca="true" t="shared" si="2" ref="G73:G131">F73/E73</f>
        <v>0.27964664703357345</v>
      </c>
      <c r="H73" s="17">
        <v>2618.93</v>
      </c>
      <c r="I73" s="18">
        <f aca="true" t="shared" si="3" ref="I73:I131">H73/E73</f>
        <v>0.27964664703357345</v>
      </c>
      <c r="J73" s="15"/>
    </row>
    <row r="74" spans="1:10" s="19" customFormat="1" ht="18.75" customHeight="1">
      <c r="A74" s="15"/>
      <c r="B74" s="65"/>
      <c r="C74" s="16" t="s">
        <v>13</v>
      </c>
      <c r="D74" s="20"/>
      <c r="E74" s="17">
        <f>SUM(E73)</f>
        <v>9365.14</v>
      </c>
      <c r="F74" s="17">
        <f>SUM(F73)</f>
        <v>2618.93</v>
      </c>
      <c r="G74" s="18">
        <f t="shared" si="2"/>
        <v>0.27964664703357345</v>
      </c>
      <c r="H74" s="17">
        <f>SUM(H73)</f>
        <v>2618.93</v>
      </c>
      <c r="I74" s="18">
        <f t="shared" si="3"/>
        <v>0.27964664703357345</v>
      </c>
      <c r="J74" s="21"/>
    </row>
    <row r="75" spans="1:10" s="19" customFormat="1" ht="24" customHeight="1">
      <c r="A75" s="15"/>
      <c r="B75" s="63">
        <v>6</v>
      </c>
      <c r="C75" s="54" t="s">
        <v>19</v>
      </c>
      <c r="D75" s="32" t="s">
        <v>9</v>
      </c>
      <c r="E75" s="33">
        <f>E83</f>
        <v>3034</v>
      </c>
      <c r="F75" s="33">
        <f>F83</f>
        <v>666.64</v>
      </c>
      <c r="G75" s="37">
        <f t="shared" si="2"/>
        <v>0.21972313777191826</v>
      </c>
      <c r="H75" s="33">
        <f>H83</f>
        <v>666.64</v>
      </c>
      <c r="I75" s="37">
        <f t="shared" si="3"/>
        <v>0.21972313777191826</v>
      </c>
      <c r="J75" s="15"/>
    </row>
    <row r="76" spans="1:10" s="19" customFormat="1" ht="34.5" customHeight="1">
      <c r="A76" s="15"/>
      <c r="B76" s="64"/>
      <c r="C76" s="54"/>
      <c r="D76" s="32" t="s">
        <v>100</v>
      </c>
      <c r="E76" s="33">
        <f>E81</f>
        <v>1400</v>
      </c>
      <c r="F76" s="33">
        <f>F81</f>
        <v>0</v>
      </c>
      <c r="G76" s="37">
        <f t="shared" si="2"/>
        <v>0</v>
      </c>
      <c r="H76" s="33">
        <f>H81</f>
        <v>0</v>
      </c>
      <c r="I76" s="37">
        <f t="shared" si="3"/>
        <v>0</v>
      </c>
      <c r="J76" s="15"/>
    </row>
    <row r="77" spans="1:10" s="19" customFormat="1" ht="18.75" customHeight="1">
      <c r="A77" s="15"/>
      <c r="B77" s="64"/>
      <c r="C77" s="54"/>
      <c r="D77" s="32" t="s">
        <v>10</v>
      </c>
      <c r="E77" s="33">
        <f>E79</f>
        <v>2000000</v>
      </c>
      <c r="F77" s="33">
        <f>F79</f>
        <v>0</v>
      </c>
      <c r="G77" s="37">
        <f t="shared" si="2"/>
        <v>0</v>
      </c>
      <c r="H77" s="33">
        <f>H79</f>
        <v>0</v>
      </c>
      <c r="I77" s="37">
        <f t="shared" si="3"/>
        <v>0</v>
      </c>
      <c r="J77" s="15"/>
    </row>
    <row r="78" spans="1:10" s="19" customFormat="1" ht="18.75" customHeight="1">
      <c r="A78" s="15"/>
      <c r="B78" s="64"/>
      <c r="C78" s="32" t="s">
        <v>11</v>
      </c>
      <c r="D78" s="35"/>
      <c r="E78" s="33">
        <f>SUM(E75:E77)</f>
        <v>2004434</v>
      </c>
      <c r="F78" s="33">
        <f>SUM(F75:F77)</f>
        <v>666.64</v>
      </c>
      <c r="G78" s="37">
        <f t="shared" si="2"/>
        <v>0.0003325826642333946</v>
      </c>
      <c r="H78" s="33">
        <f>SUM(H75:H77)</f>
        <v>666.64</v>
      </c>
      <c r="I78" s="37">
        <f t="shared" si="3"/>
        <v>0.0003325826642333946</v>
      </c>
      <c r="J78" s="21"/>
    </row>
    <row r="79" spans="1:10" s="19" customFormat="1" ht="25.5" customHeight="1">
      <c r="A79" s="15"/>
      <c r="B79" s="64"/>
      <c r="C79" s="16" t="s">
        <v>65</v>
      </c>
      <c r="D79" s="16" t="s">
        <v>10</v>
      </c>
      <c r="E79" s="17">
        <v>2000000</v>
      </c>
      <c r="F79" s="17">
        <v>0</v>
      </c>
      <c r="G79" s="18">
        <f>F79/E79</f>
        <v>0</v>
      </c>
      <c r="H79" s="17">
        <v>0</v>
      </c>
      <c r="I79" s="18">
        <f>H79/E79</f>
        <v>0</v>
      </c>
      <c r="J79" s="15"/>
    </row>
    <row r="80" spans="1:10" s="19" customFormat="1" ht="16.5" customHeight="1">
      <c r="A80" s="15"/>
      <c r="B80" s="64"/>
      <c r="C80" s="16" t="s">
        <v>13</v>
      </c>
      <c r="D80" s="20"/>
      <c r="E80" s="17">
        <f>SUM(E79)</f>
        <v>2000000</v>
      </c>
      <c r="F80" s="17">
        <f>SUM(F79)</f>
        <v>0</v>
      </c>
      <c r="G80" s="17">
        <f>SUM(G79)</f>
        <v>0</v>
      </c>
      <c r="H80" s="17">
        <f>SUM(H79)</f>
        <v>0</v>
      </c>
      <c r="I80" s="17">
        <f>SUM(I79)</f>
        <v>0</v>
      </c>
      <c r="J80" s="21"/>
    </row>
    <row r="81" spans="1:10" s="19" customFormat="1" ht="37.5" customHeight="1">
      <c r="A81" s="15"/>
      <c r="B81" s="64"/>
      <c r="C81" s="16" t="s">
        <v>66</v>
      </c>
      <c r="D81" s="16" t="s">
        <v>100</v>
      </c>
      <c r="E81" s="17">
        <v>1400</v>
      </c>
      <c r="F81" s="17">
        <v>0</v>
      </c>
      <c r="G81" s="18">
        <f t="shared" si="2"/>
        <v>0</v>
      </c>
      <c r="H81" s="17">
        <v>0</v>
      </c>
      <c r="I81" s="18">
        <f t="shared" si="3"/>
        <v>0</v>
      </c>
      <c r="J81" s="15"/>
    </row>
    <row r="82" spans="1:10" s="19" customFormat="1" ht="17.25" customHeight="1">
      <c r="A82" s="15"/>
      <c r="B82" s="64"/>
      <c r="C82" s="16" t="s">
        <v>13</v>
      </c>
      <c r="D82" s="20"/>
      <c r="E82" s="17">
        <f>SUM(E81:E81)</f>
        <v>1400</v>
      </c>
      <c r="F82" s="17">
        <f>SUM(F81:F81)</f>
        <v>0</v>
      </c>
      <c r="G82" s="18">
        <f t="shared" si="2"/>
        <v>0</v>
      </c>
      <c r="H82" s="17">
        <f>SUM(H81:H81)</f>
        <v>0</v>
      </c>
      <c r="I82" s="18">
        <f t="shared" si="3"/>
        <v>0</v>
      </c>
      <c r="J82" s="21"/>
    </row>
    <row r="83" spans="1:10" s="19" customFormat="1" ht="34.5" customHeight="1">
      <c r="A83" s="15"/>
      <c r="B83" s="64"/>
      <c r="C83" s="16" t="s">
        <v>67</v>
      </c>
      <c r="D83" s="16" t="s">
        <v>9</v>
      </c>
      <c r="E83" s="17">
        <v>3034</v>
      </c>
      <c r="F83" s="17">
        <v>666.64</v>
      </c>
      <c r="G83" s="18">
        <f t="shared" si="2"/>
        <v>0.21972313777191826</v>
      </c>
      <c r="H83" s="17">
        <v>666.64</v>
      </c>
      <c r="I83" s="18">
        <f t="shared" si="3"/>
        <v>0.21972313777191826</v>
      </c>
      <c r="J83" s="15"/>
    </row>
    <row r="84" spans="1:10" s="19" customFormat="1" ht="18.75" customHeight="1">
      <c r="A84" s="15"/>
      <c r="B84" s="64"/>
      <c r="C84" s="16" t="s">
        <v>13</v>
      </c>
      <c r="D84" s="20"/>
      <c r="E84" s="17">
        <f>SUM(E83)</f>
        <v>3034</v>
      </c>
      <c r="F84" s="17">
        <f>SUM(F83)</f>
        <v>666.64</v>
      </c>
      <c r="G84" s="18">
        <f t="shared" si="2"/>
        <v>0.21972313777191826</v>
      </c>
      <c r="H84" s="17">
        <f>H83</f>
        <v>666.64</v>
      </c>
      <c r="I84" s="18">
        <f t="shared" si="3"/>
        <v>0.21972313777191826</v>
      </c>
      <c r="J84" s="21"/>
    </row>
    <row r="85" spans="1:10" s="19" customFormat="1" ht="36" customHeight="1">
      <c r="A85" s="15"/>
      <c r="B85" s="64"/>
      <c r="C85" s="16" t="s">
        <v>68</v>
      </c>
      <c r="D85" s="16" t="s">
        <v>100</v>
      </c>
      <c r="E85" s="17">
        <v>0</v>
      </c>
      <c r="F85" s="17">
        <v>0</v>
      </c>
      <c r="G85" s="18" t="s">
        <v>20</v>
      </c>
      <c r="H85" s="17">
        <v>0</v>
      </c>
      <c r="I85" s="18" t="s">
        <v>20</v>
      </c>
      <c r="J85" s="15"/>
    </row>
    <row r="86" spans="1:10" s="19" customFormat="1" ht="18.75" customHeight="1">
      <c r="A86" s="15"/>
      <c r="B86" s="65"/>
      <c r="C86" s="16" t="s">
        <v>13</v>
      </c>
      <c r="D86" s="20"/>
      <c r="E86" s="17">
        <f>SUM(E85)</f>
        <v>0</v>
      </c>
      <c r="F86" s="17">
        <f>SUM(F85)</f>
        <v>0</v>
      </c>
      <c r="G86" s="18" t="s">
        <v>20</v>
      </c>
      <c r="H86" s="17">
        <f>SUM(H85)</f>
        <v>0</v>
      </c>
      <c r="I86" s="18" t="s">
        <v>20</v>
      </c>
      <c r="J86" s="21"/>
    </row>
    <row r="87" spans="1:10" s="23" customFormat="1" ht="32.25" customHeight="1">
      <c r="A87" s="22"/>
      <c r="B87" s="63">
        <v>7</v>
      </c>
      <c r="C87" s="52" t="s">
        <v>21</v>
      </c>
      <c r="D87" s="42" t="s">
        <v>9</v>
      </c>
      <c r="E87" s="33">
        <f>E94</f>
        <v>52921.67</v>
      </c>
      <c r="F87" s="33">
        <f>F94</f>
        <v>52921.67</v>
      </c>
      <c r="G87" s="34">
        <f t="shared" si="2"/>
        <v>1</v>
      </c>
      <c r="H87" s="33">
        <f>H94</f>
        <v>52921.67</v>
      </c>
      <c r="I87" s="34">
        <f t="shared" si="3"/>
        <v>1</v>
      </c>
      <c r="J87" s="22"/>
    </row>
    <row r="88" spans="1:10" s="23" customFormat="1" ht="49.5" customHeight="1">
      <c r="A88" s="22"/>
      <c r="B88" s="64"/>
      <c r="C88" s="60"/>
      <c r="D88" s="42" t="s">
        <v>100</v>
      </c>
      <c r="E88" s="33">
        <f>E90+E92+E95</f>
        <v>18297.91</v>
      </c>
      <c r="F88" s="33">
        <f>F90+F92+F95</f>
        <v>2162.93</v>
      </c>
      <c r="G88" s="34">
        <f>F88/E88</f>
        <v>0.11820639624962631</v>
      </c>
      <c r="H88" s="33">
        <f>H90+H92+H95</f>
        <v>2162.93</v>
      </c>
      <c r="I88" s="34">
        <f>H88/E88</f>
        <v>0.11820639624962631</v>
      </c>
      <c r="J88" s="22"/>
    </row>
    <row r="89" spans="1:10" s="23" customFormat="1" ht="18.75" customHeight="1">
      <c r="A89" s="22"/>
      <c r="B89" s="64"/>
      <c r="C89" s="32" t="s">
        <v>11</v>
      </c>
      <c r="D89" s="35"/>
      <c r="E89" s="33">
        <f>SUM(E87:E88)</f>
        <v>71219.58</v>
      </c>
      <c r="F89" s="33">
        <f>SUM(F87:F88)</f>
        <v>55084.6</v>
      </c>
      <c r="G89" s="34">
        <f t="shared" si="2"/>
        <v>0.7734474143206124</v>
      </c>
      <c r="H89" s="33">
        <f>SUM(H87:H88)</f>
        <v>55084.6</v>
      </c>
      <c r="I89" s="34">
        <f t="shared" si="3"/>
        <v>0.7734474143206124</v>
      </c>
      <c r="J89" s="24"/>
    </row>
    <row r="90" spans="1:10" s="19" customFormat="1" ht="35.25" customHeight="1">
      <c r="A90" s="15"/>
      <c r="B90" s="64"/>
      <c r="C90" s="16" t="s">
        <v>22</v>
      </c>
      <c r="D90" s="16" t="s">
        <v>100</v>
      </c>
      <c r="E90" s="17">
        <v>600</v>
      </c>
      <c r="F90" s="17">
        <v>0</v>
      </c>
      <c r="G90" s="18">
        <f t="shared" si="2"/>
        <v>0</v>
      </c>
      <c r="H90" s="17">
        <v>0</v>
      </c>
      <c r="I90" s="18">
        <f t="shared" si="3"/>
        <v>0</v>
      </c>
      <c r="J90" s="15"/>
    </row>
    <row r="91" spans="1:10" s="19" customFormat="1" ht="18.75" customHeight="1">
      <c r="A91" s="15"/>
      <c r="B91" s="64"/>
      <c r="C91" s="16" t="s">
        <v>13</v>
      </c>
      <c r="D91" s="20"/>
      <c r="E91" s="17">
        <f>SUM(E90)</f>
        <v>600</v>
      </c>
      <c r="F91" s="17">
        <f>SUM(F90)</f>
        <v>0</v>
      </c>
      <c r="G91" s="18">
        <f t="shared" si="2"/>
        <v>0</v>
      </c>
      <c r="H91" s="17">
        <f>SUM(H90)</f>
        <v>0</v>
      </c>
      <c r="I91" s="18">
        <f t="shared" si="3"/>
        <v>0</v>
      </c>
      <c r="J91" s="21"/>
    </row>
    <row r="92" spans="1:10" s="19" customFormat="1" ht="30.75" customHeight="1">
      <c r="A92" s="15"/>
      <c r="B92" s="64"/>
      <c r="C92" s="16" t="s">
        <v>23</v>
      </c>
      <c r="D92" s="16" t="s">
        <v>109</v>
      </c>
      <c r="E92" s="17">
        <v>163.35</v>
      </c>
      <c r="F92" s="17">
        <v>0</v>
      </c>
      <c r="G92" s="18">
        <f t="shared" si="2"/>
        <v>0</v>
      </c>
      <c r="H92" s="17">
        <v>0</v>
      </c>
      <c r="I92" s="18">
        <f t="shared" si="3"/>
        <v>0</v>
      </c>
      <c r="J92" s="15"/>
    </row>
    <row r="93" spans="1:10" s="19" customFormat="1" ht="18.75" customHeight="1">
      <c r="A93" s="15"/>
      <c r="B93" s="64"/>
      <c r="C93" s="16" t="s">
        <v>13</v>
      </c>
      <c r="D93" s="20"/>
      <c r="E93" s="17">
        <f>SUM(E92)</f>
        <v>163.35</v>
      </c>
      <c r="F93" s="17">
        <f>SUM(F92)</f>
        <v>0</v>
      </c>
      <c r="G93" s="18" t="s">
        <v>20</v>
      </c>
      <c r="H93" s="17">
        <f>SUM(H92)</f>
        <v>0</v>
      </c>
      <c r="I93" s="18">
        <f t="shared" si="3"/>
        <v>0</v>
      </c>
      <c r="J93" s="21"/>
    </row>
    <row r="94" spans="1:10" s="19" customFormat="1" ht="28.5" customHeight="1">
      <c r="A94" s="15"/>
      <c r="B94" s="64"/>
      <c r="C94" s="50" t="s">
        <v>24</v>
      </c>
      <c r="D94" s="16" t="s">
        <v>9</v>
      </c>
      <c r="E94" s="17">
        <v>52921.67</v>
      </c>
      <c r="F94" s="17">
        <v>52921.67</v>
      </c>
      <c r="G94" s="18">
        <f t="shared" si="2"/>
        <v>1</v>
      </c>
      <c r="H94" s="17">
        <v>52921.67</v>
      </c>
      <c r="I94" s="18">
        <f t="shared" si="3"/>
        <v>1</v>
      </c>
      <c r="J94" s="15"/>
    </row>
    <row r="95" spans="1:10" s="19" customFormat="1" ht="35.25" customHeight="1">
      <c r="A95" s="15"/>
      <c r="B95" s="64"/>
      <c r="C95" s="51"/>
      <c r="D95" s="16" t="s">
        <v>100</v>
      </c>
      <c r="E95" s="17">
        <v>17534.56</v>
      </c>
      <c r="F95" s="17">
        <v>2162.93</v>
      </c>
      <c r="G95" s="18">
        <f>F95/E95</f>
        <v>0.12335239663841006</v>
      </c>
      <c r="H95" s="17">
        <v>2162.93</v>
      </c>
      <c r="I95" s="18">
        <f t="shared" si="3"/>
        <v>0.12335239663841006</v>
      </c>
      <c r="J95" s="15"/>
    </row>
    <row r="96" spans="1:10" s="19" customFormat="1" ht="18.75" customHeight="1">
      <c r="A96" s="15"/>
      <c r="B96" s="65"/>
      <c r="C96" s="16" t="s">
        <v>13</v>
      </c>
      <c r="D96" s="20"/>
      <c r="E96" s="17">
        <f>SUM(E94:E95)</f>
        <v>70456.23</v>
      </c>
      <c r="F96" s="17">
        <f>SUM(F94:F95)</f>
        <v>55084.6</v>
      </c>
      <c r="G96" s="18">
        <f t="shared" si="2"/>
        <v>0.7818272422467112</v>
      </c>
      <c r="H96" s="17">
        <f>SUM(H94:H95)</f>
        <v>55084.6</v>
      </c>
      <c r="I96" s="18">
        <f t="shared" si="3"/>
        <v>0.7818272422467112</v>
      </c>
      <c r="J96" s="21"/>
    </row>
    <row r="97" spans="1:10" s="19" customFormat="1" ht="23.25" customHeight="1">
      <c r="A97" s="15"/>
      <c r="B97" s="63">
        <v>8</v>
      </c>
      <c r="C97" s="54" t="s">
        <v>25</v>
      </c>
      <c r="D97" s="32" t="s">
        <v>9</v>
      </c>
      <c r="E97" s="33">
        <f>E101+E115</f>
        <v>3024</v>
      </c>
      <c r="F97" s="33">
        <f>F101+F115</f>
        <v>0</v>
      </c>
      <c r="G97" s="34">
        <f t="shared" si="2"/>
        <v>0</v>
      </c>
      <c r="H97" s="33">
        <f>H101+H115</f>
        <v>0</v>
      </c>
      <c r="I97" s="34">
        <f t="shared" si="3"/>
        <v>0</v>
      </c>
      <c r="J97" s="15"/>
    </row>
    <row r="98" spans="1:10" s="19" customFormat="1" ht="36" customHeight="1">
      <c r="A98" s="15"/>
      <c r="B98" s="64"/>
      <c r="C98" s="54"/>
      <c r="D98" s="32" t="s">
        <v>100</v>
      </c>
      <c r="E98" s="33">
        <f>E102+E104+E107+E109+E112+E116</f>
        <v>105888.66</v>
      </c>
      <c r="F98" s="33">
        <f>F102+F104+F107+F109+F112+F116</f>
        <v>14155.98</v>
      </c>
      <c r="G98" s="34">
        <f t="shared" si="2"/>
        <v>0.13368740335367355</v>
      </c>
      <c r="H98" s="33">
        <f>H102+H104+H107+H109+H112+H116</f>
        <v>14155.98</v>
      </c>
      <c r="I98" s="34">
        <f t="shared" si="3"/>
        <v>0.13368740335367355</v>
      </c>
      <c r="J98" s="15"/>
    </row>
    <row r="99" spans="1:10" s="19" customFormat="1" ht="21" customHeight="1">
      <c r="A99" s="15"/>
      <c r="B99" s="64"/>
      <c r="C99" s="54"/>
      <c r="D99" s="32" t="s">
        <v>10</v>
      </c>
      <c r="E99" s="33">
        <f>E105+E110+E113</f>
        <v>5600</v>
      </c>
      <c r="F99" s="33">
        <f>F105+F110+F113</f>
        <v>1038.03</v>
      </c>
      <c r="G99" s="34">
        <f t="shared" si="2"/>
        <v>0.18536249999999999</v>
      </c>
      <c r="H99" s="33">
        <f>H105+H110+H113</f>
        <v>1038.03</v>
      </c>
      <c r="I99" s="34">
        <f t="shared" si="3"/>
        <v>0.18536249999999999</v>
      </c>
      <c r="J99" s="15"/>
    </row>
    <row r="100" spans="1:10" s="19" customFormat="1" ht="18.75" customHeight="1">
      <c r="A100" s="15"/>
      <c r="B100" s="64"/>
      <c r="C100" s="32" t="s">
        <v>11</v>
      </c>
      <c r="D100" s="35"/>
      <c r="E100" s="33">
        <f>SUM(E97:E99)</f>
        <v>114512.66</v>
      </c>
      <c r="F100" s="33">
        <f>SUM(F97:F99)</f>
        <v>15194.01</v>
      </c>
      <c r="G100" s="34">
        <f t="shared" si="2"/>
        <v>0.1326841067179821</v>
      </c>
      <c r="H100" s="33">
        <f>SUM(H97:H99)</f>
        <v>15194.01</v>
      </c>
      <c r="I100" s="34">
        <f t="shared" si="3"/>
        <v>0.1326841067179821</v>
      </c>
      <c r="J100" s="21"/>
    </row>
    <row r="101" spans="1:10" s="19" customFormat="1" ht="24" customHeight="1">
      <c r="A101" s="15"/>
      <c r="B101" s="64"/>
      <c r="C101" s="59" t="s">
        <v>69</v>
      </c>
      <c r="D101" s="16" t="s">
        <v>9</v>
      </c>
      <c r="E101" s="17">
        <v>719</v>
      </c>
      <c r="F101" s="17">
        <v>0</v>
      </c>
      <c r="G101" s="18">
        <f t="shared" si="2"/>
        <v>0</v>
      </c>
      <c r="H101" s="17">
        <v>0</v>
      </c>
      <c r="I101" s="18">
        <f t="shared" si="3"/>
        <v>0</v>
      </c>
      <c r="J101" s="15"/>
    </row>
    <row r="102" spans="1:10" s="19" customFormat="1" ht="34.5" customHeight="1">
      <c r="A102" s="15"/>
      <c r="B102" s="64"/>
      <c r="C102" s="59"/>
      <c r="D102" s="16" t="s">
        <v>100</v>
      </c>
      <c r="E102" s="17">
        <v>43794.95</v>
      </c>
      <c r="F102" s="17">
        <v>4093.94</v>
      </c>
      <c r="G102" s="18">
        <f t="shared" si="2"/>
        <v>0.09347972768549799</v>
      </c>
      <c r="H102" s="17">
        <v>4093.94</v>
      </c>
      <c r="I102" s="18">
        <f t="shared" si="3"/>
        <v>0.09347972768549799</v>
      </c>
      <c r="J102" s="15"/>
    </row>
    <row r="103" spans="1:10" s="19" customFormat="1" ht="18.75" customHeight="1">
      <c r="A103" s="15"/>
      <c r="B103" s="64"/>
      <c r="C103" s="16" t="s">
        <v>13</v>
      </c>
      <c r="D103" s="20"/>
      <c r="E103" s="17">
        <f>SUM(E101:E102)</f>
        <v>44513.95</v>
      </c>
      <c r="F103" s="17">
        <f>SUM(F101:F102)</f>
        <v>4093.94</v>
      </c>
      <c r="G103" s="18">
        <f t="shared" si="2"/>
        <v>0.09196982069665802</v>
      </c>
      <c r="H103" s="17">
        <f>SUM(H101:H102)</f>
        <v>4093.94</v>
      </c>
      <c r="I103" s="18">
        <f t="shared" si="3"/>
        <v>0.09196982069665802</v>
      </c>
      <c r="J103" s="21"/>
    </row>
    <row r="104" spans="1:10" s="19" customFormat="1" ht="37.5" customHeight="1">
      <c r="A104" s="15"/>
      <c r="B104" s="64"/>
      <c r="C104" s="59" t="s">
        <v>70</v>
      </c>
      <c r="D104" s="16" t="s">
        <v>100</v>
      </c>
      <c r="E104" s="17">
        <v>4136.01</v>
      </c>
      <c r="F104" s="17">
        <v>354.98</v>
      </c>
      <c r="G104" s="18">
        <f t="shared" si="2"/>
        <v>0.08582667836876604</v>
      </c>
      <c r="H104" s="17">
        <v>354.98</v>
      </c>
      <c r="I104" s="18">
        <f t="shared" si="3"/>
        <v>0.08582667836876604</v>
      </c>
      <c r="J104" s="15"/>
    </row>
    <row r="105" spans="1:10" s="19" customFormat="1" ht="23.25" customHeight="1">
      <c r="A105" s="15"/>
      <c r="B105" s="64"/>
      <c r="C105" s="59"/>
      <c r="D105" s="16" t="s">
        <v>10</v>
      </c>
      <c r="E105" s="17">
        <v>4200</v>
      </c>
      <c r="F105" s="17">
        <v>666.83</v>
      </c>
      <c r="G105" s="18">
        <f t="shared" si="2"/>
        <v>0.15876904761904762</v>
      </c>
      <c r="H105" s="17">
        <v>666.83</v>
      </c>
      <c r="I105" s="18">
        <f t="shared" si="3"/>
        <v>0.15876904761904762</v>
      </c>
      <c r="J105" s="15"/>
    </row>
    <row r="106" spans="1:10" s="19" customFormat="1" ht="18.75" customHeight="1">
      <c r="A106" s="15"/>
      <c r="B106" s="64"/>
      <c r="C106" s="16" t="s">
        <v>13</v>
      </c>
      <c r="D106" s="20"/>
      <c r="E106" s="17">
        <f>SUM(E104:E105)</f>
        <v>8336.01</v>
      </c>
      <c r="F106" s="17">
        <f>SUM(F104:F105)</f>
        <v>1021.8100000000001</v>
      </c>
      <c r="G106" s="18">
        <f t="shared" si="2"/>
        <v>0.12257782800164588</v>
      </c>
      <c r="H106" s="17">
        <f>SUM(H104:H105)</f>
        <v>1021.8100000000001</v>
      </c>
      <c r="I106" s="18">
        <f t="shared" si="3"/>
        <v>0.12257782800164588</v>
      </c>
      <c r="J106" s="21"/>
    </row>
    <row r="107" spans="1:10" s="19" customFormat="1" ht="42.75" customHeight="1">
      <c r="A107" s="15"/>
      <c r="B107" s="64"/>
      <c r="C107" s="16" t="s">
        <v>71</v>
      </c>
      <c r="D107" s="16" t="s">
        <v>100</v>
      </c>
      <c r="E107" s="17">
        <v>5206</v>
      </c>
      <c r="F107" s="17">
        <v>939.25</v>
      </c>
      <c r="G107" s="18">
        <f t="shared" si="2"/>
        <v>0.1804168267383788</v>
      </c>
      <c r="H107" s="17">
        <v>939.25</v>
      </c>
      <c r="I107" s="18">
        <f t="shared" si="3"/>
        <v>0.1804168267383788</v>
      </c>
      <c r="J107" s="15"/>
    </row>
    <row r="108" spans="1:10" s="19" customFormat="1" ht="18.75" customHeight="1">
      <c r="A108" s="15"/>
      <c r="B108" s="64"/>
      <c r="C108" s="16" t="s">
        <v>13</v>
      </c>
      <c r="D108" s="20"/>
      <c r="E108" s="17">
        <f>SUM(E107)</f>
        <v>5206</v>
      </c>
      <c r="F108" s="17">
        <f>SUM(F107)</f>
        <v>939.25</v>
      </c>
      <c r="G108" s="18">
        <f t="shared" si="2"/>
        <v>0.1804168267383788</v>
      </c>
      <c r="H108" s="17">
        <f>SUM(H107)</f>
        <v>939.25</v>
      </c>
      <c r="I108" s="18">
        <f t="shared" si="3"/>
        <v>0.1804168267383788</v>
      </c>
      <c r="J108" s="21"/>
    </row>
    <row r="109" spans="1:10" s="19" customFormat="1" ht="37.5" customHeight="1">
      <c r="A109" s="15"/>
      <c r="B109" s="64"/>
      <c r="C109" s="59" t="s">
        <v>72</v>
      </c>
      <c r="D109" s="16" t="s">
        <v>100</v>
      </c>
      <c r="E109" s="17">
        <v>2472</v>
      </c>
      <c r="F109" s="17">
        <v>0</v>
      </c>
      <c r="G109" s="18">
        <f t="shared" si="2"/>
        <v>0</v>
      </c>
      <c r="H109" s="17">
        <v>0</v>
      </c>
      <c r="I109" s="18">
        <f t="shared" si="3"/>
        <v>0</v>
      </c>
      <c r="J109" s="15"/>
    </row>
    <row r="110" spans="1:10" s="19" customFormat="1" ht="18.75" customHeight="1">
      <c r="A110" s="15"/>
      <c r="B110" s="64"/>
      <c r="C110" s="59"/>
      <c r="D110" s="16" t="s">
        <v>10</v>
      </c>
      <c r="E110" s="17">
        <v>700</v>
      </c>
      <c r="F110" s="17">
        <v>199.2</v>
      </c>
      <c r="G110" s="18">
        <f t="shared" si="2"/>
        <v>0.28457142857142853</v>
      </c>
      <c r="H110" s="17">
        <v>199.2</v>
      </c>
      <c r="I110" s="18">
        <f t="shared" si="3"/>
        <v>0.28457142857142853</v>
      </c>
      <c r="J110" s="15"/>
    </row>
    <row r="111" spans="1:10" s="19" customFormat="1" ht="18.75" customHeight="1">
      <c r="A111" s="15"/>
      <c r="B111" s="64"/>
      <c r="C111" s="16" t="s">
        <v>13</v>
      </c>
      <c r="D111" s="20"/>
      <c r="E111" s="17">
        <f>SUM(E109:E110)</f>
        <v>3172</v>
      </c>
      <c r="F111" s="17">
        <f>SUM(F109:F110)</f>
        <v>199.2</v>
      </c>
      <c r="G111" s="18">
        <f t="shared" si="2"/>
        <v>0.06279949558638083</v>
      </c>
      <c r="H111" s="17">
        <f>SUM(H109:H110)</f>
        <v>199.2</v>
      </c>
      <c r="I111" s="18">
        <f t="shared" si="3"/>
        <v>0.06279949558638083</v>
      </c>
      <c r="J111" s="21"/>
    </row>
    <row r="112" spans="1:10" s="19" customFormat="1" ht="37.5" customHeight="1">
      <c r="A112" s="15"/>
      <c r="B112" s="64"/>
      <c r="C112" s="59" t="s">
        <v>73</v>
      </c>
      <c r="D112" s="16" t="s">
        <v>100</v>
      </c>
      <c r="E112" s="17">
        <v>399.1</v>
      </c>
      <c r="F112" s="17">
        <v>0</v>
      </c>
      <c r="G112" s="18">
        <f t="shared" si="2"/>
        <v>0</v>
      </c>
      <c r="H112" s="17">
        <v>0</v>
      </c>
      <c r="I112" s="18">
        <f t="shared" si="3"/>
        <v>0</v>
      </c>
      <c r="J112" s="15"/>
    </row>
    <row r="113" spans="1:10" s="19" customFormat="1" ht="18.75" customHeight="1">
      <c r="A113" s="15"/>
      <c r="B113" s="64"/>
      <c r="C113" s="59"/>
      <c r="D113" s="16" t="s">
        <v>10</v>
      </c>
      <c r="E113" s="17">
        <v>700</v>
      </c>
      <c r="F113" s="17">
        <v>172</v>
      </c>
      <c r="G113" s="18">
        <f t="shared" si="2"/>
        <v>0.24571428571428572</v>
      </c>
      <c r="H113" s="17">
        <v>172</v>
      </c>
      <c r="I113" s="18">
        <f t="shared" si="3"/>
        <v>0.24571428571428572</v>
      </c>
      <c r="J113" s="15"/>
    </row>
    <row r="114" spans="1:10" s="19" customFormat="1" ht="18.75" customHeight="1">
      <c r="A114" s="15"/>
      <c r="B114" s="64"/>
      <c r="C114" s="16" t="s">
        <v>13</v>
      </c>
      <c r="D114" s="20"/>
      <c r="E114" s="17">
        <f>SUM(E112:E113)</f>
        <v>1099.1</v>
      </c>
      <c r="F114" s="17">
        <f>SUM(F112:F113)</f>
        <v>172</v>
      </c>
      <c r="G114" s="18">
        <f t="shared" si="2"/>
        <v>0.1564916750068238</v>
      </c>
      <c r="H114" s="17">
        <f>SUM(H112:H113)</f>
        <v>172</v>
      </c>
      <c r="I114" s="18">
        <f t="shared" si="3"/>
        <v>0.1564916750068238</v>
      </c>
      <c r="J114" s="21"/>
    </row>
    <row r="115" spans="1:10" s="19" customFormat="1" ht="24" customHeight="1">
      <c r="A115" s="15"/>
      <c r="B115" s="64"/>
      <c r="C115" s="50" t="s">
        <v>64</v>
      </c>
      <c r="D115" s="16" t="s">
        <v>9</v>
      </c>
      <c r="E115" s="17">
        <v>2305</v>
      </c>
      <c r="F115" s="17">
        <v>0</v>
      </c>
      <c r="G115" s="18">
        <f t="shared" si="2"/>
        <v>0</v>
      </c>
      <c r="H115" s="17">
        <v>0</v>
      </c>
      <c r="I115" s="18">
        <f t="shared" si="3"/>
        <v>0</v>
      </c>
      <c r="J115" s="15"/>
    </row>
    <row r="116" spans="1:10" s="19" customFormat="1" ht="39" customHeight="1">
      <c r="A116" s="15"/>
      <c r="B116" s="64"/>
      <c r="C116" s="60"/>
      <c r="D116" s="16" t="s">
        <v>100</v>
      </c>
      <c r="E116" s="17">
        <v>49880.6</v>
      </c>
      <c r="F116" s="17">
        <v>8767.81</v>
      </c>
      <c r="G116" s="18">
        <f t="shared" si="2"/>
        <v>0.17577595297570597</v>
      </c>
      <c r="H116" s="17">
        <v>8767.81</v>
      </c>
      <c r="I116" s="18">
        <f t="shared" si="3"/>
        <v>0.17577595297570597</v>
      </c>
      <c r="J116" s="15"/>
    </row>
    <row r="117" spans="1:10" s="19" customFormat="1" ht="18.75" customHeight="1">
      <c r="A117" s="15"/>
      <c r="B117" s="65"/>
      <c r="C117" s="16" t="s">
        <v>13</v>
      </c>
      <c r="D117" s="20"/>
      <c r="E117" s="17">
        <f>SUM(E115:E116)</f>
        <v>52185.6</v>
      </c>
      <c r="F117" s="17">
        <f>SUM(F115:F116)</f>
        <v>8767.81</v>
      </c>
      <c r="G117" s="18">
        <f t="shared" si="2"/>
        <v>0.1680120569659063</v>
      </c>
      <c r="H117" s="17">
        <f>SUM(H115:H116)</f>
        <v>8767.81</v>
      </c>
      <c r="I117" s="17">
        <f>SUM(I115:I116)</f>
        <v>0.17577595297570597</v>
      </c>
      <c r="J117" s="21"/>
    </row>
    <row r="118" spans="1:10" s="23" customFormat="1" ht="18.75" customHeight="1">
      <c r="A118" s="22"/>
      <c r="B118" s="63">
        <v>9</v>
      </c>
      <c r="C118" s="54" t="s">
        <v>26</v>
      </c>
      <c r="D118" s="32" t="s">
        <v>8</v>
      </c>
      <c r="E118" s="33">
        <f>E125</f>
        <v>843.2</v>
      </c>
      <c r="F118" s="33">
        <f>F125</f>
        <v>843.17</v>
      </c>
      <c r="G118" s="34">
        <f t="shared" si="2"/>
        <v>0.9999644212523718</v>
      </c>
      <c r="H118" s="33">
        <f>H125</f>
        <v>843.17</v>
      </c>
      <c r="I118" s="34">
        <f t="shared" si="3"/>
        <v>0.9999644212523718</v>
      </c>
      <c r="J118" s="22"/>
    </row>
    <row r="119" spans="1:10" s="23" customFormat="1" ht="28.5" customHeight="1">
      <c r="A119" s="22"/>
      <c r="B119" s="64"/>
      <c r="C119" s="54"/>
      <c r="D119" s="32" t="s">
        <v>9</v>
      </c>
      <c r="E119" s="33">
        <f>E123+E126+E130+E132+E135</f>
        <v>29842.8</v>
      </c>
      <c r="F119" s="33">
        <f>F123+F126+F130+F132</f>
        <v>13051.699999999999</v>
      </c>
      <c r="G119" s="34">
        <f t="shared" si="2"/>
        <v>0.4373483721366628</v>
      </c>
      <c r="H119" s="33">
        <f>H123+H126+H130+H132</f>
        <v>2430.98</v>
      </c>
      <c r="I119" s="34">
        <f t="shared" si="3"/>
        <v>0.08145951452276597</v>
      </c>
      <c r="J119" s="22"/>
    </row>
    <row r="120" spans="1:10" s="23" customFormat="1" ht="37.5" customHeight="1">
      <c r="A120" s="22"/>
      <c r="B120" s="64"/>
      <c r="C120" s="54"/>
      <c r="D120" s="32" t="s">
        <v>100</v>
      </c>
      <c r="E120" s="33">
        <f>E127+E133+E136</f>
        <v>3444.6</v>
      </c>
      <c r="F120" s="33">
        <f>F127+F133</f>
        <v>2403.77</v>
      </c>
      <c r="G120" s="34">
        <f t="shared" si="2"/>
        <v>0.6978371944492829</v>
      </c>
      <c r="H120" s="33">
        <f>H127+H133</f>
        <v>2403.77</v>
      </c>
      <c r="I120" s="34">
        <f t="shared" si="3"/>
        <v>0.6978371944492829</v>
      </c>
      <c r="J120" s="22"/>
    </row>
    <row r="121" spans="1:10" s="23" customFormat="1" ht="18.75" customHeight="1">
      <c r="A121" s="22"/>
      <c r="B121" s="64"/>
      <c r="C121" s="54"/>
      <c r="D121" s="32" t="s">
        <v>10</v>
      </c>
      <c r="E121" s="33">
        <f>E128</f>
        <v>6691.2</v>
      </c>
      <c r="F121" s="33">
        <f>F128</f>
        <v>6691.2</v>
      </c>
      <c r="G121" s="34">
        <f t="shared" si="2"/>
        <v>1</v>
      </c>
      <c r="H121" s="33">
        <f>H128</f>
        <v>6691.2</v>
      </c>
      <c r="I121" s="34">
        <f t="shared" si="3"/>
        <v>1</v>
      </c>
      <c r="J121" s="22"/>
    </row>
    <row r="122" spans="1:10" s="23" customFormat="1" ht="18.75" customHeight="1">
      <c r="A122" s="22"/>
      <c r="B122" s="64"/>
      <c r="C122" s="32" t="s">
        <v>11</v>
      </c>
      <c r="D122" s="35"/>
      <c r="E122" s="33">
        <f>SUM(E118:E121)</f>
        <v>40821.799999999996</v>
      </c>
      <c r="F122" s="33">
        <f>SUM(F118:F121)</f>
        <v>22989.84</v>
      </c>
      <c r="G122" s="34">
        <f t="shared" si="2"/>
        <v>0.5631755581576511</v>
      </c>
      <c r="H122" s="33">
        <f>SUM(H118:H121)</f>
        <v>12369.119999999999</v>
      </c>
      <c r="I122" s="34">
        <f t="shared" si="3"/>
        <v>0.3030028073235379</v>
      </c>
      <c r="J122" s="24"/>
    </row>
    <row r="123" spans="1:10" s="19" customFormat="1" ht="41.25" customHeight="1">
      <c r="A123" s="15"/>
      <c r="B123" s="64"/>
      <c r="C123" s="16" t="s">
        <v>74</v>
      </c>
      <c r="D123" s="16" t="s">
        <v>9</v>
      </c>
      <c r="E123" s="17">
        <v>248</v>
      </c>
      <c r="F123" s="17">
        <v>27.2</v>
      </c>
      <c r="G123" s="18">
        <f t="shared" si="2"/>
        <v>0.10967741935483871</v>
      </c>
      <c r="H123" s="17">
        <v>27.2</v>
      </c>
      <c r="I123" s="18">
        <f t="shared" si="3"/>
        <v>0.10967741935483871</v>
      </c>
      <c r="J123" s="15"/>
    </row>
    <row r="124" spans="1:10" s="19" customFormat="1" ht="18.75" customHeight="1">
      <c r="A124" s="15"/>
      <c r="B124" s="64"/>
      <c r="C124" s="16" t="s">
        <v>13</v>
      </c>
      <c r="D124" s="20"/>
      <c r="E124" s="17">
        <f>SUM(E123)</f>
        <v>248</v>
      </c>
      <c r="F124" s="17">
        <f>SUM(F123)</f>
        <v>27.2</v>
      </c>
      <c r="G124" s="18">
        <f t="shared" si="2"/>
        <v>0.10967741935483871</v>
      </c>
      <c r="H124" s="17">
        <f>SUM(H123)</f>
        <v>27.2</v>
      </c>
      <c r="I124" s="18">
        <f t="shared" si="3"/>
        <v>0.10967741935483871</v>
      </c>
      <c r="J124" s="21"/>
    </row>
    <row r="125" spans="1:10" s="19" customFormat="1" ht="18.75" customHeight="1">
      <c r="A125" s="15"/>
      <c r="B125" s="64"/>
      <c r="C125" s="59" t="s">
        <v>75</v>
      </c>
      <c r="D125" s="16" t="s">
        <v>8</v>
      </c>
      <c r="E125" s="17">
        <v>843.2</v>
      </c>
      <c r="F125" s="17">
        <v>843.17</v>
      </c>
      <c r="G125" s="18">
        <f t="shared" si="2"/>
        <v>0.9999644212523718</v>
      </c>
      <c r="H125" s="17">
        <v>843.17</v>
      </c>
      <c r="I125" s="18">
        <f t="shared" si="3"/>
        <v>0.9999644212523718</v>
      </c>
      <c r="J125" s="15"/>
    </row>
    <row r="126" spans="1:10" s="19" customFormat="1" ht="28.5" customHeight="1">
      <c r="A126" s="15"/>
      <c r="B126" s="64"/>
      <c r="C126" s="59"/>
      <c r="D126" s="16" t="s">
        <v>9</v>
      </c>
      <c r="E126" s="17">
        <v>2403.8</v>
      </c>
      <c r="F126" s="17">
        <v>2403.78</v>
      </c>
      <c r="G126" s="18">
        <f t="shared" si="2"/>
        <v>0.999991679840253</v>
      </c>
      <c r="H126" s="17">
        <v>2403.78</v>
      </c>
      <c r="I126" s="18">
        <f t="shared" si="3"/>
        <v>0.999991679840253</v>
      </c>
      <c r="J126" s="15"/>
    </row>
    <row r="127" spans="1:10" s="19" customFormat="1" ht="37.5" customHeight="1">
      <c r="A127" s="15"/>
      <c r="B127" s="64"/>
      <c r="C127" s="59"/>
      <c r="D127" s="16" t="s">
        <v>100</v>
      </c>
      <c r="E127" s="17">
        <v>3444.6</v>
      </c>
      <c r="F127" s="17">
        <v>2403.77</v>
      </c>
      <c r="G127" s="18">
        <f t="shared" si="2"/>
        <v>0.6978371944492829</v>
      </c>
      <c r="H127" s="17">
        <v>2403.77</v>
      </c>
      <c r="I127" s="18">
        <f t="shared" si="3"/>
        <v>0.6978371944492829</v>
      </c>
      <c r="J127" s="15"/>
    </row>
    <row r="128" spans="1:10" s="19" customFormat="1" ht="18.75" customHeight="1">
      <c r="A128" s="15"/>
      <c r="B128" s="64"/>
      <c r="C128" s="59"/>
      <c r="D128" s="16" t="s">
        <v>10</v>
      </c>
      <c r="E128" s="17">
        <v>6691.2</v>
      </c>
      <c r="F128" s="17">
        <v>6691.2</v>
      </c>
      <c r="G128" s="18">
        <f t="shared" si="2"/>
        <v>1</v>
      </c>
      <c r="H128" s="17">
        <v>6691.2</v>
      </c>
      <c r="I128" s="18">
        <f t="shared" si="3"/>
        <v>1</v>
      </c>
      <c r="J128" s="15"/>
    </row>
    <row r="129" spans="1:10" s="19" customFormat="1" ht="18.75" customHeight="1">
      <c r="A129" s="15"/>
      <c r="B129" s="64"/>
      <c r="C129" s="16" t="s">
        <v>13</v>
      </c>
      <c r="D129" s="20"/>
      <c r="E129" s="17">
        <f>SUM(E125:E128)</f>
        <v>13382.8</v>
      </c>
      <c r="F129" s="17">
        <f>SUM(F125:F128)</f>
        <v>12341.92</v>
      </c>
      <c r="G129" s="18">
        <f t="shared" si="2"/>
        <v>0.92222255432346</v>
      </c>
      <c r="H129" s="17">
        <f>SUM(H125:H128)</f>
        <v>12341.92</v>
      </c>
      <c r="I129" s="18">
        <f t="shared" si="3"/>
        <v>0.92222255432346</v>
      </c>
      <c r="J129" s="21"/>
    </row>
    <row r="130" spans="1:10" s="19" customFormat="1" ht="25.5" customHeight="1">
      <c r="A130" s="15"/>
      <c r="B130" s="64"/>
      <c r="C130" s="16" t="s">
        <v>76</v>
      </c>
      <c r="D130" s="16" t="s">
        <v>9</v>
      </c>
      <c r="E130" s="17">
        <v>27191</v>
      </c>
      <c r="F130" s="17">
        <v>10620.72</v>
      </c>
      <c r="G130" s="18">
        <f t="shared" si="2"/>
        <v>0.39059688867640024</v>
      </c>
      <c r="H130" s="17">
        <v>0</v>
      </c>
      <c r="I130" s="18">
        <f t="shared" si="3"/>
        <v>0</v>
      </c>
      <c r="J130" s="15"/>
    </row>
    <row r="131" spans="1:10" s="19" customFormat="1" ht="18.75" customHeight="1">
      <c r="A131" s="15"/>
      <c r="B131" s="64"/>
      <c r="C131" s="16" t="s">
        <v>13</v>
      </c>
      <c r="D131" s="20"/>
      <c r="E131" s="17">
        <f>SUM(E130:E130)</f>
        <v>27191</v>
      </c>
      <c r="F131" s="17">
        <f>SUM(F130:F130)</f>
        <v>10620.72</v>
      </c>
      <c r="G131" s="18">
        <f t="shared" si="2"/>
        <v>0.39059688867640024</v>
      </c>
      <c r="H131" s="17">
        <f>SUM(H130:H130)</f>
        <v>0</v>
      </c>
      <c r="I131" s="18">
        <f t="shared" si="3"/>
        <v>0</v>
      </c>
      <c r="J131" s="21"/>
    </row>
    <row r="132" spans="1:10" s="19" customFormat="1" ht="26.25" customHeight="1">
      <c r="A132" s="15"/>
      <c r="B132" s="64"/>
      <c r="C132" s="59" t="s">
        <v>77</v>
      </c>
      <c r="D132" s="16" t="s">
        <v>9</v>
      </c>
      <c r="E132" s="17">
        <v>0</v>
      </c>
      <c r="F132" s="17">
        <v>0</v>
      </c>
      <c r="G132" s="18" t="s">
        <v>20</v>
      </c>
      <c r="H132" s="17">
        <v>0</v>
      </c>
      <c r="I132" s="18" t="s">
        <v>20</v>
      </c>
      <c r="J132" s="15"/>
    </row>
    <row r="133" spans="1:10" s="19" customFormat="1" ht="36" customHeight="1">
      <c r="A133" s="15"/>
      <c r="B133" s="64"/>
      <c r="C133" s="59"/>
      <c r="D133" s="16" t="s">
        <v>100</v>
      </c>
      <c r="E133" s="17">
        <v>0</v>
      </c>
      <c r="F133" s="17">
        <v>0</v>
      </c>
      <c r="G133" s="18" t="s">
        <v>20</v>
      </c>
      <c r="H133" s="17">
        <v>0</v>
      </c>
      <c r="I133" s="18" t="s">
        <v>20</v>
      </c>
      <c r="J133" s="15"/>
    </row>
    <row r="134" spans="1:10" s="19" customFormat="1" ht="18.75" customHeight="1">
      <c r="A134" s="15"/>
      <c r="B134" s="65"/>
      <c r="C134" s="16" t="s">
        <v>13</v>
      </c>
      <c r="D134" s="20"/>
      <c r="E134" s="17">
        <f>SUM(E132:E133)</f>
        <v>0</v>
      </c>
      <c r="F134" s="17">
        <f>SUM(F132:F133)</f>
        <v>0</v>
      </c>
      <c r="G134" s="18" t="s">
        <v>20</v>
      </c>
      <c r="H134" s="17">
        <f>SUM(H132:H133)</f>
        <v>0</v>
      </c>
      <c r="I134" s="18" t="s">
        <v>20</v>
      </c>
      <c r="J134" s="21"/>
    </row>
    <row r="135" spans="1:10" s="19" customFormat="1" ht="30.75" customHeight="1">
      <c r="A135" s="15"/>
      <c r="B135" s="45"/>
      <c r="C135" s="59" t="s">
        <v>105</v>
      </c>
      <c r="D135" s="16" t="s">
        <v>9</v>
      </c>
      <c r="E135" s="17">
        <v>0</v>
      </c>
      <c r="F135" s="17">
        <v>0</v>
      </c>
      <c r="G135" s="18" t="s">
        <v>20</v>
      </c>
      <c r="H135" s="17">
        <v>0</v>
      </c>
      <c r="I135" s="18" t="s">
        <v>20</v>
      </c>
      <c r="J135" s="15"/>
    </row>
    <row r="136" spans="1:10" s="19" customFormat="1" ht="40.5" customHeight="1">
      <c r="A136" s="15"/>
      <c r="B136" s="45"/>
      <c r="C136" s="59"/>
      <c r="D136" s="16" t="s">
        <v>100</v>
      </c>
      <c r="E136" s="17">
        <v>0</v>
      </c>
      <c r="F136" s="17">
        <v>0</v>
      </c>
      <c r="G136" s="18" t="s">
        <v>20</v>
      </c>
      <c r="H136" s="17">
        <v>0</v>
      </c>
      <c r="I136" s="18" t="s">
        <v>20</v>
      </c>
      <c r="J136" s="15"/>
    </row>
    <row r="137" spans="1:10" s="19" customFormat="1" ht="18.75" customHeight="1">
      <c r="A137" s="15"/>
      <c r="B137" s="45"/>
      <c r="C137" s="16" t="s">
        <v>13</v>
      </c>
      <c r="D137" s="20"/>
      <c r="E137" s="17">
        <f>SUM(E135:E136)</f>
        <v>0</v>
      </c>
      <c r="F137" s="17">
        <f>SUM(F135:F136)</f>
        <v>0</v>
      </c>
      <c r="G137" s="18" t="s">
        <v>20</v>
      </c>
      <c r="H137" s="17">
        <f>SUM(H135:H136)</f>
        <v>0</v>
      </c>
      <c r="I137" s="18" t="s">
        <v>20</v>
      </c>
      <c r="J137" s="15"/>
    </row>
    <row r="138" spans="1:10" s="19" customFormat="1" ht="24" customHeight="1">
      <c r="A138" s="46" t="s">
        <v>104</v>
      </c>
      <c r="B138" s="63">
        <v>10</v>
      </c>
      <c r="C138" s="54" t="s">
        <v>27</v>
      </c>
      <c r="D138" s="32" t="s">
        <v>9</v>
      </c>
      <c r="E138" s="33">
        <f>E142+E146+E150+E157</f>
        <v>233999.9</v>
      </c>
      <c r="F138" s="33">
        <f>F142+F146+F150+F157</f>
        <v>45662.71</v>
      </c>
      <c r="G138" s="34">
        <f aca="true" t="shared" si="4" ref="G138:G207">F138/E138</f>
        <v>0.19513986971789304</v>
      </c>
      <c r="H138" s="33">
        <f>H142+H146+H150+H157</f>
        <v>45662.71</v>
      </c>
      <c r="I138" s="34">
        <f aca="true" t="shared" si="5" ref="I138:I207">H138/E138</f>
        <v>0.19513986971789304</v>
      </c>
      <c r="J138" s="15"/>
    </row>
    <row r="139" spans="1:10" s="19" customFormat="1" ht="35.25" customHeight="1">
      <c r="A139" s="15"/>
      <c r="B139" s="64"/>
      <c r="C139" s="54"/>
      <c r="D139" s="32" t="s">
        <v>100</v>
      </c>
      <c r="E139" s="33">
        <f>E143+E147+E151+E154+E158</f>
        <v>103489.70999999999</v>
      </c>
      <c r="F139" s="33">
        <f>F143+F147+F151+F154+F158</f>
        <v>11215.57</v>
      </c>
      <c r="G139" s="34">
        <f t="shared" si="4"/>
        <v>0.10837376972068045</v>
      </c>
      <c r="H139" s="33">
        <f>H142+H147+H151+H154+H158</f>
        <v>11215.57</v>
      </c>
      <c r="I139" s="34">
        <f t="shared" si="5"/>
        <v>0.10837376972068045</v>
      </c>
      <c r="J139" s="15"/>
    </row>
    <row r="140" spans="1:10" s="19" customFormat="1" ht="32.25" customHeight="1">
      <c r="A140" s="15"/>
      <c r="B140" s="64"/>
      <c r="C140" s="54"/>
      <c r="D140" s="32" t="s">
        <v>10</v>
      </c>
      <c r="E140" s="33">
        <f>E144+E152+E155+E148</f>
        <v>285149.98999999993</v>
      </c>
      <c r="F140" s="33">
        <f>F144+F152+F155+F148</f>
        <v>4474.58</v>
      </c>
      <c r="G140" s="34">
        <f t="shared" si="4"/>
        <v>0.015692022293249952</v>
      </c>
      <c r="H140" s="33">
        <f>H144+H152+H155+H148</f>
        <v>4474.58</v>
      </c>
      <c r="I140" s="34">
        <f t="shared" si="5"/>
        <v>0.015692022293249952</v>
      </c>
      <c r="J140" s="15"/>
    </row>
    <row r="141" spans="1:10" s="19" customFormat="1" ht="18.75" customHeight="1">
      <c r="A141" s="15"/>
      <c r="B141" s="64"/>
      <c r="C141" s="32" t="s">
        <v>11</v>
      </c>
      <c r="D141" s="35"/>
      <c r="E141" s="33">
        <f>SUM(E138:E140)</f>
        <v>622639.5999999999</v>
      </c>
      <c r="F141" s="33">
        <f>SUM(F138:F140)</f>
        <v>61352.86</v>
      </c>
      <c r="G141" s="34">
        <f t="shared" si="4"/>
        <v>0.09853671369440686</v>
      </c>
      <c r="H141" s="33">
        <f>SUM(H138:H140)</f>
        <v>61352.86</v>
      </c>
      <c r="I141" s="34">
        <f t="shared" si="5"/>
        <v>0.09853671369440686</v>
      </c>
      <c r="J141" s="21"/>
    </row>
    <row r="142" spans="1:10" s="19" customFormat="1" ht="27" customHeight="1">
      <c r="A142" s="15"/>
      <c r="B142" s="64"/>
      <c r="C142" s="59" t="s">
        <v>28</v>
      </c>
      <c r="D142" s="16" t="s">
        <v>9</v>
      </c>
      <c r="E142" s="17">
        <v>19591.97</v>
      </c>
      <c r="F142" s="17">
        <v>0</v>
      </c>
      <c r="G142" s="18">
        <f t="shared" si="4"/>
        <v>0</v>
      </c>
      <c r="H142" s="17">
        <v>0</v>
      </c>
      <c r="I142" s="18">
        <f t="shared" si="5"/>
        <v>0</v>
      </c>
      <c r="J142" s="15"/>
    </row>
    <row r="143" spans="1:10" s="19" customFormat="1" ht="36.75" customHeight="1">
      <c r="A143" s="15"/>
      <c r="B143" s="64"/>
      <c r="C143" s="59"/>
      <c r="D143" s="16" t="s">
        <v>100</v>
      </c>
      <c r="E143" s="17">
        <v>5316.16</v>
      </c>
      <c r="F143" s="17">
        <v>0</v>
      </c>
      <c r="G143" s="18">
        <f t="shared" si="4"/>
        <v>0</v>
      </c>
      <c r="H143" s="17">
        <v>0</v>
      </c>
      <c r="I143" s="18">
        <f t="shared" si="5"/>
        <v>0</v>
      </c>
      <c r="J143" s="15"/>
    </row>
    <row r="144" spans="1:10" s="19" customFormat="1" ht="18.75" customHeight="1">
      <c r="A144" s="15"/>
      <c r="B144" s="64"/>
      <c r="C144" s="59"/>
      <c r="D144" s="16" t="s">
        <v>10</v>
      </c>
      <c r="E144" s="17">
        <v>5613.54</v>
      </c>
      <c r="F144" s="17">
        <v>65.74</v>
      </c>
      <c r="G144" s="18">
        <f t="shared" si="4"/>
        <v>0.011710970261189908</v>
      </c>
      <c r="H144" s="17">
        <v>65.74</v>
      </c>
      <c r="I144" s="18">
        <f t="shared" si="5"/>
        <v>0.011710970261189908</v>
      </c>
      <c r="J144" s="15"/>
    </row>
    <row r="145" spans="1:10" s="19" customFormat="1" ht="18.75" customHeight="1">
      <c r="A145" s="15"/>
      <c r="B145" s="64"/>
      <c r="C145" s="16" t="s">
        <v>13</v>
      </c>
      <c r="D145" s="20"/>
      <c r="E145" s="17">
        <f>SUM(E142:E144)</f>
        <v>30521.670000000002</v>
      </c>
      <c r="F145" s="17">
        <f>SUM(F142:F144)</f>
        <v>65.74</v>
      </c>
      <c r="G145" s="18">
        <f t="shared" si="4"/>
        <v>0.0021538795223197153</v>
      </c>
      <c r="H145" s="17">
        <f>SUM(H142:H144)</f>
        <v>65.74</v>
      </c>
      <c r="I145" s="18">
        <f t="shared" si="5"/>
        <v>0.0021538795223197153</v>
      </c>
      <c r="J145" s="21"/>
    </row>
    <row r="146" spans="1:10" s="19" customFormat="1" ht="24" customHeight="1">
      <c r="A146" s="15"/>
      <c r="B146" s="64"/>
      <c r="C146" s="50" t="s">
        <v>43</v>
      </c>
      <c r="D146" s="16" t="s">
        <v>9</v>
      </c>
      <c r="E146" s="17">
        <v>31422.63</v>
      </c>
      <c r="F146" s="17">
        <v>0</v>
      </c>
      <c r="G146" s="18">
        <f t="shared" si="4"/>
        <v>0</v>
      </c>
      <c r="H146" s="17">
        <v>0</v>
      </c>
      <c r="I146" s="18">
        <f t="shared" si="5"/>
        <v>0</v>
      </c>
      <c r="J146" s="15"/>
    </row>
    <row r="147" spans="1:10" s="19" customFormat="1" ht="37.5" customHeight="1">
      <c r="A147" s="15"/>
      <c r="B147" s="64"/>
      <c r="C147" s="70"/>
      <c r="D147" s="16" t="s">
        <v>100</v>
      </c>
      <c r="E147" s="17">
        <v>3491.47</v>
      </c>
      <c r="F147" s="17">
        <v>0</v>
      </c>
      <c r="G147" s="18">
        <f t="shared" si="4"/>
        <v>0</v>
      </c>
      <c r="H147" s="17">
        <v>0</v>
      </c>
      <c r="I147" s="18">
        <f t="shared" si="5"/>
        <v>0</v>
      </c>
      <c r="J147" s="15"/>
    </row>
    <row r="148" spans="1:10" s="19" customFormat="1" ht="18.75" customHeight="1">
      <c r="A148" s="15"/>
      <c r="B148" s="64"/>
      <c r="C148" s="60"/>
      <c r="D148" s="16" t="s">
        <v>10</v>
      </c>
      <c r="E148" s="17">
        <v>5182.35</v>
      </c>
      <c r="F148" s="17">
        <v>110.25</v>
      </c>
      <c r="G148" s="18">
        <f t="shared" si="4"/>
        <v>0.02127413239167559</v>
      </c>
      <c r="H148" s="17">
        <v>110.25</v>
      </c>
      <c r="I148" s="18">
        <f t="shared" si="5"/>
        <v>0.02127413239167559</v>
      </c>
      <c r="J148" s="15"/>
    </row>
    <row r="149" spans="1:10" s="19" customFormat="1" ht="18.75" customHeight="1">
      <c r="A149" s="15"/>
      <c r="B149" s="64"/>
      <c r="C149" s="16" t="s">
        <v>13</v>
      </c>
      <c r="D149" s="20"/>
      <c r="E149" s="17">
        <f>SUM(E146:E148)</f>
        <v>40096.45</v>
      </c>
      <c r="F149" s="17">
        <f>SUM(F146:F148)</f>
        <v>110.25</v>
      </c>
      <c r="G149" s="18">
        <f t="shared" si="4"/>
        <v>0.002749619978826056</v>
      </c>
      <c r="H149" s="17">
        <f>SUM(H146:H148)</f>
        <v>110.25</v>
      </c>
      <c r="I149" s="18">
        <f t="shared" si="5"/>
        <v>0.002749619978826056</v>
      </c>
      <c r="J149" s="21"/>
    </row>
    <row r="150" spans="1:10" s="19" customFormat="1" ht="28.5" customHeight="1">
      <c r="A150" s="15"/>
      <c r="B150" s="64"/>
      <c r="C150" s="59" t="s">
        <v>29</v>
      </c>
      <c r="D150" s="16" t="s">
        <v>9</v>
      </c>
      <c r="E150" s="17">
        <v>182277.3</v>
      </c>
      <c r="F150" s="17">
        <v>45662.71</v>
      </c>
      <c r="G150" s="18">
        <f t="shared" si="4"/>
        <v>0.25051232380554245</v>
      </c>
      <c r="H150" s="17">
        <v>45662.71</v>
      </c>
      <c r="I150" s="18">
        <f t="shared" si="5"/>
        <v>0.25051232380554245</v>
      </c>
      <c r="J150" s="15"/>
    </row>
    <row r="151" spans="1:10" s="19" customFormat="1" ht="36.75" customHeight="1">
      <c r="A151" s="15"/>
      <c r="B151" s="64"/>
      <c r="C151" s="59"/>
      <c r="D151" s="16" t="s">
        <v>100</v>
      </c>
      <c r="E151" s="17">
        <v>45464.01</v>
      </c>
      <c r="F151" s="17">
        <v>2403.3</v>
      </c>
      <c r="G151" s="18">
        <f t="shared" si="4"/>
        <v>0.05286159315907242</v>
      </c>
      <c r="H151" s="17">
        <v>2403.3</v>
      </c>
      <c r="I151" s="18">
        <f t="shared" si="5"/>
        <v>0.05286159315907242</v>
      </c>
      <c r="J151" s="15"/>
    </row>
    <row r="152" spans="1:10" s="19" customFormat="1" ht="18.75" customHeight="1">
      <c r="A152" s="15"/>
      <c r="B152" s="64"/>
      <c r="C152" s="59"/>
      <c r="D152" s="16" t="s">
        <v>10</v>
      </c>
      <c r="E152" s="17">
        <v>269246.5</v>
      </c>
      <c r="F152" s="17">
        <v>4178.59</v>
      </c>
      <c r="G152" s="18">
        <f t="shared" si="4"/>
        <v>0.015519570356532026</v>
      </c>
      <c r="H152" s="17">
        <v>4178.59</v>
      </c>
      <c r="I152" s="18">
        <f t="shared" si="5"/>
        <v>0.015519570356532026</v>
      </c>
      <c r="J152" s="15"/>
    </row>
    <row r="153" spans="1:10" s="19" customFormat="1" ht="18.75" customHeight="1">
      <c r="A153" s="15"/>
      <c r="B153" s="64"/>
      <c r="C153" s="16" t="s">
        <v>13</v>
      </c>
      <c r="D153" s="20"/>
      <c r="E153" s="17">
        <f>SUM(E150:E152)</f>
        <v>496987.81</v>
      </c>
      <c r="F153" s="17">
        <f>SUM(F150:F152)</f>
        <v>52244.600000000006</v>
      </c>
      <c r="G153" s="18">
        <f t="shared" si="4"/>
        <v>0.10512249787374062</v>
      </c>
      <c r="H153" s="17">
        <f>SUM(H150:H152)</f>
        <v>52244.600000000006</v>
      </c>
      <c r="I153" s="18">
        <f t="shared" si="5"/>
        <v>0.10512249787374062</v>
      </c>
      <c r="J153" s="21"/>
    </row>
    <row r="154" spans="1:10" s="19" customFormat="1" ht="36" customHeight="1">
      <c r="A154" s="15"/>
      <c r="B154" s="64"/>
      <c r="C154" s="59" t="s">
        <v>30</v>
      </c>
      <c r="D154" s="16" t="s">
        <v>100</v>
      </c>
      <c r="E154" s="17">
        <v>15840</v>
      </c>
      <c r="F154" s="17">
        <v>0</v>
      </c>
      <c r="G154" s="18">
        <f t="shared" si="4"/>
        <v>0</v>
      </c>
      <c r="H154" s="17">
        <v>0</v>
      </c>
      <c r="I154" s="18">
        <f t="shared" si="5"/>
        <v>0</v>
      </c>
      <c r="J154" s="15"/>
    </row>
    <row r="155" spans="1:10" s="19" customFormat="1" ht="18.75" customHeight="1">
      <c r="A155" s="15"/>
      <c r="B155" s="64"/>
      <c r="C155" s="59"/>
      <c r="D155" s="16" t="s">
        <v>10</v>
      </c>
      <c r="E155" s="17">
        <v>5107.6</v>
      </c>
      <c r="F155" s="17">
        <v>120</v>
      </c>
      <c r="G155" s="18">
        <f t="shared" si="4"/>
        <v>0.023494400501213875</v>
      </c>
      <c r="H155" s="17">
        <v>120</v>
      </c>
      <c r="I155" s="18">
        <f t="shared" si="5"/>
        <v>0.023494400501213875</v>
      </c>
      <c r="J155" s="15"/>
    </row>
    <row r="156" spans="1:10" s="19" customFormat="1" ht="18.75" customHeight="1">
      <c r="A156" s="15"/>
      <c r="B156" s="64"/>
      <c r="C156" s="16" t="s">
        <v>13</v>
      </c>
      <c r="D156" s="20"/>
      <c r="E156" s="17">
        <f>SUM(E154:E155)</f>
        <v>20947.6</v>
      </c>
      <c r="F156" s="17">
        <f>SUM(F154:F155)</f>
        <v>120</v>
      </c>
      <c r="G156" s="18">
        <f t="shared" si="4"/>
        <v>0.005728579885046497</v>
      </c>
      <c r="H156" s="17">
        <f>SUM(H154:H155)</f>
        <v>120</v>
      </c>
      <c r="I156" s="18">
        <f t="shared" si="5"/>
        <v>0.005728579885046497</v>
      </c>
      <c r="J156" s="21"/>
    </row>
    <row r="157" spans="1:10" s="19" customFormat="1" ht="24.75" customHeight="1">
      <c r="A157" s="15"/>
      <c r="B157" s="64"/>
      <c r="C157" s="59" t="s">
        <v>31</v>
      </c>
      <c r="D157" s="16" t="s">
        <v>9</v>
      </c>
      <c r="E157" s="17">
        <v>708</v>
      </c>
      <c r="F157" s="17">
        <v>0</v>
      </c>
      <c r="G157" s="18">
        <f t="shared" si="4"/>
        <v>0</v>
      </c>
      <c r="H157" s="17">
        <v>0</v>
      </c>
      <c r="I157" s="18">
        <f t="shared" si="5"/>
        <v>0</v>
      </c>
      <c r="J157" s="15"/>
    </row>
    <row r="158" spans="1:10" s="19" customFormat="1" ht="42.75" customHeight="1">
      <c r="A158" s="15"/>
      <c r="B158" s="64"/>
      <c r="C158" s="59"/>
      <c r="D158" s="16" t="s">
        <v>100</v>
      </c>
      <c r="E158" s="17">
        <v>33378.07</v>
      </c>
      <c r="F158" s="17">
        <v>8812.27</v>
      </c>
      <c r="G158" s="18">
        <f t="shared" si="4"/>
        <v>0.26401376712314406</v>
      </c>
      <c r="H158" s="17">
        <v>8812.27</v>
      </c>
      <c r="I158" s="18">
        <f t="shared" si="5"/>
        <v>0.26401376712314406</v>
      </c>
      <c r="J158" s="15"/>
    </row>
    <row r="159" spans="1:10" s="19" customFormat="1" ht="18.75" customHeight="1">
      <c r="A159" s="15"/>
      <c r="B159" s="65"/>
      <c r="C159" s="16" t="s">
        <v>13</v>
      </c>
      <c r="D159" s="20"/>
      <c r="E159" s="17">
        <f>SUM(E157:E158)</f>
        <v>34086.07</v>
      </c>
      <c r="F159" s="17">
        <f>SUM(F157:F158)</f>
        <v>8812.27</v>
      </c>
      <c r="G159" s="18">
        <f t="shared" si="4"/>
        <v>0.2585299507980826</v>
      </c>
      <c r="H159" s="17">
        <f>SUM(H157:H158)</f>
        <v>8812.27</v>
      </c>
      <c r="I159" s="18">
        <f t="shared" si="5"/>
        <v>0.2585299507980826</v>
      </c>
      <c r="J159" s="21"/>
    </row>
    <row r="160" spans="1:10" s="23" customFormat="1" ht="40.5" customHeight="1">
      <c r="A160" s="22"/>
      <c r="B160" s="63">
        <v>11</v>
      </c>
      <c r="C160" s="54" t="s">
        <v>32</v>
      </c>
      <c r="D160" s="32" t="s">
        <v>100</v>
      </c>
      <c r="E160" s="33">
        <f>E163+E165+E167+E170</f>
        <v>1000</v>
      </c>
      <c r="F160" s="33">
        <f>F163+F165+F167+F170</f>
        <v>0</v>
      </c>
      <c r="G160" s="34">
        <f t="shared" si="4"/>
        <v>0</v>
      </c>
      <c r="H160" s="33">
        <f>H163+H165+H167+H170</f>
        <v>0</v>
      </c>
      <c r="I160" s="34">
        <f t="shared" si="5"/>
        <v>0</v>
      </c>
      <c r="J160" s="22"/>
    </row>
    <row r="161" spans="1:10" s="23" customFormat="1" ht="18.75" customHeight="1">
      <c r="A161" s="22"/>
      <c r="B161" s="64"/>
      <c r="C161" s="54"/>
      <c r="D161" s="32" t="s">
        <v>10</v>
      </c>
      <c r="E161" s="33">
        <f>E168+E171</f>
        <v>38480</v>
      </c>
      <c r="F161" s="33">
        <f>F168+F171</f>
        <v>14120</v>
      </c>
      <c r="G161" s="34">
        <f t="shared" si="4"/>
        <v>0.36694386694386694</v>
      </c>
      <c r="H161" s="33">
        <f>H168+H171</f>
        <v>14120</v>
      </c>
      <c r="I161" s="34">
        <f t="shared" si="5"/>
        <v>0.36694386694386694</v>
      </c>
      <c r="J161" s="22"/>
    </row>
    <row r="162" spans="1:10" s="23" customFormat="1" ht="18.75" customHeight="1">
      <c r="A162" s="22"/>
      <c r="B162" s="64"/>
      <c r="C162" s="32" t="s">
        <v>11</v>
      </c>
      <c r="D162" s="35"/>
      <c r="E162" s="33">
        <f>SUM(E160:E161)</f>
        <v>39480</v>
      </c>
      <c r="F162" s="33">
        <f>SUM(F160:F161)</f>
        <v>14120</v>
      </c>
      <c r="G162" s="34">
        <f t="shared" si="4"/>
        <v>0.3576494427558257</v>
      </c>
      <c r="H162" s="33">
        <f>SUM(H160:H161)</f>
        <v>14120</v>
      </c>
      <c r="I162" s="34">
        <f t="shared" si="5"/>
        <v>0.3576494427558257</v>
      </c>
      <c r="J162" s="24"/>
    </row>
    <row r="163" spans="1:10" s="19" customFormat="1" ht="34.5" customHeight="1">
      <c r="A163" s="15"/>
      <c r="B163" s="64"/>
      <c r="C163" s="25" t="s">
        <v>78</v>
      </c>
      <c r="D163" s="16" t="s">
        <v>100</v>
      </c>
      <c r="E163" s="17">
        <v>0</v>
      </c>
      <c r="F163" s="17">
        <v>0</v>
      </c>
      <c r="G163" s="18" t="s">
        <v>20</v>
      </c>
      <c r="H163" s="17">
        <v>0</v>
      </c>
      <c r="I163" s="18" t="s">
        <v>20</v>
      </c>
      <c r="J163" s="15"/>
    </row>
    <row r="164" spans="1:10" s="19" customFormat="1" ht="18.75" customHeight="1">
      <c r="A164" s="15"/>
      <c r="B164" s="64"/>
      <c r="C164" s="16" t="s">
        <v>13</v>
      </c>
      <c r="D164" s="20"/>
      <c r="E164" s="17">
        <f>SUM(E163)</f>
        <v>0</v>
      </c>
      <c r="F164" s="17">
        <f>SUM(F163)</f>
        <v>0</v>
      </c>
      <c r="G164" s="18" t="s">
        <v>20</v>
      </c>
      <c r="H164" s="17">
        <f>SUM(H163)</f>
        <v>0</v>
      </c>
      <c r="I164" s="18" t="s">
        <v>20</v>
      </c>
      <c r="J164" s="21"/>
    </row>
    <row r="165" spans="1:10" s="19" customFormat="1" ht="36" customHeight="1">
      <c r="A165" s="15"/>
      <c r="B165" s="64"/>
      <c r="C165" s="16" t="s">
        <v>79</v>
      </c>
      <c r="D165" s="16" t="s">
        <v>100</v>
      </c>
      <c r="E165" s="17">
        <v>0</v>
      </c>
      <c r="F165" s="17">
        <v>0</v>
      </c>
      <c r="G165" s="18" t="s">
        <v>20</v>
      </c>
      <c r="H165" s="17">
        <v>0</v>
      </c>
      <c r="I165" s="18" t="s">
        <v>20</v>
      </c>
      <c r="J165" s="15"/>
    </row>
    <row r="166" spans="1:10" s="19" customFormat="1" ht="18.75" customHeight="1">
      <c r="A166" s="15"/>
      <c r="B166" s="64"/>
      <c r="C166" s="16" t="s">
        <v>13</v>
      </c>
      <c r="D166" s="20"/>
      <c r="E166" s="17">
        <f>SUM(E165)</f>
        <v>0</v>
      </c>
      <c r="F166" s="17">
        <f>SUM(F165)</f>
        <v>0</v>
      </c>
      <c r="G166" s="18" t="s">
        <v>20</v>
      </c>
      <c r="H166" s="17">
        <f>SUM(H165)</f>
        <v>0</v>
      </c>
      <c r="I166" s="18" t="s">
        <v>20</v>
      </c>
      <c r="J166" s="21"/>
    </row>
    <row r="167" spans="1:10" s="19" customFormat="1" ht="36.75" customHeight="1">
      <c r="A167" s="15"/>
      <c r="B167" s="64"/>
      <c r="C167" s="59" t="s">
        <v>80</v>
      </c>
      <c r="D167" s="16" t="s">
        <v>100</v>
      </c>
      <c r="E167" s="17">
        <v>1000</v>
      </c>
      <c r="F167" s="17">
        <v>0</v>
      </c>
      <c r="G167" s="18">
        <f t="shared" si="4"/>
        <v>0</v>
      </c>
      <c r="H167" s="17">
        <v>0</v>
      </c>
      <c r="I167" s="18">
        <f t="shared" si="5"/>
        <v>0</v>
      </c>
      <c r="J167" s="15"/>
    </row>
    <row r="168" spans="1:10" s="19" customFormat="1" ht="18.75" customHeight="1">
      <c r="A168" s="15"/>
      <c r="B168" s="64"/>
      <c r="C168" s="59"/>
      <c r="D168" s="16" t="s">
        <v>10</v>
      </c>
      <c r="E168" s="17">
        <v>480</v>
      </c>
      <c r="F168" s="17">
        <v>120</v>
      </c>
      <c r="G168" s="18">
        <f t="shared" si="4"/>
        <v>0.25</v>
      </c>
      <c r="H168" s="17">
        <v>120</v>
      </c>
      <c r="I168" s="18">
        <f t="shared" si="5"/>
        <v>0.25</v>
      </c>
      <c r="J168" s="15"/>
    </row>
    <row r="169" spans="1:10" s="19" customFormat="1" ht="18.75" customHeight="1">
      <c r="A169" s="15"/>
      <c r="B169" s="64"/>
      <c r="C169" s="16" t="s">
        <v>13</v>
      </c>
      <c r="D169" s="20"/>
      <c r="E169" s="17">
        <f>SUM(E167:E168)</f>
        <v>1480</v>
      </c>
      <c r="F169" s="17">
        <f>SUM(F167:F168)</f>
        <v>120</v>
      </c>
      <c r="G169" s="18">
        <f t="shared" si="4"/>
        <v>0.08108108108108109</v>
      </c>
      <c r="H169" s="17">
        <f>SUM(H167:H168)</f>
        <v>120</v>
      </c>
      <c r="I169" s="18">
        <f t="shared" si="5"/>
        <v>0.08108108108108109</v>
      </c>
      <c r="J169" s="21"/>
    </row>
    <row r="170" spans="1:10" s="19" customFormat="1" ht="36" customHeight="1">
      <c r="A170" s="15"/>
      <c r="B170" s="64"/>
      <c r="C170" s="59" t="s">
        <v>81</v>
      </c>
      <c r="D170" s="16" t="s">
        <v>100</v>
      </c>
      <c r="E170" s="17">
        <v>0</v>
      </c>
      <c r="F170" s="17">
        <v>0</v>
      </c>
      <c r="G170" s="18" t="s">
        <v>20</v>
      </c>
      <c r="H170" s="17">
        <v>0</v>
      </c>
      <c r="I170" s="18" t="s">
        <v>20</v>
      </c>
      <c r="J170" s="15"/>
    </row>
    <row r="171" spans="1:10" s="19" customFormat="1" ht="18.75" customHeight="1">
      <c r="A171" s="15"/>
      <c r="B171" s="64"/>
      <c r="C171" s="59"/>
      <c r="D171" s="16" t="s">
        <v>10</v>
      </c>
      <c r="E171" s="17">
        <v>38000</v>
      </c>
      <c r="F171" s="17">
        <v>14000</v>
      </c>
      <c r="G171" s="18">
        <f t="shared" si="4"/>
        <v>0.3684210526315789</v>
      </c>
      <c r="H171" s="17">
        <v>14000</v>
      </c>
      <c r="I171" s="18">
        <f t="shared" si="5"/>
        <v>0.3684210526315789</v>
      </c>
      <c r="J171" s="15"/>
    </row>
    <row r="172" spans="1:10" s="19" customFormat="1" ht="18.75" customHeight="1">
      <c r="A172" s="15"/>
      <c r="B172" s="65"/>
      <c r="C172" s="16" t="s">
        <v>13</v>
      </c>
      <c r="D172" s="20"/>
      <c r="E172" s="17">
        <f>SUM(E170:E171)</f>
        <v>38000</v>
      </c>
      <c r="F172" s="17">
        <f>SUM(F170:F171)</f>
        <v>14000</v>
      </c>
      <c r="G172" s="18">
        <f t="shared" si="4"/>
        <v>0.3684210526315789</v>
      </c>
      <c r="H172" s="17">
        <f>SUM(H170:H171)</f>
        <v>14000</v>
      </c>
      <c r="I172" s="18">
        <f t="shared" si="5"/>
        <v>0.3684210526315789</v>
      </c>
      <c r="J172" s="21"/>
    </row>
    <row r="173" spans="1:10" s="23" customFormat="1" ht="24" customHeight="1">
      <c r="A173" s="22"/>
      <c r="B173" s="63">
        <v>12</v>
      </c>
      <c r="C173" s="54" t="s">
        <v>33</v>
      </c>
      <c r="D173" s="32" t="s">
        <v>9</v>
      </c>
      <c r="E173" s="33">
        <f>E176</f>
        <v>4087</v>
      </c>
      <c r="F173" s="33">
        <f>F176</f>
        <v>869.38</v>
      </c>
      <c r="G173" s="34">
        <f t="shared" si="4"/>
        <v>0.2127183753364326</v>
      </c>
      <c r="H173" s="33">
        <f>H176</f>
        <v>869.38</v>
      </c>
      <c r="I173" s="34">
        <f t="shared" si="5"/>
        <v>0.2127183753364326</v>
      </c>
      <c r="J173" s="22"/>
    </row>
    <row r="174" spans="1:10" s="23" customFormat="1" ht="46.5" customHeight="1">
      <c r="A174" s="22"/>
      <c r="B174" s="64"/>
      <c r="C174" s="54"/>
      <c r="D174" s="32" t="s">
        <v>100</v>
      </c>
      <c r="E174" s="33">
        <f>E177+E179+E181+E183</f>
        <v>476772.98</v>
      </c>
      <c r="F174" s="33">
        <f>F177+F179+F181+F183</f>
        <v>106097.37999999999</v>
      </c>
      <c r="G174" s="34">
        <f t="shared" si="4"/>
        <v>0.22253228360382335</v>
      </c>
      <c r="H174" s="33">
        <f>H177+H179+H181+H183</f>
        <v>106097.37999999999</v>
      </c>
      <c r="I174" s="34">
        <f t="shared" si="5"/>
        <v>0.22253228360382335</v>
      </c>
      <c r="J174" s="22"/>
    </row>
    <row r="175" spans="1:10" s="23" customFormat="1" ht="18.75" customHeight="1">
      <c r="A175" s="22"/>
      <c r="B175" s="64"/>
      <c r="C175" s="32" t="s">
        <v>11</v>
      </c>
      <c r="D175" s="35"/>
      <c r="E175" s="33">
        <f>SUM(E173:E174)</f>
        <v>480859.98</v>
      </c>
      <c r="F175" s="33">
        <f>SUM(F173:F174)</f>
        <v>106966.76</v>
      </c>
      <c r="G175" s="34">
        <f t="shared" si="4"/>
        <v>0.22244887170689479</v>
      </c>
      <c r="H175" s="33">
        <f>SUM(H173:H174)</f>
        <v>106966.76</v>
      </c>
      <c r="I175" s="34">
        <f t="shared" si="5"/>
        <v>0.22244887170689479</v>
      </c>
      <c r="J175" s="24"/>
    </row>
    <row r="176" spans="1:10" s="19" customFormat="1" ht="23.25" customHeight="1">
      <c r="A176" s="15"/>
      <c r="B176" s="64"/>
      <c r="C176" s="59" t="s">
        <v>82</v>
      </c>
      <c r="D176" s="16" t="s">
        <v>9</v>
      </c>
      <c r="E176" s="17">
        <v>4087</v>
      </c>
      <c r="F176" s="17">
        <v>869.38</v>
      </c>
      <c r="G176" s="18">
        <f t="shared" si="4"/>
        <v>0.2127183753364326</v>
      </c>
      <c r="H176" s="17">
        <v>869.38</v>
      </c>
      <c r="I176" s="18">
        <f t="shared" si="5"/>
        <v>0.2127183753364326</v>
      </c>
      <c r="J176" s="15"/>
    </row>
    <row r="177" spans="1:10" s="19" customFormat="1" ht="36" customHeight="1">
      <c r="A177" s="15"/>
      <c r="B177" s="64"/>
      <c r="C177" s="59"/>
      <c r="D177" s="16" t="s">
        <v>100</v>
      </c>
      <c r="E177" s="17">
        <v>101377.28</v>
      </c>
      <c r="F177" s="17">
        <v>26083.98</v>
      </c>
      <c r="G177" s="18">
        <f t="shared" si="4"/>
        <v>0.25729611210717035</v>
      </c>
      <c r="H177" s="17">
        <v>26083.98</v>
      </c>
      <c r="I177" s="18">
        <f t="shared" si="5"/>
        <v>0.25729611210717035</v>
      </c>
      <c r="J177" s="15"/>
    </row>
    <row r="178" spans="1:10" s="19" customFormat="1" ht="18.75" customHeight="1">
      <c r="A178" s="15"/>
      <c r="B178" s="64"/>
      <c r="C178" s="16" t="s">
        <v>13</v>
      </c>
      <c r="D178" s="20"/>
      <c r="E178" s="17">
        <f>SUM(E176:E177)</f>
        <v>105464.28</v>
      </c>
      <c r="F178" s="17">
        <f>SUM(F176:F177)</f>
        <v>26953.36</v>
      </c>
      <c r="G178" s="18">
        <f t="shared" si="4"/>
        <v>0.2555686152695491</v>
      </c>
      <c r="H178" s="17">
        <f>SUM(H176:H177)</f>
        <v>26953.36</v>
      </c>
      <c r="I178" s="18">
        <f t="shared" si="5"/>
        <v>0.2555686152695491</v>
      </c>
      <c r="J178" s="21"/>
    </row>
    <row r="179" spans="1:10" s="19" customFormat="1" ht="33.75" customHeight="1">
      <c r="A179" s="15"/>
      <c r="B179" s="64"/>
      <c r="C179" s="16" t="s">
        <v>83</v>
      </c>
      <c r="D179" s="16" t="s">
        <v>100</v>
      </c>
      <c r="E179" s="17">
        <v>1693.7</v>
      </c>
      <c r="F179" s="17">
        <v>18.8</v>
      </c>
      <c r="G179" s="18">
        <f t="shared" si="4"/>
        <v>0.011099958670366653</v>
      </c>
      <c r="H179" s="17">
        <v>18.8</v>
      </c>
      <c r="I179" s="18">
        <f t="shared" si="5"/>
        <v>0.011099958670366653</v>
      </c>
      <c r="J179" s="15"/>
    </row>
    <row r="180" spans="1:10" s="19" customFormat="1" ht="18.75" customHeight="1">
      <c r="A180" s="15"/>
      <c r="B180" s="64"/>
      <c r="C180" s="16" t="s">
        <v>13</v>
      </c>
      <c r="D180" s="20"/>
      <c r="E180" s="17">
        <f>SUM(E179)</f>
        <v>1693.7</v>
      </c>
      <c r="F180" s="17">
        <f>SUM(F179)</f>
        <v>18.8</v>
      </c>
      <c r="G180" s="18">
        <f t="shared" si="4"/>
        <v>0.011099958670366653</v>
      </c>
      <c r="H180" s="17">
        <f>SUM(H179)</f>
        <v>18.8</v>
      </c>
      <c r="I180" s="18">
        <f t="shared" si="5"/>
        <v>0.011099958670366653</v>
      </c>
      <c r="J180" s="21"/>
    </row>
    <row r="181" spans="1:10" s="19" customFormat="1" ht="39" customHeight="1">
      <c r="A181" s="15"/>
      <c r="B181" s="64"/>
      <c r="C181" s="16" t="s">
        <v>84</v>
      </c>
      <c r="D181" s="16" t="s">
        <v>100</v>
      </c>
      <c r="E181" s="17">
        <v>14508.4</v>
      </c>
      <c r="F181" s="17">
        <v>384.12</v>
      </c>
      <c r="G181" s="18">
        <f t="shared" si="4"/>
        <v>0.026475696837694025</v>
      </c>
      <c r="H181" s="17">
        <v>384.12</v>
      </c>
      <c r="I181" s="18">
        <f t="shared" si="5"/>
        <v>0.026475696837694025</v>
      </c>
      <c r="J181" s="15"/>
    </row>
    <row r="182" spans="1:10" s="19" customFormat="1" ht="18.75" customHeight="1">
      <c r="A182" s="15"/>
      <c r="B182" s="64"/>
      <c r="C182" s="16" t="s">
        <v>13</v>
      </c>
      <c r="D182" s="20"/>
      <c r="E182" s="17">
        <f>SUM(E181)</f>
        <v>14508.4</v>
      </c>
      <c r="F182" s="17">
        <f>SUM(F181)</f>
        <v>384.12</v>
      </c>
      <c r="G182" s="18">
        <f t="shared" si="4"/>
        <v>0.026475696837694025</v>
      </c>
      <c r="H182" s="17">
        <f>SUM(H181)</f>
        <v>384.12</v>
      </c>
      <c r="I182" s="18">
        <f t="shared" si="5"/>
        <v>0.026475696837694025</v>
      </c>
      <c r="J182" s="21"/>
    </row>
    <row r="183" spans="1:10" s="19" customFormat="1" ht="37.5" customHeight="1">
      <c r="A183" s="15"/>
      <c r="B183" s="64"/>
      <c r="C183" s="16" t="s">
        <v>56</v>
      </c>
      <c r="D183" s="16" t="s">
        <v>100</v>
      </c>
      <c r="E183" s="17">
        <v>359193.6</v>
      </c>
      <c r="F183" s="17">
        <v>79610.48</v>
      </c>
      <c r="G183" s="18">
        <f t="shared" si="4"/>
        <v>0.22163668840424774</v>
      </c>
      <c r="H183" s="17">
        <v>79610.48</v>
      </c>
      <c r="I183" s="18">
        <f t="shared" si="5"/>
        <v>0.22163668840424774</v>
      </c>
      <c r="J183" s="15"/>
    </row>
    <row r="184" spans="1:10" s="19" customFormat="1" ht="18.75" customHeight="1">
      <c r="A184" s="15"/>
      <c r="B184" s="65"/>
      <c r="C184" s="16" t="s">
        <v>13</v>
      </c>
      <c r="D184" s="20"/>
      <c r="E184" s="17">
        <f>SUM(E183)</f>
        <v>359193.6</v>
      </c>
      <c r="F184" s="17">
        <f>SUM(F183)</f>
        <v>79610.48</v>
      </c>
      <c r="G184" s="18">
        <f t="shared" si="4"/>
        <v>0.22163668840424774</v>
      </c>
      <c r="H184" s="17">
        <f>SUM(H183)</f>
        <v>79610.48</v>
      </c>
      <c r="I184" s="18">
        <f t="shared" si="5"/>
        <v>0.22163668840424774</v>
      </c>
      <c r="J184" s="21"/>
    </row>
    <row r="185" spans="1:10" s="23" customFormat="1" ht="18.75" customHeight="1">
      <c r="A185" s="22"/>
      <c r="B185" s="63">
        <v>13</v>
      </c>
      <c r="C185" s="52" t="s">
        <v>34</v>
      </c>
      <c r="D185" s="32" t="s">
        <v>8</v>
      </c>
      <c r="E185" s="33">
        <f>E196</f>
        <v>12092</v>
      </c>
      <c r="F185" s="33">
        <f>F196</f>
        <v>2463.8</v>
      </c>
      <c r="G185" s="34">
        <f t="shared" si="4"/>
        <v>0.20375454846179294</v>
      </c>
      <c r="H185" s="33">
        <f>H196</f>
        <v>2463.8</v>
      </c>
      <c r="I185" s="34">
        <f t="shared" si="5"/>
        <v>0.20375454846179294</v>
      </c>
      <c r="J185" s="22"/>
    </row>
    <row r="186" spans="1:10" s="23" customFormat="1" ht="30" customHeight="1">
      <c r="A186" s="22"/>
      <c r="B186" s="64"/>
      <c r="C186" s="68"/>
      <c r="D186" s="42" t="s">
        <v>9</v>
      </c>
      <c r="E186" s="33">
        <f>E191</f>
        <v>0</v>
      </c>
      <c r="F186" s="33">
        <f>F191</f>
        <v>0</v>
      </c>
      <c r="G186" s="34" t="s">
        <v>20</v>
      </c>
      <c r="H186" s="33">
        <f>H191</f>
        <v>0</v>
      </c>
      <c r="I186" s="34" t="s">
        <v>20</v>
      </c>
      <c r="J186" s="22"/>
    </row>
    <row r="187" spans="1:10" s="23" customFormat="1" ht="47.25" customHeight="1">
      <c r="A187" s="22"/>
      <c r="B187" s="64"/>
      <c r="C187" s="69"/>
      <c r="D187" s="42" t="s">
        <v>100</v>
      </c>
      <c r="E187" s="33">
        <f>E189+E192+E194+E198</f>
        <v>56784.6</v>
      </c>
      <c r="F187" s="33">
        <f>F189+F192+F194+F198</f>
        <v>9537.810000000001</v>
      </c>
      <c r="G187" s="34">
        <f>F187/E187</f>
        <v>0.16796472987394473</v>
      </c>
      <c r="H187" s="33">
        <f>H189+H192+H194+H198</f>
        <v>9286.14</v>
      </c>
      <c r="I187" s="34">
        <f>H187/E187</f>
        <v>0.16353271837787006</v>
      </c>
      <c r="J187" s="22"/>
    </row>
    <row r="188" spans="1:10" s="23" customFormat="1" ht="18" customHeight="1">
      <c r="A188" s="22"/>
      <c r="B188" s="64"/>
      <c r="C188" s="32" t="s">
        <v>11</v>
      </c>
      <c r="D188" s="35"/>
      <c r="E188" s="33">
        <f>SUM(E185:E187)</f>
        <v>68876.6</v>
      </c>
      <c r="F188" s="33">
        <f>SUM(F185:F187)</f>
        <v>12001.61</v>
      </c>
      <c r="G188" s="34">
        <f t="shared" si="4"/>
        <v>0.17424800295020368</v>
      </c>
      <c r="H188" s="33">
        <f>SUM(H185:H187)</f>
        <v>11749.939999999999</v>
      </c>
      <c r="I188" s="34">
        <f t="shared" si="5"/>
        <v>0.1705940769434031</v>
      </c>
      <c r="J188" s="24"/>
    </row>
    <row r="189" spans="1:10" s="19" customFormat="1" ht="46.5" customHeight="1">
      <c r="A189" s="15"/>
      <c r="B189" s="64"/>
      <c r="C189" s="16" t="s">
        <v>85</v>
      </c>
      <c r="D189" s="16" t="s">
        <v>100</v>
      </c>
      <c r="E189" s="17">
        <v>32851</v>
      </c>
      <c r="F189" s="17">
        <v>5333.06</v>
      </c>
      <c r="G189" s="18">
        <f t="shared" si="4"/>
        <v>0.16234087242397494</v>
      </c>
      <c r="H189" s="17">
        <v>5333.06</v>
      </c>
      <c r="I189" s="18">
        <f t="shared" si="5"/>
        <v>0.16234087242397494</v>
      </c>
      <c r="J189" s="15"/>
    </row>
    <row r="190" spans="1:10" s="19" customFormat="1" ht="18.75" customHeight="1">
      <c r="A190" s="15"/>
      <c r="B190" s="64"/>
      <c r="C190" s="16" t="s">
        <v>13</v>
      </c>
      <c r="D190" s="20"/>
      <c r="E190" s="17">
        <f>SUM(E189)</f>
        <v>32851</v>
      </c>
      <c r="F190" s="17">
        <f>SUM(F189)</f>
        <v>5333.06</v>
      </c>
      <c r="G190" s="18">
        <f t="shared" si="4"/>
        <v>0.16234087242397494</v>
      </c>
      <c r="H190" s="17">
        <f>SUM(H189)</f>
        <v>5333.06</v>
      </c>
      <c r="I190" s="18">
        <f t="shared" si="5"/>
        <v>0.16234087242397494</v>
      </c>
      <c r="J190" s="21"/>
    </row>
    <row r="191" spans="1:10" s="19" customFormat="1" ht="23.25" customHeight="1">
      <c r="A191" s="15"/>
      <c r="B191" s="64"/>
      <c r="C191" s="59" t="s">
        <v>101</v>
      </c>
      <c r="D191" s="16" t="s">
        <v>9</v>
      </c>
      <c r="E191" s="17">
        <v>0</v>
      </c>
      <c r="F191" s="17">
        <v>0</v>
      </c>
      <c r="G191" s="18" t="s">
        <v>20</v>
      </c>
      <c r="H191" s="17">
        <v>0</v>
      </c>
      <c r="I191" s="18" t="s">
        <v>20</v>
      </c>
      <c r="J191" s="15"/>
    </row>
    <row r="192" spans="1:10" s="19" customFormat="1" ht="36" customHeight="1">
      <c r="A192" s="15"/>
      <c r="B192" s="64"/>
      <c r="C192" s="59"/>
      <c r="D192" s="16" t="s">
        <v>100</v>
      </c>
      <c r="E192" s="17">
        <v>0</v>
      </c>
      <c r="F192" s="17">
        <v>0</v>
      </c>
      <c r="G192" s="18" t="s">
        <v>20</v>
      </c>
      <c r="H192" s="17">
        <v>0</v>
      </c>
      <c r="I192" s="18" t="s">
        <v>20</v>
      </c>
      <c r="J192" s="15"/>
    </row>
    <row r="193" spans="1:10" s="19" customFormat="1" ht="18.75" customHeight="1">
      <c r="A193" s="15"/>
      <c r="B193" s="64"/>
      <c r="C193" s="16" t="s">
        <v>13</v>
      </c>
      <c r="D193" s="20"/>
      <c r="E193" s="17">
        <f>SUM(E191:E192)</f>
        <v>0</v>
      </c>
      <c r="F193" s="17">
        <f>SUM(F191:F192)</f>
        <v>0</v>
      </c>
      <c r="G193" s="18" t="s">
        <v>20</v>
      </c>
      <c r="H193" s="17">
        <f>SUM(H191:H192)</f>
        <v>0</v>
      </c>
      <c r="I193" s="18" t="s">
        <v>20</v>
      </c>
      <c r="J193" s="21"/>
    </row>
    <row r="194" spans="1:10" s="19" customFormat="1" ht="33.75" customHeight="1">
      <c r="A194" s="15"/>
      <c r="B194" s="64"/>
      <c r="C194" s="16" t="s">
        <v>86</v>
      </c>
      <c r="D194" s="16" t="s">
        <v>100</v>
      </c>
      <c r="E194" s="17">
        <v>23933.6</v>
      </c>
      <c r="F194" s="17">
        <v>4204.75</v>
      </c>
      <c r="G194" s="18">
        <f t="shared" si="4"/>
        <v>0.1756839756660093</v>
      </c>
      <c r="H194" s="17">
        <v>3953.08</v>
      </c>
      <c r="I194" s="18">
        <f t="shared" si="5"/>
        <v>0.1651686332185714</v>
      </c>
      <c r="J194" s="15"/>
    </row>
    <row r="195" spans="1:10" s="19" customFormat="1" ht="18.75" customHeight="1">
      <c r="A195" s="15"/>
      <c r="B195" s="64"/>
      <c r="C195" s="16" t="s">
        <v>13</v>
      </c>
      <c r="D195" s="20"/>
      <c r="E195" s="17">
        <f>SUM(E194)</f>
        <v>23933.6</v>
      </c>
      <c r="F195" s="17">
        <f>SUM(F194)</f>
        <v>4204.75</v>
      </c>
      <c r="G195" s="18">
        <f t="shared" si="4"/>
        <v>0.1756839756660093</v>
      </c>
      <c r="H195" s="17">
        <f>SUM(H194)</f>
        <v>3953.08</v>
      </c>
      <c r="I195" s="18">
        <f t="shared" si="5"/>
        <v>0.1651686332185714</v>
      </c>
      <c r="J195" s="21"/>
    </row>
    <row r="196" spans="1:10" s="19" customFormat="1" ht="18.75" customHeight="1">
      <c r="A196" s="15"/>
      <c r="B196" s="64"/>
      <c r="C196" s="16" t="s">
        <v>56</v>
      </c>
      <c r="D196" s="16" t="s">
        <v>8</v>
      </c>
      <c r="E196" s="17">
        <v>12092</v>
      </c>
      <c r="F196" s="17">
        <v>2463.8</v>
      </c>
      <c r="G196" s="18">
        <f t="shared" si="4"/>
        <v>0.20375454846179294</v>
      </c>
      <c r="H196" s="17">
        <v>2463.8</v>
      </c>
      <c r="I196" s="18">
        <f t="shared" si="5"/>
        <v>0.20375454846179294</v>
      </c>
      <c r="J196" s="15"/>
    </row>
    <row r="197" spans="1:10" s="19" customFormat="1" ht="18.75" customHeight="1">
      <c r="A197" s="15"/>
      <c r="B197" s="64"/>
      <c r="C197" s="16" t="s">
        <v>13</v>
      </c>
      <c r="D197" s="20"/>
      <c r="E197" s="17">
        <f>SUM(E196)</f>
        <v>12092</v>
      </c>
      <c r="F197" s="17">
        <f>SUM(F196)</f>
        <v>2463.8</v>
      </c>
      <c r="G197" s="18">
        <f t="shared" si="4"/>
        <v>0.20375454846179294</v>
      </c>
      <c r="H197" s="17">
        <f>SUM(H196)</f>
        <v>2463.8</v>
      </c>
      <c r="I197" s="18">
        <f t="shared" si="5"/>
        <v>0.20375454846179294</v>
      </c>
      <c r="J197" s="21"/>
    </row>
    <row r="198" spans="1:10" s="19" customFormat="1" ht="38.25" customHeight="1">
      <c r="A198" s="15"/>
      <c r="B198" s="64"/>
      <c r="C198" s="16" t="s">
        <v>87</v>
      </c>
      <c r="D198" s="16" t="s">
        <v>100</v>
      </c>
      <c r="E198" s="17">
        <v>0</v>
      </c>
      <c r="F198" s="17">
        <v>0</v>
      </c>
      <c r="G198" s="18" t="s">
        <v>20</v>
      </c>
      <c r="H198" s="17">
        <v>0</v>
      </c>
      <c r="I198" s="18" t="s">
        <v>20</v>
      </c>
      <c r="J198" s="15"/>
    </row>
    <row r="199" spans="1:10" s="19" customFormat="1" ht="18.75" customHeight="1">
      <c r="A199" s="15"/>
      <c r="B199" s="65"/>
      <c r="C199" s="16" t="s">
        <v>13</v>
      </c>
      <c r="D199" s="20"/>
      <c r="E199" s="17">
        <f>SUM(E198)</f>
        <v>0</v>
      </c>
      <c r="F199" s="17">
        <f>SUM(F198)</f>
        <v>0</v>
      </c>
      <c r="G199" s="18" t="s">
        <v>20</v>
      </c>
      <c r="H199" s="17">
        <f>SUM(H198)</f>
        <v>0</v>
      </c>
      <c r="I199" s="18" t="s">
        <v>20</v>
      </c>
      <c r="J199" s="21"/>
    </row>
    <row r="200" spans="1:10" s="19" customFormat="1" ht="39" customHeight="1">
      <c r="A200" s="15"/>
      <c r="B200" s="45"/>
      <c r="C200" s="16" t="s">
        <v>106</v>
      </c>
      <c r="D200" s="16" t="s">
        <v>100</v>
      </c>
      <c r="E200" s="17">
        <v>0</v>
      </c>
      <c r="F200" s="17">
        <v>0</v>
      </c>
      <c r="G200" s="18" t="s">
        <v>20</v>
      </c>
      <c r="H200" s="17">
        <v>0</v>
      </c>
      <c r="I200" s="18" t="s">
        <v>20</v>
      </c>
      <c r="J200" s="15"/>
    </row>
    <row r="201" spans="1:10" s="19" customFormat="1" ht="18.75" customHeight="1">
      <c r="A201" s="15"/>
      <c r="B201" s="45"/>
      <c r="C201" s="16" t="s">
        <v>13</v>
      </c>
      <c r="D201" s="20"/>
      <c r="E201" s="17">
        <f>SUM(E200)</f>
        <v>0</v>
      </c>
      <c r="F201" s="17">
        <f>SUM(F200)</f>
        <v>0</v>
      </c>
      <c r="G201" s="18" t="s">
        <v>20</v>
      </c>
      <c r="H201" s="17">
        <f>SUM(H200)</f>
        <v>0</v>
      </c>
      <c r="I201" s="18" t="s">
        <v>20</v>
      </c>
      <c r="J201" s="15"/>
    </row>
    <row r="202" spans="1:10" s="23" customFormat="1" ht="26.25" customHeight="1">
      <c r="A202" s="22"/>
      <c r="B202" s="63">
        <v>14</v>
      </c>
      <c r="C202" s="54" t="s">
        <v>35</v>
      </c>
      <c r="D202" s="32" t="s">
        <v>9</v>
      </c>
      <c r="E202" s="33">
        <f>E207</f>
        <v>58937</v>
      </c>
      <c r="F202" s="33">
        <f>F207</f>
        <v>0</v>
      </c>
      <c r="G202" s="34">
        <f t="shared" si="4"/>
        <v>0</v>
      </c>
      <c r="H202" s="33">
        <f>H207</f>
        <v>0</v>
      </c>
      <c r="I202" s="34">
        <f t="shared" si="5"/>
        <v>0</v>
      </c>
      <c r="J202" s="22"/>
    </row>
    <row r="203" spans="1:10" s="23" customFormat="1" ht="63.75" customHeight="1">
      <c r="A203" s="22"/>
      <c r="B203" s="64"/>
      <c r="C203" s="54"/>
      <c r="D203" s="32" t="s">
        <v>100</v>
      </c>
      <c r="E203" s="33">
        <f>E205+E208</f>
        <v>177979.29</v>
      </c>
      <c r="F203" s="33">
        <f>F205+F208</f>
        <v>87344.33</v>
      </c>
      <c r="G203" s="34">
        <f t="shared" si="4"/>
        <v>0.4907555817308856</v>
      </c>
      <c r="H203" s="33">
        <f>H205+H208</f>
        <v>87344.33</v>
      </c>
      <c r="I203" s="34">
        <f t="shared" si="5"/>
        <v>0.4907555817308856</v>
      </c>
      <c r="J203" s="22"/>
    </row>
    <row r="204" spans="1:10" s="23" customFormat="1" ht="18.75" customHeight="1">
      <c r="A204" s="22"/>
      <c r="B204" s="64"/>
      <c r="C204" s="32" t="s">
        <v>11</v>
      </c>
      <c r="D204" s="35"/>
      <c r="E204" s="33">
        <f>SUM(E202:E203)</f>
        <v>236916.29</v>
      </c>
      <c r="F204" s="33">
        <f>SUM(F202:F203)</f>
        <v>87344.33</v>
      </c>
      <c r="G204" s="34">
        <f t="shared" si="4"/>
        <v>0.36867169412453654</v>
      </c>
      <c r="H204" s="33">
        <f>SUM(H202:H203)</f>
        <v>87344.33</v>
      </c>
      <c r="I204" s="34">
        <f t="shared" si="5"/>
        <v>0.36867169412453654</v>
      </c>
      <c r="J204" s="24"/>
    </row>
    <row r="205" spans="1:10" s="19" customFormat="1" ht="34.5" customHeight="1">
      <c r="A205" s="15"/>
      <c r="B205" s="64"/>
      <c r="C205" s="16" t="s">
        <v>88</v>
      </c>
      <c r="D205" s="16" t="s">
        <v>100</v>
      </c>
      <c r="E205" s="26">
        <v>0</v>
      </c>
      <c r="F205" s="27">
        <v>0</v>
      </c>
      <c r="G205" s="18" t="s">
        <v>20</v>
      </c>
      <c r="H205" s="27">
        <v>0</v>
      </c>
      <c r="I205" s="18" t="s">
        <v>20</v>
      </c>
      <c r="J205" s="15"/>
    </row>
    <row r="206" spans="1:10" s="19" customFormat="1" ht="18.75" customHeight="1">
      <c r="A206" s="15"/>
      <c r="B206" s="64"/>
      <c r="C206" s="16" t="s">
        <v>13</v>
      </c>
      <c r="D206" s="20"/>
      <c r="E206" s="26">
        <f>SUM(E205)</f>
        <v>0</v>
      </c>
      <c r="F206" s="27">
        <f>SUM(F205)</f>
        <v>0</v>
      </c>
      <c r="G206" s="18" t="s">
        <v>20</v>
      </c>
      <c r="H206" s="27">
        <f>SUM(H205)</f>
        <v>0</v>
      </c>
      <c r="I206" s="18" t="s">
        <v>20</v>
      </c>
      <c r="J206" s="21"/>
    </row>
    <row r="207" spans="1:10" s="19" customFormat="1" ht="24" customHeight="1">
      <c r="A207" s="15"/>
      <c r="B207" s="64"/>
      <c r="C207" s="59" t="s">
        <v>89</v>
      </c>
      <c r="D207" s="16" t="s">
        <v>9</v>
      </c>
      <c r="E207" s="17">
        <v>58937</v>
      </c>
      <c r="F207" s="17">
        <v>0</v>
      </c>
      <c r="G207" s="18">
        <f t="shared" si="4"/>
        <v>0</v>
      </c>
      <c r="H207" s="17">
        <v>0</v>
      </c>
      <c r="I207" s="18">
        <f t="shared" si="5"/>
        <v>0</v>
      </c>
      <c r="J207" s="15"/>
    </row>
    <row r="208" spans="1:10" s="19" customFormat="1" ht="33" customHeight="1">
      <c r="A208" s="15"/>
      <c r="B208" s="64"/>
      <c r="C208" s="59"/>
      <c r="D208" s="16" t="s">
        <v>100</v>
      </c>
      <c r="E208" s="17">
        <v>177979.29</v>
      </c>
      <c r="F208" s="17">
        <v>87344.33</v>
      </c>
      <c r="G208" s="18">
        <f aca="true" t="shared" si="6" ref="G208:G220">F208/E208</f>
        <v>0.4907555817308856</v>
      </c>
      <c r="H208" s="17">
        <v>87344.33</v>
      </c>
      <c r="I208" s="18">
        <f aca="true" t="shared" si="7" ref="I208:I240">H208/E208</f>
        <v>0.4907555817308856</v>
      </c>
      <c r="J208" s="15"/>
    </row>
    <row r="209" spans="1:10" s="19" customFormat="1" ht="18.75" customHeight="1">
      <c r="A209" s="15"/>
      <c r="B209" s="65"/>
      <c r="C209" s="16" t="s">
        <v>13</v>
      </c>
      <c r="D209" s="20"/>
      <c r="E209" s="17">
        <f>SUM(E207:E208)</f>
        <v>236916.29</v>
      </c>
      <c r="F209" s="17">
        <f>SUM(F207:F208)</f>
        <v>87344.33</v>
      </c>
      <c r="G209" s="18">
        <f t="shared" si="6"/>
        <v>0.36867169412453654</v>
      </c>
      <c r="H209" s="17">
        <f>SUM(H207:H208)</f>
        <v>87344.33</v>
      </c>
      <c r="I209" s="18">
        <f t="shared" si="7"/>
        <v>0.36867169412453654</v>
      </c>
      <c r="J209" s="21"/>
    </row>
    <row r="210" spans="1:10" s="23" customFormat="1" ht="18.75" customHeight="1">
      <c r="A210" s="22"/>
      <c r="B210" s="63">
        <v>15</v>
      </c>
      <c r="C210" s="54" t="s">
        <v>36</v>
      </c>
      <c r="D210" s="32" t="s">
        <v>8</v>
      </c>
      <c r="E210" s="33">
        <f>E217</f>
        <v>11548.76</v>
      </c>
      <c r="F210" s="33">
        <f>F217</f>
        <v>0</v>
      </c>
      <c r="G210" s="34">
        <f t="shared" si="6"/>
        <v>0</v>
      </c>
      <c r="H210" s="33">
        <f>H217</f>
        <v>0</v>
      </c>
      <c r="I210" s="34">
        <f t="shared" si="7"/>
        <v>0</v>
      </c>
      <c r="J210" s="22"/>
    </row>
    <row r="211" spans="1:10" s="23" customFormat="1" ht="28.5" customHeight="1">
      <c r="A211" s="22"/>
      <c r="B211" s="64"/>
      <c r="C211" s="54"/>
      <c r="D211" s="32" t="s">
        <v>9</v>
      </c>
      <c r="E211" s="33">
        <f>E214+E218</f>
        <v>25633.09</v>
      </c>
      <c r="F211" s="33">
        <f>F214+F218</f>
        <v>0</v>
      </c>
      <c r="G211" s="34">
        <f t="shared" si="6"/>
        <v>0</v>
      </c>
      <c r="H211" s="33">
        <f>H214+H218</f>
        <v>0</v>
      </c>
      <c r="I211" s="34">
        <f t="shared" si="7"/>
        <v>0</v>
      </c>
      <c r="J211" s="22"/>
    </row>
    <row r="212" spans="1:10" s="23" customFormat="1" ht="37.5" customHeight="1">
      <c r="A212" s="22"/>
      <c r="B212" s="64"/>
      <c r="C212" s="54"/>
      <c r="D212" s="32" t="s">
        <v>100</v>
      </c>
      <c r="E212" s="33">
        <f>E215+E219</f>
        <v>105143.3</v>
      </c>
      <c r="F212" s="33">
        <f>F215+F219</f>
        <v>14390.24</v>
      </c>
      <c r="G212" s="34">
        <f t="shared" si="6"/>
        <v>0.13686311919066646</v>
      </c>
      <c r="H212" s="33">
        <f>H215+H219</f>
        <v>14390.24</v>
      </c>
      <c r="I212" s="34">
        <f t="shared" si="7"/>
        <v>0.13686311919066646</v>
      </c>
      <c r="J212" s="22"/>
    </row>
    <row r="213" spans="1:10" s="23" customFormat="1" ht="18.75" customHeight="1">
      <c r="A213" s="22"/>
      <c r="B213" s="64"/>
      <c r="C213" s="32" t="s">
        <v>11</v>
      </c>
      <c r="D213" s="35"/>
      <c r="E213" s="33">
        <f>SUM(E210:E212)</f>
        <v>142325.15</v>
      </c>
      <c r="F213" s="33">
        <f>SUM(F210:F212)</f>
        <v>14390.24</v>
      </c>
      <c r="G213" s="34">
        <f t="shared" si="6"/>
        <v>0.1011082018884224</v>
      </c>
      <c r="H213" s="33">
        <f>SUM(H210:H212)</f>
        <v>14390.24</v>
      </c>
      <c r="I213" s="34">
        <f t="shared" si="7"/>
        <v>0.1011082018884224</v>
      </c>
      <c r="J213" s="24"/>
    </row>
    <row r="214" spans="1:10" s="19" customFormat="1" ht="24" customHeight="1">
      <c r="A214" s="15"/>
      <c r="B214" s="64"/>
      <c r="C214" s="59" t="s">
        <v>90</v>
      </c>
      <c r="D214" s="16" t="s">
        <v>9</v>
      </c>
      <c r="E214" s="17">
        <v>234</v>
      </c>
      <c r="F214" s="17">
        <v>0</v>
      </c>
      <c r="G214" s="18">
        <f t="shared" si="6"/>
        <v>0</v>
      </c>
      <c r="H214" s="17">
        <v>0</v>
      </c>
      <c r="I214" s="18">
        <f>H214/E214</f>
        <v>0</v>
      </c>
      <c r="J214" s="15"/>
    </row>
    <row r="215" spans="1:10" s="19" customFormat="1" ht="48" customHeight="1">
      <c r="A215" s="15"/>
      <c r="B215" s="64"/>
      <c r="C215" s="59"/>
      <c r="D215" s="16" t="s">
        <v>100</v>
      </c>
      <c r="E215" s="17">
        <v>90347</v>
      </c>
      <c r="F215" s="17">
        <v>13577.98</v>
      </c>
      <c r="G215" s="18">
        <f t="shared" si="6"/>
        <v>0.15028700454912725</v>
      </c>
      <c r="H215" s="17">
        <v>13577.98</v>
      </c>
      <c r="I215" s="18">
        <f>H215/E215</f>
        <v>0.15028700454912725</v>
      </c>
      <c r="J215" s="15"/>
    </row>
    <row r="216" spans="1:10" s="19" customFormat="1" ht="18.75" customHeight="1">
      <c r="A216" s="15"/>
      <c r="B216" s="64"/>
      <c r="C216" s="16" t="s">
        <v>13</v>
      </c>
      <c r="D216" s="20"/>
      <c r="E216" s="17">
        <f>SUM(E214:E215)</f>
        <v>90581</v>
      </c>
      <c r="F216" s="17">
        <f>SUM(F214:F215)</f>
        <v>13577.98</v>
      </c>
      <c r="G216" s="18">
        <f t="shared" si="6"/>
        <v>0.1498987646415915</v>
      </c>
      <c r="H216" s="17">
        <f>SUM(H214:H215)</f>
        <v>13577.98</v>
      </c>
      <c r="I216" s="18">
        <f>H216/E216</f>
        <v>0.1498987646415915</v>
      </c>
      <c r="J216" s="21"/>
    </row>
    <row r="217" spans="1:10" s="19" customFormat="1" ht="18.75" customHeight="1">
      <c r="A217" s="15"/>
      <c r="B217" s="64"/>
      <c r="C217" s="59" t="s">
        <v>91</v>
      </c>
      <c r="D217" s="16" t="s">
        <v>8</v>
      </c>
      <c r="E217" s="17">
        <v>11548.76</v>
      </c>
      <c r="F217" s="17">
        <v>0</v>
      </c>
      <c r="G217" s="18">
        <f t="shared" si="6"/>
        <v>0</v>
      </c>
      <c r="H217" s="17">
        <v>0</v>
      </c>
      <c r="I217" s="18">
        <f t="shared" si="7"/>
        <v>0</v>
      </c>
      <c r="J217" s="15"/>
    </row>
    <row r="218" spans="1:10" s="19" customFormat="1" ht="28.5" customHeight="1">
      <c r="A218" s="15"/>
      <c r="B218" s="64"/>
      <c r="C218" s="59"/>
      <c r="D218" s="16" t="s">
        <v>9</v>
      </c>
      <c r="E218" s="17">
        <v>25399.09</v>
      </c>
      <c r="F218" s="17">
        <v>0</v>
      </c>
      <c r="G218" s="18">
        <f t="shared" si="6"/>
        <v>0</v>
      </c>
      <c r="H218" s="17">
        <v>0</v>
      </c>
      <c r="I218" s="18">
        <f t="shared" si="7"/>
        <v>0</v>
      </c>
      <c r="J218" s="15"/>
    </row>
    <row r="219" spans="1:10" s="19" customFormat="1" ht="37.5" customHeight="1">
      <c r="A219" s="15"/>
      <c r="B219" s="64"/>
      <c r="C219" s="59"/>
      <c r="D219" s="16" t="s">
        <v>100</v>
      </c>
      <c r="E219" s="17">
        <v>14796.3</v>
      </c>
      <c r="F219" s="17">
        <v>812.26</v>
      </c>
      <c r="G219" s="18">
        <f t="shared" si="6"/>
        <v>0.05489615647155032</v>
      </c>
      <c r="H219" s="17">
        <v>812.26</v>
      </c>
      <c r="I219" s="18">
        <f t="shared" si="7"/>
        <v>0.05489615647155032</v>
      </c>
      <c r="J219" s="15"/>
    </row>
    <row r="220" spans="1:10" s="19" customFormat="1" ht="18.75" customHeight="1">
      <c r="A220" s="15"/>
      <c r="B220" s="65"/>
      <c r="C220" s="16" t="s">
        <v>13</v>
      </c>
      <c r="D220" s="20"/>
      <c r="E220" s="17">
        <f>SUM(E217:E219)</f>
        <v>51744.149999999994</v>
      </c>
      <c r="F220" s="17">
        <f>SUM(F217:F219)</f>
        <v>812.26</v>
      </c>
      <c r="G220" s="18">
        <f t="shared" si="6"/>
        <v>0.01569761992418467</v>
      </c>
      <c r="H220" s="17">
        <f>SUM(H217:H219)</f>
        <v>812.26</v>
      </c>
      <c r="I220" s="18">
        <f t="shared" si="7"/>
        <v>0.01569761992418467</v>
      </c>
      <c r="J220" s="21"/>
    </row>
    <row r="221" spans="1:10" s="19" customFormat="1" ht="24.75" customHeight="1">
      <c r="A221" s="15"/>
      <c r="B221" s="63">
        <v>16</v>
      </c>
      <c r="C221" s="52" t="s">
        <v>37</v>
      </c>
      <c r="D221" s="32" t="s">
        <v>9</v>
      </c>
      <c r="E221" s="33">
        <f>E226</f>
        <v>494</v>
      </c>
      <c r="F221" s="33">
        <f>F226</f>
        <v>110.37</v>
      </c>
      <c r="G221" s="34">
        <f>G226</f>
        <v>0.22342105263157896</v>
      </c>
      <c r="H221" s="33">
        <f>H226</f>
        <v>110.37</v>
      </c>
      <c r="I221" s="34">
        <f>I226</f>
        <v>0.22342105263157896</v>
      </c>
      <c r="J221" s="15"/>
    </row>
    <row r="222" spans="1:10" s="19" customFormat="1" ht="46.5" customHeight="1">
      <c r="A222" s="15"/>
      <c r="B222" s="64"/>
      <c r="C222" s="53"/>
      <c r="D222" s="32" t="s">
        <v>100</v>
      </c>
      <c r="E222" s="33">
        <f>E224</f>
        <v>0</v>
      </c>
      <c r="F222" s="33">
        <f>F224</f>
        <v>0</v>
      </c>
      <c r="G222" s="34" t="str">
        <f>G224</f>
        <v>-</v>
      </c>
      <c r="H222" s="33">
        <f>H224</f>
        <v>0</v>
      </c>
      <c r="I222" s="34" t="str">
        <f>I224</f>
        <v>-</v>
      </c>
      <c r="J222" s="15"/>
    </row>
    <row r="223" spans="1:10" s="19" customFormat="1" ht="18.75" customHeight="1">
      <c r="A223" s="15"/>
      <c r="B223" s="64"/>
      <c r="C223" s="32" t="s">
        <v>11</v>
      </c>
      <c r="D223" s="35"/>
      <c r="E223" s="33">
        <f>SUM(E221:E222)</f>
        <v>494</v>
      </c>
      <c r="F223" s="33">
        <f>SUM(F221:F222)</f>
        <v>110.37</v>
      </c>
      <c r="G223" s="34">
        <f>SUM(G221:G222)</f>
        <v>0.22342105263157896</v>
      </c>
      <c r="H223" s="33">
        <f>SUM(H221:H222)</f>
        <v>110.37</v>
      </c>
      <c r="I223" s="34">
        <f>SUM(I221:I222)</f>
        <v>0.22342105263157896</v>
      </c>
      <c r="J223" s="21"/>
    </row>
    <row r="224" spans="1:10" s="19" customFormat="1" ht="37.5" customHeight="1">
      <c r="A224" s="15"/>
      <c r="B224" s="64"/>
      <c r="C224" s="25" t="s">
        <v>92</v>
      </c>
      <c r="D224" s="16" t="s">
        <v>100</v>
      </c>
      <c r="E224" s="17">
        <v>0</v>
      </c>
      <c r="F224" s="17">
        <v>0</v>
      </c>
      <c r="G224" s="18" t="s">
        <v>20</v>
      </c>
      <c r="H224" s="17">
        <v>0</v>
      </c>
      <c r="I224" s="18" t="s">
        <v>20</v>
      </c>
      <c r="J224" s="15"/>
    </row>
    <row r="225" spans="1:10" s="19" customFormat="1" ht="18.75" customHeight="1">
      <c r="A225" s="15"/>
      <c r="B225" s="64"/>
      <c r="C225" s="16" t="s">
        <v>13</v>
      </c>
      <c r="D225" s="20"/>
      <c r="E225" s="17">
        <f>SUM(E224)</f>
        <v>0</v>
      </c>
      <c r="F225" s="17">
        <f>SUM(F224)</f>
        <v>0</v>
      </c>
      <c r="G225" s="18" t="s">
        <v>20</v>
      </c>
      <c r="H225" s="17">
        <f>SUM(H224)</f>
        <v>0</v>
      </c>
      <c r="I225" s="18" t="s">
        <v>20</v>
      </c>
      <c r="J225" s="21"/>
    </row>
    <row r="226" spans="1:10" s="19" customFormat="1" ht="26.25" customHeight="1">
      <c r="A226" s="15"/>
      <c r="B226" s="64"/>
      <c r="C226" s="25" t="s">
        <v>93</v>
      </c>
      <c r="D226" s="16" t="s">
        <v>9</v>
      </c>
      <c r="E226" s="17">
        <v>494</v>
      </c>
      <c r="F226" s="17">
        <v>110.37</v>
      </c>
      <c r="G226" s="18">
        <f aca="true" t="shared" si="8" ref="G226:G242">F226/E226</f>
        <v>0.22342105263157896</v>
      </c>
      <c r="H226" s="17">
        <v>110.37</v>
      </c>
      <c r="I226" s="18">
        <f t="shared" si="7"/>
        <v>0.22342105263157896</v>
      </c>
      <c r="J226" s="15"/>
    </row>
    <row r="227" spans="1:10" s="19" customFormat="1" ht="18.75" customHeight="1">
      <c r="A227" s="15"/>
      <c r="B227" s="65"/>
      <c r="C227" s="16" t="s">
        <v>13</v>
      </c>
      <c r="D227" s="20"/>
      <c r="E227" s="17">
        <f>SUM(E226)</f>
        <v>494</v>
      </c>
      <c r="F227" s="17">
        <f>SUM(F226)</f>
        <v>110.37</v>
      </c>
      <c r="G227" s="18">
        <f t="shared" si="8"/>
        <v>0.22342105263157896</v>
      </c>
      <c r="H227" s="17">
        <f>SUM(H226)</f>
        <v>110.37</v>
      </c>
      <c r="I227" s="18">
        <f t="shared" si="7"/>
        <v>0.22342105263157896</v>
      </c>
      <c r="J227" s="21"/>
    </row>
    <row r="228" spans="1:10" s="23" customFormat="1" ht="18.75" customHeight="1">
      <c r="A228" s="22"/>
      <c r="B228" s="63">
        <v>17</v>
      </c>
      <c r="C228" s="54" t="s">
        <v>38</v>
      </c>
      <c r="D228" s="32" t="s">
        <v>8</v>
      </c>
      <c r="E228" s="33">
        <f>E232</f>
        <v>57142.5</v>
      </c>
      <c r="F228" s="33">
        <f>F232</f>
        <v>0</v>
      </c>
      <c r="G228" s="34">
        <f t="shared" si="8"/>
        <v>0</v>
      </c>
      <c r="H228" s="33">
        <f>H232</f>
        <v>0</v>
      </c>
      <c r="I228" s="34">
        <f t="shared" si="7"/>
        <v>0</v>
      </c>
      <c r="J228" s="22"/>
    </row>
    <row r="229" spans="1:10" s="23" customFormat="1" ht="28.5" customHeight="1">
      <c r="A229" s="22"/>
      <c r="B229" s="64"/>
      <c r="C229" s="54"/>
      <c r="D229" s="32" t="s">
        <v>9</v>
      </c>
      <c r="E229" s="33">
        <f>E233+E238+E241</f>
        <v>163507.19999999998</v>
      </c>
      <c r="F229" s="33">
        <f>F233+F238+F241</f>
        <v>687.1899999999999</v>
      </c>
      <c r="G229" s="34">
        <f t="shared" si="8"/>
        <v>0.004202811863942383</v>
      </c>
      <c r="H229" s="33">
        <f>H233+H238+H241</f>
        <v>687.1899999999999</v>
      </c>
      <c r="I229" s="34">
        <f t="shared" si="7"/>
        <v>0.004202811863942383</v>
      </c>
      <c r="J229" s="22"/>
    </row>
    <row r="230" spans="1:10" s="23" customFormat="1" ht="45" customHeight="1">
      <c r="A230" s="22"/>
      <c r="B230" s="64"/>
      <c r="C230" s="54"/>
      <c r="D230" s="32" t="s">
        <v>100</v>
      </c>
      <c r="E230" s="33">
        <f>E234+E236+E239</f>
        <v>455504.19</v>
      </c>
      <c r="F230" s="33">
        <f>F234+F236+F239</f>
        <v>55706.5</v>
      </c>
      <c r="G230" s="34">
        <f t="shared" si="8"/>
        <v>0.12229635033653587</v>
      </c>
      <c r="H230" s="33">
        <f>H234+H236+H239</f>
        <v>55706.5</v>
      </c>
      <c r="I230" s="34">
        <f t="shared" si="7"/>
        <v>0.12229635033653587</v>
      </c>
      <c r="J230" s="22"/>
    </row>
    <row r="231" spans="1:10" s="23" customFormat="1" ht="18.75" customHeight="1">
      <c r="A231" s="22"/>
      <c r="B231" s="64"/>
      <c r="C231" s="32" t="s">
        <v>11</v>
      </c>
      <c r="D231" s="35"/>
      <c r="E231" s="33">
        <f>SUM(E228:E230)</f>
        <v>676153.89</v>
      </c>
      <c r="F231" s="33">
        <f>SUM(F228:F230)</f>
        <v>56393.69</v>
      </c>
      <c r="G231" s="34">
        <f t="shared" si="8"/>
        <v>0.08340363167917292</v>
      </c>
      <c r="H231" s="33">
        <f>SUM(H228:H230)</f>
        <v>56393.69</v>
      </c>
      <c r="I231" s="34">
        <f t="shared" si="7"/>
        <v>0.08340363167917292</v>
      </c>
      <c r="J231" s="24"/>
    </row>
    <row r="232" spans="1:10" s="19" customFormat="1" ht="18.75" customHeight="1">
      <c r="A232" s="15"/>
      <c r="B232" s="64"/>
      <c r="C232" s="59" t="s">
        <v>94</v>
      </c>
      <c r="D232" s="16" t="s">
        <v>8</v>
      </c>
      <c r="E232" s="17">
        <v>57142.5</v>
      </c>
      <c r="F232" s="17">
        <v>0</v>
      </c>
      <c r="G232" s="18">
        <f t="shared" si="8"/>
        <v>0</v>
      </c>
      <c r="H232" s="17">
        <v>0</v>
      </c>
      <c r="I232" s="18">
        <f t="shared" si="7"/>
        <v>0</v>
      </c>
      <c r="J232" s="15"/>
    </row>
    <row r="233" spans="1:10" s="19" customFormat="1" ht="28.5" customHeight="1">
      <c r="A233" s="15"/>
      <c r="B233" s="64"/>
      <c r="C233" s="59"/>
      <c r="D233" s="16" t="s">
        <v>9</v>
      </c>
      <c r="E233" s="17">
        <v>157679.24</v>
      </c>
      <c r="F233" s="17">
        <v>521.8</v>
      </c>
      <c r="G233" s="18">
        <f t="shared" si="8"/>
        <v>0.0033092498416405353</v>
      </c>
      <c r="H233" s="17">
        <v>521.8</v>
      </c>
      <c r="I233" s="18">
        <f t="shared" si="7"/>
        <v>0.0033092498416405353</v>
      </c>
      <c r="J233" s="15"/>
    </row>
    <row r="234" spans="1:10" s="19" customFormat="1" ht="37.5" customHeight="1">
      <c r="A234" s="15"/>
      <c r="B234" s="64"/>
      <c r="C234" s="59"/>
      <c r="D234" s="16" t="s">
        <v>100</v>
      </c>
      <c r="E234" s="17">
        <v>199426.71</v>
      </c>
      <c r="F234" s="17">
        <v>19531.39</v>
      </c>
      <c r="G234" s="18">
        <f t="shared" si="8"/>
        <v>0.09793768347279058</v>
      </c>
      <c r="H234" s="17">
        <v>19531.39</v>
      </c>
      <c r="I234" s="18">
        <f t="shared" si="7"/>
        <v>0.09793768347279058</v>
      </c>
      <c r="J234" s="15"/>
    </row>
    <row r="235" spans="1:10" s="19" customFormat="1" ht="18.75" customHeight="1">
      <c r="A235" s="15"/>
      <c r="B235" s="64"/>
      <c r="C235" s="16" t="s">
        <v>13</v>
      </c>
      <c r="D235" s="20"/>
      <c r="E235" s="17">
        <f>SUM(E232:E234)</f>
        <v>414248.44999999995</v>
      </c>
      <c r="F235" s="17">
        <f>SUM(F232:F234)</f>
        <v>20053.19</v>
      </c>
      <c r="G235" s="18">
        <f t="shared" si="8"/>
        <v>0.04840860599478405</v>
      </c>
      <c r="H235" s="17">
        <f>SUM(H232:H234)</f>
        <v>20053.19</v>
      </c>
      <c r="I235" s="18">
        <f t="shared" si="7"/>
        <v>0.04840860599478405</v>
      </c>
      <c r="J235" s="21"/>
    </row>
    <row r="236" spans="1:10" s="19" customFormat="1" ht="34.5" customHeight="1">
      <c r="A236" s="15"/>
      <c r="B236" s="64"/>
      <c r="C236" s="16" t="s">
        <v>95</v>
      </c>
      <c r="D236" s="16" t="s">
        <v>100</v>
      </c>
      <c r="E236" s="17">
        <v>254813.44</v>
      </c>
      <c r="F236" s="17">
        <v>36175.11</v>
      </c>
      <c r="G236" s="18">
        <f t="shared" si="8"/>
        <v>0.14196704067101013</v>
      </c>
      <c r="H236" s="17">
        <v>36175.11</v>
      </c>
      <c r="I236" s="18">
        <f t="shared" si="7"/>
        <v>0.14196704067101013</v>
      </c>
      <c r="J236" s="15"/>
    </row>
    <row r="237" spans="1:10" s="19" customFormat="1" ht="18.75" customHeight="1">
      <c r="A237" s="15"/>
      <c r="B237" s="64"/>
      <c r="C237" s="16" t="s">
        <v>13</v>
      </c>
      <c r="D237" s="20"/>
      <c r="E237" s="17">
        <f>SUM(E236)</f>
        <v>254813.44</v>
      </c>
      <c r="F237" s="17">
        <f>SUM(F236)</f>
        <v>36175.11</v>
      </c>
      <c r="G237" s="18">
        <f t="shared" si="8"/>
        <v>0.14196704067101013</v>
      </c>
      <c r="H237" s="17">
        <f>SUM(H236)</f>
        <v>36175.11</v>
      </c>
      <c r="I237" s="18">
        <f t="shared" si="7"/>
        <v>0.14196704067101013</v>
      </c>
      <c r="J237" s="21"/>
    </row>
    <row r="238" spans="1:10" s="19" customFormat="1" ht="25.5" customHeight="1">
      <c r="A238" s="15"/>
      <c r="B238" s="64"/>
      <c r="C238" s="59" t="s">
        <v>96</v>
      </c>
      <c r="D238" s="16" t="s">
        <v>9</v>
      </c>
      <c r="E238" s="17">
        <v>5119.96</v>
      </c>
      <c r="F238" s="17">
        <v>0</v>
      </c>
      <c r="G238" s="18">
        <f t="shared" si="8"/>
        <v>0</v>
      </c>
      <c r="H238" s="17">
        <v>0</v>
      </c>
      <c r="I238" s="18">
        <f t="shared" si="7"/>
        <v>0</v>
      </c>
      <c r="J238" s="15"/>
    </row>
    <row r="239" spans="1:10" s="19" customFormat="1" ht="34.5" customHeight="1">
      <c r="A239" s="15"/>
      <c r="B239" s="64"/>
      <c r="C239" s="59"/>
      <c r="D239" s="16" t="s">
        <v>100</v>
      </c>
      <c r="E239" s="17">
        <v>1264.04</v>
      </c>
      <c r="F239" s="17">
        <v>0</v>
      </c>
      <c r="G239" s="18">
        <f t="shared" si="8"/>
        <v>0</v>
      </c>
      <c r="H239" s="17">
        <v>0</v>
      </c>
      <c r="I239" s="18">
        <f t="shared" si="7"/>
        <v>0</v>
      </c>
      <c r="J239" s="15"/>
    </row>
    <row r="240" spans="1:10" s="19" customFormat="1" ht="18.75" customHeight="1">
      <c r="A240" s="15"/>
      <c r="B240" s="65"/>
      <c r="C240" s="16" t="s">
        <v>13</v>
      </c>
      <c r="D240" s="20"/>
      <c r="E240" s="17">
        <f>SUM(E238:E239)</f>
        <v>6384</v>
      </c>
      <c r="F240" s="17">
        <f>SUM(F238:F239)</f>
        <v>0</v>
      </c>
      <c r="G240" s="18">
        <f t="shared" si="8"/>
        <v>0</v>
      </c>
      <c r="H240" s="17">
        <f>SUM(H238:H239)</f>
        <v>0</v>
      </c>
      <c r="I240" s="18">
        <f t="shared" si="7"/>
        <v>0</v>
      </c>
      <c r="J240" s="21"/>
    </row>
    <row r="241" spans="1:10" s="19" customFormat="1" ht="23.25" customHeight="1">
      <c r="A241" s="15"/>
      <c r="B241" s="49"/>
      <c r="C241" s="16" t="s">
        <v>56</v>
      </c>
      <c r="D241" s="16" t="s">
        <v>108</v>
      </c>
      <c r="E241" s="17">
        <v>708</v>
      </c>
      <c r="F241" s="17">
        <v>165.39</v>
      </c>
      <c r="G241" s="18">
        <f t="shared" si="8"/>
        <v>0.2336016949152542</v>
      </c>
      <c r="H241" s="17">
        <v>165.39</v>
      </c>
      <c r="I241" s="18">
        <f>H241/E241</f>
        <v>0.2336016949152542</v>
      </c>
      <c r="J241" s="15"/>
    </row>
    <row r="242" spans="1:10" s="19" customFormat="1" ht="18.75" customHeight="1">
      <c r="A242" s="15"/>
      <c r="B242" s="49"/>
      <c r="C242" s="16" t="s">
        <v>13</v>
      </c>
      <c r="D242" s="20"/>
      <c r="E242" s="17">
        <f>SUM(E241)</f>
        <v>708</v>
      </c>
      <c r="F242" s="17">
        <f>SUM(F241)</f>
        <v>165.39</v>
      </c>
      <c r="G242" s="18">
        <f t="shared" si="8"/>
        <v>0.2336016949152542</v>
      </c>
      <c r="H242" s="17">
        <f>SUM(H241)</f>
        <v>165.39</v>
      </c>
      <c r="I242" s="18">
        <f>H242/E242</f>
        <v>0.2336016949152542</v>
      </c>
      <c r="J242" s="21"/>
    </row>
    <row r="243" spans="1:10" s="19" customFormat="1" ht="58.5" customHeight="1">
      <c r="A243" s="15"/>
      <c r="B243" s="64">
        <v>18</v>
      </c>
      <c r="C243" s="52" t="s">
        <v>39</v>
      </c>
      <c r="D243" s="32" t="s">
        <v>100</v>
      </c>
      <c r="E243" s="33">
        <f>E246</f>
        <v>0</v>
      </c>
      <c r="F243" s="33">
        <f>F246</f>
        <v>0</v>
      </c>
      <c r="G243" s="34" t="s">
        <v>20</v>
      </c>
      <c r="H243" s="33">
        <f>H246</f>
        <v>0</v>
      </c>
      <c r="I243" s="34" t="s">
        <v>20</v>
      </c>
      <c r="J243" s="15"/>
    </row>
    <row r="244" spans="1:10" s="19" customFormat="1" ht="18.75" customHeight="1">
      <c r="A244" s="15"/>
      <c r="B244" s="64"/>
      <c r="C244" s="53"/>
      <c r="D244" s="32" t="s">
        <v>10</v>
      </c>
      <c r="E244" s="33">
        <f>E247</f>
        <v>0</v>
      </c>
      <c r="F244" s="33">
        <f>F247</f>
        <v>0</v>
      </c>
      <c r="G244" s="34" t="s">
        <v>20</v>
      </c>
      <c r="H244" s="33">
        <f>H247</f>
        <v>0</v>
      </c>
      <c r="I244" s="34" t="s">
        <v>20</v>
      </c>
      <c r="J244" s="15"/>
    </row>
    <row r="245" spans="1:10" s="19" customFormat="1" ht="18.75" customHeight="1">
      <c r="A245" s="15"/>
      <c r="B245" s="64"/>
      <c r="C245" s="32" t="s">
        <v>11</v>
      </c>
      <c r="D245" s="35"/>
      <c r="E245" s="33">
        <f>SUM(E243:E244)</f>
        <v>0</v>
      </c>
      <c r="F245" s="33">
        <f>SUM(F243:F244)</f>
        <v>0</v>
      </c>
      <c r="G245" s="34" t="s">
        <v>20</v>
      </c>
      <c r="H245" s="33">
        <f>SUM(H243:H244)</f>
        <v>0</v>
      </c>
      <c r="I245" s="34" t="s">
        <v>20</v>
      </c>
      <c r="J245" s="21"/>
    </row>
    <row r="246" spans="1:10" s="19" customFormat="1" ht="37.5" customHeight="1">
      <c r="A246" s="15"/>
      <c r="B246" s="64"/>
      <c r="C246" s="50" t="s">
        <v>97</v>
      </c>
      <c r="D246" s="16" t="s">
        <v>100</v>
      </c>
      <c r="E246" s="17">
        <v>0</v>
      </c>
      <c r="F246" s="17">
        <v>0</v>
      </c>
      <c r="G246" s="18" t="s">
        <v>20</v>
      </c>
      <c r="H246" s="17">
        <v>0</v>
      </c>
      <c r="I246" s="18" t="s">
        <v>20</v>
      </c>
      <c r="J246" s="15"/>
    </row>
    <row r="247" spans="1:10" s="19" customFormat="1" ht="18.75" customHeight="1">
      <c r="A247" s="15"/>
      <c r="B247" s="64"/>
      <c r="C247" s="51"/>
      <c r="D247" s="16" t="s">
        <v>10</v>
      </c>
      <c r="E247" s="17">
        <v>0</v>
      </c>
      <c r="F247" s="17">
        <v>0</v>
      </c>
      <c r="G247" s="18" t="s">
        <v>20</v>
      </c>
      <c r="H247" s="17">
        <v>0</v>
      </c>
      <c r="I247" s="18" t="s">
        <v>20</v>
      </c>
      <c r="J247" s="15"/>
    </row>
    <row r="248" spans="1:10" s="19" customFormat="1" ht="18.75" customHeight="1">
      <c r="A248" s="15"/>
      <c r="B248" s="65"/>
      <c r="C248" s="16" t="s">
        <v>13</v>
      </c>
      <c r="D248" s="20"/>
      <c r="E248" s="17">
        <f>SUM(E246:E247)</f>
        <v>0</v>
      </c>
      <c r="F248" s="17">
        <f>SUM(F246:F247)</f>
        <v>0</v>
      </c>
      <c r="G248" s="18" t="s">
        <v>20</v>
      </c>
      <c r="H248" s="17">
        <f>SUM(H246:H247)</f>
        <v>0</v>
      </c>
      <c r="I248" s="18" t="s">
        <v>20</v>
      </c>
      <c r="J248" s="21"/>
    </row>
    <row r="249" spans="1:10" s="23" customFormat="1" ht="21.75" customHeight="1">
      <c r="A249" s="22"/>
      <c r="B249" s="63">
        <v>19</v>
      </c>
      <c r="C249" s="52" t="s">
        <v>40</v>
      </c>
      <c r="D249" s="42" t="s">
        <v>8</v>
      </c>
      <c r="E249" s="33">
        <f>E254</f>
        <v>0</v>
      </c>
      <c r="F249" s="33">
        <f>F254</f>
        <v>0</v>
      </c>
      <c r="G249" s="34" t="s">
        <v>20</v>
      </c>
      <c r="H249" s="33">
        <f>H254</f>
        <v>0</v>
      </c>
      <c r="I249" s="34" t="s">
        <v>20</v>
      </c>
      <c r="J249" s="22"/>
    </row>
    <row r="250" spans="1:10" s="23" customFormat="1" ht="21.75" customHeight="1">
      <c r="A250" s="22"/>
      <c r="B250" s="64"/>
      <c r="C250" s="68"/>
      <c r="D250" s="42" t="s">
        <v>9</v>
      </c>
      <c r="E250" s="33">
        <f>E255+E259</f>
        <v>0</v>
      </c>
      <c r="F250" s="33">
        <f>F255+F259</f>
        <v>0</v>
      </c>
      <c r="G250" s="34" t="s">
        <v>20</v>
      </c>
      <c r="H250" s="33">
        <f>H255+H259</f>
        <v>0</v>
      </c>
      <c r="I250" s="34" t="s">
        <v>20</v>
      </c>
      <c r="J250" s="22"/>
    </row>
    <row r="251" spans="1:10" s="23" customFormat="1" ht="34.5" customHeight="1">
      <c r="A251" s="22"/>
      <c r="B251" s="64"/>
      <c r="C251" s="68"/>
      <c r="D251" s="32" t="s">
        <v>100</v>
      </c>
      <c r="E251" s="33">
        <f>E256+E259</f>
        <v>0</v>
      </c>
      <c r="F251" s="33">
        <f>F256+F259</f>
        <v>0</v>
      </c>
      <c r="G251" s="34" t="s">
        <v>20</v>
      </c>
      <c r="H251" s="33">
        <f>H256</f>
        <v>0</v>
      </c>
      <c r="I251" s="34" t="s">
        <v>20</v>
      </c>
      <c r="J251" s="22"/>
    </row>
    <row r="252" spans="1:10" s="23" customFormat="1" ht="26.25" customHeight="1">
      <c r="A252" s="22"/>
      <c r="B252" s="64"/>
      <c r="C252" s="53"/>
      <c r="D252" s="32" t="s">
        <v>10</v>
      </c>
      <c r="E252" s="33">
        <f>E260</f>
        <v>0</v>
      </c>
      <c r="F252" s="33">
        <f>F260</f>
        <v>0</v>
      </c>
      <c r="G252" s="34" t="s">
        <v>20</v>
      </c>
      <c r="H252" s="33">
        <f>H260</f>
        <v>0</v>
      </c>
      <c r="I252" s="34" t="s">
        <v>20</v>
      </c>
      <c r="J252" s="22"/>
    </row>
    <row r="253" spans="1:10" s="23" customFormat="1" ht="18.75" customHeight="1">
      <c r="A253" s="22"/>
      <c r="B253" s="64"/>
      <c r="C253" s="32" t="s">
        <v>11</v>
      </c>
      <c r="D253" s="35"/>
      <c r="E253" s="33">
        <f>SUM(E249:E252)</f>
        <v>0</v>
      </c>
      <c r="F253" s="33">
        <f>SUM(F249:F252)</f>
        <v>0</v>
      </c>
      <c r="G253" s="34" t="s">
        <v>20</v>
      </c>
      <c r="H253" s="33">
        <f>SUM(H249:H252)</f>
        <v>0</v>
      </c>
      <c r="I253" s="34" t="s">
        <v>20</v>
      </c>
      <c r="J253" s="24"/>
    </row>
    <row r="254" spans="1:10" s="19" customFormat="1" ht="24" customHeight="1">
      <c r="A254" s="15"/>
      <c r="B254" s="64"/>
      <c r="C254" s="16" t="s">
        <v>98</v>
      </c>
      <c r="D254" s="16" t="s">
        <v>8</v>
      </c>
      <c r="E254" s="17">
        <v>0</v>
      </c>
      <c r="F254" s="17">
        <v>0</v>
      </c>
      <c r="G254" s="18" t="s">
        <v>20</v>
      </c>
      <c r="H254" s="17">
        <v>0</v>
      </c>
      <c r="I254" s="18" t="s">
        <v>20</v>
      </c>
      <c r="J254" s="15"/>
    </row>
    <row r="255" spans="1:10" s="19" customFormat="1" ht="24" customHeight="1">
      <c r="A255" s="15"/>
      <c r="B255" s="64"/>
      <c r="C255" s="16" t="s">
        <v>98</v>
      </c>
      <c r="D255" s="16" t="s">
        <v>9</v>
      </c>
      <c r="E255" s="17">
        <v>0</v>
      </c>
      <c r="F255" s="17">
        <v>0</v>
      </c>
      <c r="G255" s="18" t="s">
        <v>20</v>
      </c>
      <c r="H255" s="17">
        <v>0</v>
      </c>
      <c r="I255" s="18" t="s">
        <v>20</v>
      </c>
      <c r="J255" s="15"/>
    </row>
    <row r="256" spans="1:10" s="19" customFormat="1" ht="38.25" customHeight="1">
      <c r="A256" s="15"/>
      <c r="B256" s="64"/>
      <c r="C256" s="16"/>
      <c r="D256" s="16" t="s">
        <v>100</v>
      </c>
      <c r="E256" s="17">
        <v>0</v>
      </c>
      <c r="F256" s="17">
        <v>0</v>
      </c>
      <c r="G256" s="18" t="s">
        <v>20</v>
      </c>
      <c r="H256" s="17">
        <v>0</v>
      </c>
      <c r="I256" s="18" t="s">
        <v>20</v>
      </c>
      <c r="J256" s="15"/>
    </row>
    <row r="257" spans="1:10" s="19" customFormat="1" ht="18.75" customHeight="1">
      <c r="A257" s="15"/>
      <c r="B257" s="64"/>
      <c r="C257" s="16" t="s">
        <v>13</v>
      </c>
      <c r="D257" s="20"/>
      <c r="E257" s="17">
        <f>SUM(E254:E256)</f>
        <v>0</v>
      </c>
      <c r="F257" s="17">
        <f>SUM(F254:F256)</f>
        <v>0</v>
      </c>
      <c r="G257" s="18" t="s">
        <v>20</v>
      </c>
      <c r="H257" s="17">
        <f>SUM(H254:H256)</f>
        <v>0</v>
      </c>
      <c r="I257" s="18" t="s">
        <v>20</v>
      </c>
      <c r="J257" s="21"/>
    </row>
    <row r="258" spans="1:10" s="19" customFormat="1" ht="26.25" customHeight="1">
      <c r="A258" s="15"/>
      <c r="B258" s="64"/>
      <c r="C258" s="59" t="s">
        <v>99</v>
      </c>
      <c r="D258" s="16" t="s">
        <v>9</v>
      </c>
      <c r="E258" s="17">
        <v>0</v>
      </c>
      <c r="F258" s="17">
        <v>0</v>
      </c>
      <c r="G258" s="18" t="s">
        <v>20</v>
      </c>
      <c r="H258" s="17">
        <v>0</v>
      </c>
      <c r="I258" s="18" t="s">
        <v>20</v>
      </c>
      <c r="J258" s="15"/>
    </row>
    <row r="259" spans="1:10" s="19" customFormat="1" ht="33.75" customHeight="1">
      <c r="A259" s="15"/>
      <c r="B259" s="64"/>
      <c r="C259" s="59"/>
      <c r="D259" s="16" t="s">
        <v>100</v>
      </c>
      <c r="E259" s="17">
        <v>0</v>
      </c>
      <c r="F259" s="17">
        <v>0</v>
      </c>
      <c r="G259" s="18" t="s">
        <v>20</v>
      </c>
      <c r="H259" s="17">
        <v>0</v>
      </c>
      <c r="I259" s="18" t="s">
        <v>20</v>
      </c>
      <c r="J259" s="15"/>
    </row>
    <row r="260" spans="1:10" s="19" customFormat="1" ht="18.75" customHeight="1">
      <c r="A260" s="15"/>
      <c r="B260" s="64"/>
      <c r="C260" s="59"/>
      <c r="D260" s="16" t="s">
        <v>10</v>
      </c>
      <c r="E260" s="17">
        <v>0</v>
      </c>
      <c r="F260" s="17">
        <v>0</v>
      </c>
      <c r="G260" s="18" t="s">
        <v>20</v>
      </c>
      <c r="H260" s="17">
        <v>0</v>
      </c>
      <c r="I260" s="18" t="s">
        <v>20</v>
      </c>
      <c r="J260" s="15"/>
    </row>
    <row r="261" spans="1:10" s="19" customFormat="1" ht="18.75" customHeight="1">
      <c r="A261" s="15"/>
      <c r="B261" s="65"/>
      <c r="C261" s="16" t="s">
        <v>13</v>
      </c>
      <c r="D261" s="20"/>
      <c r="E261" s="17">
        <f>SUM(E258:E260)</f>
        <v>0</v>
      </c>
      <c r="F261" s="17">
        <f>SUM(F258:F260)</f>
        <v>0</v>
      </c>
      <c r="G261" s="18" t="s">
        <v>20</v>
      </c>
      <c r="H261" s="17">
        <f>SUM(H258:H260)</f>
        <v>0</v>
      </c>
      <c r="I261" s="18" t="s">
        <v>20</v>
      </c>
      <c r="J261" s="21"/>
    </row>
    <row r="262" spans="1:10" s="19" customFormat="1" ht="18" customHeight="1">
      <c r="A262" s="15"/>
      <c r="B262" s="66"/>
      <c r="C262" s="67" t="s">
        <v>41</v>
      </c>
      <c r="D262" s="36" t="s">
        <v>8</v>
      </c>
      <c r="E262" s="38">
        <f>E9+E228+E210+E185+E118+E32+E249</f>
        <v>99150.54999999999</v>
      </c>
      <c r="F262" s="38">
        <f>F9+F228+F210+F185+F118+F32+F249</f>
        <v>23078.27</v>
      </c>
      <c r="G262" s="39">
        <f>F262/E262</f>
        <v>0.23275987879038496</v>
      </c>
      <c r="H262" s="38">
        <f>H9+H228+H210+H185+H118+H32+H249</f>
        <v>23078.27</v>
      </c>
      <c r="I262" s="39">
        <f>H262/E262</f>
        <v>0.23275987879038496</v>
      </c>
      <c r="J262" s="21"/>
    </row>
    <row r="263" spans="1:10" s="19" customFormat="1" ht="27.75" customHeight="1">
      <c r="A263" s="15"/>
      <c r="B263" s="66"/>
      <c r="C263" s="67"/>
      <c r="D263" s="36" t="s">
        <v>9</v>
      </c>
      <c r="E263" s="38">
        <f>E10+E229+E211+E186+E119+E33+E250+E49+E75+E87+E97+E138+E173+E202+E221</f>
        <v>2891949.0300000003</v>
      </c>
      <c r="F263" s="38">
        <f>F10+F229+F211+F186+F119+F33+F250+F49+F75+F87+F97+F138+F173+F202+F221</f>
        <v>697977.81</v>
      </c>
      <c r="G263" s="39">
        <f>F263/E263</f>
        <v>0.24135204416102726</v>
      </c>
      <c r="H263" s="38">
        <f>H10+H229+H211+H186+H119+H33+H250+H49+H75+H87+H97+H138+H173+H202+H221</f>
        <v>687516.21</v>
      </c>
      <c r="I263" s="39">
        <f>H263/E263</f>
        <v>0.23773455301873003</v>
      </c>
      <c r="J263" s="21"/>
    </row>
    <row r="264" spans="1:10" s="19" customFormat="1" ht="36.75" customHeight="1">
      <c r="A264" s="15"/>
      <c r="B264" s="66"/>
      <c r="C264" s="67"/>
      <c r="D264" s="36" t="s">
        <v>100</v>
      </c>
      <c r="E264" s="38">
        <f>E251+E243+E230+E222+E212+E203+E187+E174+E160+E139+E120+E98+E88+E76+E50+E34+E11+E3+E67</f>
        <v>2771386.6199999996</v>
      </c>
      <c r="F264" s="38">
        <f>F251+F243+F230+F222+F212+F203+F187+F174+F160+F139+F120+F98+F88+F76+F50+F34+F11+F3+F67</f>
        <v>616977.11</v>
      </c>
      <c r="G264" s="39">
        <f>F264/E264</f>
        <v>0.22262397658541055</v>
      </c>
      <c r="H264" s="38">
        <f>H251+H243+H230+H222+H212+H203+H187+H174+H160+H139+H120+H98+H88+H76+H50+H34+H11+H3+H67</f>
        <v>618367.87</v>
      </c>
      <c r="I264" s="39">
        <f>H264/E264</f>
        <v>0.22312580480019784</v>
      </c>
      <c r="J264" s="21"/>
    </row>
    <row r="265" spans="1:10" s="19" customFormat="1" ht="18" customHeight="1">
      <c r="A265" s="15"/>
      <c r="B265" s="66"/>
      <c r="C265" s="67"/>
      <c r="D265" s="36" t="s">
        <v>10</v>
      </c>
      <c r="E265" s="38">
        <f>E252+E244+E161+E140+E121+E99+E77</f>
        <v>2335921.19</v>
      </c>
      <c r="F265" s="38">
        <f>F252+F244+F161+F140+F121+F99+F77</f>
        <v>26323.81</v>
      </c>
      <c r="G265" s="39">
        <f>F265/E265</f>
        <v>0.011269134469386786</v>
      </c>
      <c r="H265" s="38">
        <f>H252+H244+H161+H140+H121+H99+H77</f>
        <v>26323.81</v>
      </c>
      <c r="I265" s="39">
        <f>H265/E265</f>
        <v>0.011269134469386786</v>
      </c>
      <c r="J265" s="21"/>
    </row>
    <row r="266" spans="1:10" s="19" customFormat="1" ht="18" customHeight="1">
      <c r="A266" s="15"/>
      <c r="B266" s="40"/>
      <c r="C266" s="40"/>
      <c r="D266" s="36" t="s">
        <v>42</v>
      </c>
      <c r="E266" s="38">
        <f>SUM(E262:E265)</f>
        <v>8098407.389999999</v>
      </c>
      <c r="F266" s="38">
        <f>SUM(F262:F265)</f>
        <v>1364357</v>
      </c>
      <c r="G266" s="39">
        <f>F266/E266</f>
        <v>0.16847226056875367</v>
      </c>
      <c r="H266" s="38">
        <f>SUM(H262:H265)</f>
        <v>1355286.1600000001</v>
      </c>
      <c r="I266" s="39">
        <f>H266/E266</f>
        <v>0.1673521835507463</v>
      </c>
      <c r="J266" s="21"/>
    </row>
    <row r="269" spans="6:8" ht="14.25" customHeight="1">
      <c r="F269" s="43"/>
      <c r="H269" s="43"/>
    </row>
    <row r="270" spans="6:8" ht="14.25" customHeight="1">
      <c r="F270" s="43"/>
      <c r="H270" s="43"/>
    </row>
    <row r="272" ht="14.25" customHeight="1">
      <c r="F272" s="43"/>
    </row>
    <row r="276" ht="14.25" customHeight="1">
      <c r="F276" s="43"/>
    </row>
  </sheetData>
  <sheetProtection/>
  <mergeCells count="71">
    <mergeCell ref="B138:B159"/>
    <mergeCell ref="B185:B199"/>
    <mergeCell ref="C94:C95"/>
    <mergeCell ref="C87:C88"/>
    <mergeCell ref="C146:C148"/>
    <mergeCell ref="C191:C192"/>
    <mergeCell ref="C185:C187"/>
    <mergeCell ref="C160:C161"/>
    <mergeCell ref="C176:C177"/>
    <mergeCell ref="B32:B48"/>
    <mergeCell ref="B49:B66"/>
    <mergeCell ref="B67:B74"/>
    <mergeCell ref="B75:B86"/>
    <mergeCell ref="B87:B96"/>
    <mergeCell ref="B97:B117"/>
    <mergeCell ref="B173:B184"/>
    <mergeCell ref="C167:C168"/>
    <mergeCell ref="C170:C171"/>
    <mergeCell ref="B262:B265"/>
    <mergeCell ref="C262:C265"/>
    <mergeCell ref="C221:C222"/>
    <mergeCell ref="C249:C252"/>
    <mergeCell ref="C258:C260"/>
    <mergeCell ref="C238:C239"/>
    <mergeCell ref="C228:C230"/>
    <mergeCell ref="B249:B261"/>
    <mergeCell ref="B243:B248"/>
    <mergeCell ref="C232:C234"/>
    <mergeCell ref="C217:C219"/>
    <mergeCell ref="B210:B220"/>
    <mergeCell ref="C202:C203"/>
    <mergeCell ref="C207:C208"/>
    <mergeCell ref="B221:B227"/>
    <mergeCell ref="B228:B240"/>
    <mergeCell ref="B202:B209"/>
    <mergeCell ref="C210:C212"/>
    <mergeCell ref="C214:C215"/>
    <mergeCell ref="C173:C174"/>
    <mergeCell ref="C132:C133"/>
    <mergeCell ref="B118:B134"/>
    <mergeCell ref="C118:C121"/>
    <mergeCell ref="C150:C152"/>
    <mergeCell ref="C142:C144"/>
    <mergeCell ref="C154:C155"/>
    <mergeCell ref="C138:C140"/>
    <mergeCell ref="C135:C136"/>
    <mergeCell ref="B160:B172"/>
    <mergeCell ref="C109:C110"/>
    <mergeCell ref="C112:C113"/>
    <mergeCell ref="C97:C99"/>
    <mergeCell ref="C101:C102"/>
    <mergeCell ref="C104:C105"/>
    <mergeCell ref="C125:C128"/>
    <mergeCell ref="B1:I1"/>
    <mergeCell ref="B3:B8"/>
    <mergeCell ref="C36:C37"/>
    <mergeCell ref="C39:C41"/>
    <mergeCell ref="C75:C77"/>
    <mergeCell ref="C32:C34"/>
    <mergeCell ref="C25:C26"/>
    <mergeCell ref="C15:C17"/>
    <mergeCell ref="C246:C247"/>
    <mergeCell ref="C243:C244"/>
    <mergeCell ref="C49:C50"/>
    <mergeCell ref="B9:B31"/>
    <mergeCell ref="C9:C11"/>
    <mergeCell ref="C52:C53"/>
    <mergeCell ref="C55:C56"/>
    <mergeCell ref="C58:C59"/>
    <mergeCell ref="C157:C158"/>
    <mergeCell ref="C115:C116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Татьяна Побежимова</cp:lastModifiedBy>
  <cp:lastPrinted>2021-01-27T12:33:55Z</cp:lastPrinted>
  <dcterms:created xsi:type="dcterms:W3CDTF">2020-07-27T09:57:55Z</dcterms:created>
  <dcterms:modified xsi:type="dcterms:W3CDTF">2022-05-05T06:51:26Z</dcterms:modified>
  <cp:category/>
  <cp:version/>
  <cp:contentType/>
  <cp:contentStatus/>
</cp:coreProperties>
</file>