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Годовой сводный оперативный отч" sheetId="1" r:id="rId1"/>
  </sheets>
  <definedNames/>
  <calcPr fullCalcOnLoad="1"/>
</workbook>
</file>

<file path=xl/sharedStrings.xml><?xml version="1.0" encoding="utf-8"?>
<sst xmlns="http://schemas.openxmlformats.org/spreadsheetml/2006/main" count="262" uniqueCount="88">
  <si>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</si>
  <si>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</si>
  <si>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</si>
  <si>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</si>
  <si>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</si>
  <si>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Средства бюджета Московской области</t>
  </si>
  <si>
    <t>Внебюджетные источники</t>
  </si>
  <si>
    <t>Итого по муниципальной программе, в том числе:</t>
  </si>
  <si>
    <t>Итого по подпрограмме</t>
  </si>
  <si>
    <t>Повышение качества управления  муниципальными  финансами городского округа Электросталь Московской области
Финансовое управление  Администрации городского округа Электросталь Московской области</t>
  </si>
  <si>
    <t>Всего</t>
  </si>
  <si>
    <t>Наименование программы/ подпрограммы 
 муниципальный заказчик</t>
  </si>
  <si>
    <t>Сохранение и развитие культуры, искусства и народного творчества в городском округе Электросталь
(Управление по культуре, спорту и делам молодёжи Администрации городского округа Электросталь Московской области)</t>
  </si>
  <si>
    <t xml:space="preserve">Подпрограмма 1 «Организация музейно-выставочной деятельности» </t>
  </si>
  <si>
    <t>Итого по подпрограмме 1</t>
  </si>
  <si>
    <t>Подпрограмма 2 «Организация работы библиотек муниципального учреждения «Централизованная библиотечная система»</t>
  </si>
  <si>
    <t>Итого по подпрограмме 2</t>
  </si>
  <si>
    <t>Подпрограмма 3 "Образование в муниципальных учреждениях дополнительного образования в сфере культуры и искусства"</t>
  </si>
  <si>
    <t>Итого по подпрограмме 3</t>
  </si>
  <si>
    <t xml:space="preserve">Подпрограмма 4 «Организация деятельности культурно-досуговых учреждений» </t>
  </si>
  <si>
    <t>Итого по подпрограмме 4</t>
  </si>
  <si>
    <t>Итого по подпрограмме 5</t>
  </si>
  <si>
    <t>Подпрограмма 5 «Мероприятия в сфере культуры и искусства»</t>
  </si>
  <si>
    <t>Подпрограмма 7 «Укрепление материально-технической базы муниципальных учреждений в сфере культуры»</t>
  </si>
  <si>
    <t>Итого по подпрограмме 7</t>
  </si>
  <si>
    <t>Подпрограмма 1 "Мероприятия в сфере молодежной политики"</t>
  </si>
  <si>
    <t>Подпрограмма 2 "Трудоустройство и временная занятость подростков и молодежи"</t>
  </si>
  <si>
    <t>Подпрограмма 3 "Обеспечивающая подпрограмма"</t>
  </si>
  <si>
    <t>Молодежь  Электростали
(Управление по культуре, спорту и делам молодёжи Администрации городского округа Электросталь Московской области)</t>
  </si>
  <si>
    <t>Итого по муниципальной программе</t>
  </si>
  <si>
    <t>Программа развития и поддержки  предпринимательства в городском округе  Электросталь Московской области 
(Управление по промышленности, транспорту, 
связи и экологии Администрации городского округа Электросталь Московской области)</t>
  </si>
  <si>
    <t>Развитие физической культуры и спорта  в городском округе Электросталь 
(Управление по культуре, спорту и делам молодежи Администрации городского округа Электросталь Московской области)</t>
  </si>
  <si>
    <t xml:space="preserve">Подпрограмма 1  «Физкультурно-массовая и спортивная работа»
</t>
  </si>
  <si>
    <t>Подпрограмма 2 «Подготовка спортивного резерва, спортивное совершенствование спортсменов»</t>
  </si>
  <si>
    <t>Подпрограмма 3 «Развитие инфраструктуры спорта»</t>
  </si>
  <si>
    <t>Подпрограмма 1 «Дошкольное образование»</t>
  </si>
  <si>
    <t xml:space="preserve">Подпрограмма 2 «Общее образование» </t>
  </si>
  <si>
    <t>Подпрограмма 3 «Дополнительное образование,воспитание и психолого-социальное сопровождение детей»</t>
  </si>
  <si>
    <t>Подпрограмма 5 «Обеспечивающая подпрограмма»</t>
  </si>
  <si>
    <t>Снижение административных барьеров,повышение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по организационной работе и общим вопросам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</si>
  <si>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(Управление по промышленности, транспорту, связи и экологии  Администрации городского округа Электросталь Московской области)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</si>
  <si>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</si>
  <si>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Пассажирский  транспорт общего  пользования
Управление по промышленности, транспорту, связи и экологии  Администрации городского округа Электросталь Московской области
(Управление по промышленности, транспорту, связи и экологии  Администрации городского округа Электросталь Московской области)</t>
  </si>
  <si>
    <t>Безопасность  городского округа Электросталь  Московской области
(Управление по территориальной безопасности  Администрации городского округа Электросталь Московской области)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</si>
  <si>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</si>
  <si>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</si>
  <si>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области"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</si>
  <si>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</si>
  <si>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"Профилактика преступлений и иных правонарушений"</t>
  </si>
  <si>
    <t>Подпрограмма 1 "Создание условий для устойчивого социально-экономического развития городского округа Электросталь"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</si>
  <si>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 Администрации городского округа Электросталь Московской области)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</si>
  <si>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</si>
  <si>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</si>
  <si>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</si>
  <si>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</si>
  <si>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Подпарограмма 6 "Развитие муниципальной службы в городском округе Электросталь Московской области"</t>
  </si>
  <si>
    <t>Итого по подпрограмме 6</t>
  </si>
  <si>
    <t>Подпрограмма 7 "Обеспечивающая подпрограмма"</t>
  </si>
  <si>
    <t>Подпрограмма 8 "Создание условий для оказания медицинской помощи населению в городском округе Электросталь Московской области"</t>
  </si>
  <si>
    <t>Итого по подпрограмме 8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</si>
  <si>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</si>
  <si>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</si>
  <si>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 Администрации городского округа Электросталь Московской области)</t>
  </si>
  <si>
    <t>Жилище
(Управление по жилищной политике Администрации городского округа Электросталь Московской области)</t>
  </si>
  <si>
    <t>Подпрограмма 1 "Обеспечение жильем молодых семей"</t>
  </si>
  <si>
    <t>Подпрограмма 2 "Предоставление жилых помещений гражданам, стоящим в очереди на улучшение жилищных условий в городском округе Электросталь Московской области"</t>
  </si>
  <si>
    <t>Подпрограмма 3 "Обеспечение жильем детей-сирот и детей, оставшихся без попечения родителей, а также лиц из их числа"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</si>
  <si>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</si>
  <si>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</si>
  <si>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Содержание и развитие жилищно-коммунального  хозяйства городского округа Электросталь Московской области 
(Управление городского жилищного и коммунального хозяйства  Администрации городского округа Электросталь Московской области)</t>
  </si>
  <si>
    <t>Подпрограмма 1 "Развитие систем коммунальной инфраструктуры"</t>
  </si>
  <si>
    <t>Подпрограмма 2 "Содержание муниципального жилищного фонда"</t>
  </si>
  <si>
    <t>Подпрограмма 3 "Капитальный ремонт общего имущества в многоквартирных домах"</t>
  </si>
  <si>
    <t>Подпрограмма 4 "Благоустройство и содержание территории городского округа"</t>
  </si>
  <si>
    <t>Подпрограмма 5 "Энергосбережение и повышение энергетической эффективности на территории городского округа"</t>
  </si>
  <si>
    <t>Подпрограмма 6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</si>
  <si>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</si>
  <si>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</si>
  <si>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</si>
  <si>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Развитие  и функционирование дорожного комплекса в городском округе  Электросталь  Московской области на 2015-2019 годы
(Управление городского жилищного и коммунального хозяйства  Администрации городского округа Электросталь Московской области)</t>
  </si>
  <si>
    <t>Итого по муниципальным программам городского округа Электросталь Московской области</t>
  </si>
  <si>
    <t>Средства бюджета городского округа Электросталь</t>
  </si>
  <si>
    <t>Средства бюджета 
Московской области</t>
  </si>
  <si>
    <t>Средства 
Федерального бюджета</t>
  </si>
  <si>
    <t>Средства бюджета 
городского округа Электросталь</t>
  </si>
  <si>
    <t>Средства бюджета
городского округа Электросталь</t>
  </si>
  <si>
    <t>Приложение №1
к Сводному годовому отчету 
о ходе реализации муниципальных программ городского округа Электросталь Московской области в 2016 году</t>
  </si>
  <si>
    <t>Годовой отчёт 
о реализации муниципальных программ городского округа Электросталь Московской области 
 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</si>
</sst>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8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4" fillId="0" borderId="0" xfId="0" applyNumberFormat="1" applyFont="1" applyFill="1" applyBorder="1" applyAlignment="1" applyProtection="1">
      <alignment vertical="top"/>
      <protection locked="0"/>
    </xf>
    <xf numFmtId="0" fontId="4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16" borderId="10" xfId="0" applyNumberFormat="1" applyFont="1" applyFill="1" applyBorder="1" applyAlignment="1" applyProtection="1">
      <alignment horizontal="center" vertical="top"/>
      <protection locked="0"/>
    </xf>
    <xf numFmtId="0" fontId="4" fillId="16" borderId="10" xfId="0" applyNumberFormat="1" applyFont="1" applyFill="1" applyBorder="1" applyAlignment="1" applyProtection="1">
      <alignment horizontal="left" vertical="top" wrapText="1"/>
      <protection locked="0"/>
    </xf>
    <xf numFmtId="0" fontId="4" fillId="16" borderId="10" xfId="0" applyNumberFormat="1" applyFont="1" applyFill="1" applyBorder="1" applyAlignment="1" applyProtection="1">
      <alignment horizontal="left" vertical="top" wrapText="1"/>
      <protection locked="0"/>
    </xf>
    <xf numFmtId="4" fontId="4" fillId="16" borderId="10" xfId="0" applyNumberFormat="1" applyFont="1" applyFill="1" applyBorder="1" applyAlignment="1" applyProtection="1">
      <alignment vertical="top"/>
      <protection locked="0"/>
    </xf>
    <xf numFmtId="10" fontId="4" fillId="16" borderId="10" xfId="55" applyNumberFormat="1" applyFont="1" applyFill="1" applyBorder="1" applyAlignment="1" applyProtection="1">
      <alignment horizontal="right" vertical="top" wrapText="1"/>
      <protection locked="0"/>
    </xf>
    <xf numFmtId="0" fontId="5" fillId="16" borderId="10" xfId="0" applyNumberFormat="1" applyFont="1" applyFill="1" applyBorder="1" applyAlignment="1" applyProtection="1">
      <alignment horizontal="left" vertical="top" wrapText="1"/>
      <protection locked="0"/>
    </xf>
    <xf numFmtId="4" fontId="5" fillId="16" borderId="10" xfId="0" applyNumberFormat="1" applyFont="1" applyFill="1" applyBorder="1" applyAlignment="1" applyProtection="1">
      <alignment vertical="top"/>
      <protection locked="0"/>
    </xf>
    <xf numFmtId="10" fontId="5" fillId="16" borderId="10" xfId="55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Alignment="1">
      <alignment horizontal="center"/>
    </xf>
    <xf numFmtId="0" fontId="3" fillId="1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13" borderId="1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tabSelected="1" workbookViewId="0" topLeftCell="A42">
      <selection activeCell="C42" sqref="C42:C43"/>
    </sheetView>
  </sheetViews>
  <sheetFormatPr defaultColWidth="10.140625" defaultRowHeight="14.25" customHeight="1"/>
  <cols>
    <col min="1" max="1" width="1.57421875" style="2" customWidth="1"/>
    <col min="2" max="2" width="4.8515625" style="35" customWidth="1"/>
    <col min="3" max="3" width="38.140625" style="2" customWidth="1"/>
    <col min="4" max="4" width="24.28125" style="2" customWidth="1"/>
    <col min="5" max="5" width="14.57421875" style="2" customWidth="1"/>
    <col min="6" max="6" width="16.57421875" style="2" customWidth="1"/>
    <col min="7" max="7" width="14.57421875" style="2" customWidth="1"/>
    <col min="8" max="10" width="9.140625" style="2" customWidth="1"/>
    <col min="11" max="16384" width="10.140625" style="2" customWidth="1"/>
  </cols>
  <sheetData>
    <row r="1" spans="5:7" ht="66.75" customHeight="1">
      <c r="E1" s="9" t="s">
        <v>86</v>
      </c>
      <c r="F1" s="9"/>
      <c r="G1" s="9"/>
    </row>
    <row r="2" spans="1:7" s="4" customFormat="1" ht="48.75" customHeight="1">
      <c r="A2" s="3"/>
      <c r="B2" s="10" t="s">
        <v>87</v>
      </c>
      <c r="C2" s="11"/>
      <c r="D2" s="11"/>
      <c r="E2" s="11"/>
      <c r="F2" s="11"/>
      <c r="G2" s="11"/>
    </row>
    <row r="3" spans="1:7" s="4" customFormat="1" ht="28.5" customHeight="1">
      <c r="A3" s="3"/>
      <c r="B3" s="12" t="s">
        <v>0</v>
      </c>
      <c r="C3" s="12" t="s">
        <v>11</v>
      </c>
      <c r="D3" s="12" t="s">
        <v>1</v>
      </c>
      <c r="E3" s="12" t="s">
        <v>2</v>
      </c>
      <c r="F3" s="12" t="s">
        <v>3</v>
      </c>
      <c r="G3" s="12" t="s">
        <v>4</v>
      </c>
    </row>
    <row r="4" spans="1:7" ht="27" customHeight="1">
      <c r="A4" s="1"/>
      <c r="B4" s="36">
        <v>1</v>
      </c>
      <c r="C4" s="13" t="s">
        <v>12</v>
      </c>
      <c r="D4" s="14" t="s">
        <v>83</v>
      </c>
      <c r="E4" s="15">
        <f>E13</f>
        <v>84.7</v>
      </c>
      <c r="F4" s="15">
        <f>F13</f>
        <v>84.7</v>
      </c>
      <c r="G4" s="16">
        <f>F4/E4</f>
        <v>1</v>
      </c>
    </row>
    <row r="5" spans="1:7" ht="26.25" customHeight="1">
      <c r="A5" s="1"/>
      <c r="B5" s="36"/>
      <c r="C5" s="13"/>
      <c r="D5" s="14" t="s">
        <v>82</v>
      </c>
      <c r="E5" s="15">
        <f>E9+E14+E18+E22</f>
        <v>4750.7</v>
      </c>
      <c r="F5" s="15">
        <f>F9+F14+F18+F22</f>
        <v>4750.7</v>
      </c>
      <c r="G5" s="16">
        <f aca="true" t="shared" si="0" ref="G5:G68">F5/E5</f>
        <v>1</v>
      </c>
    </row>
    <row r="6" spans="1:7" ht="36.75" customHeight="1">
      <c r="A6" s="1"/>
      <c r="B6" s="36"/>
      <c r="C6" s="13"/>
      <c r="D6" s="14" t="s">
        <v>81</v>
      </c>
      <c r="E6" s="15">
        <f>E10+E15+E19+E23+E26</f>
        <v>147432.2</v>
      </c>
      <c r="F6" s="15">
        <f>F10+F15+F19+F23+F26</f>
        <v>146827.56</v>
      </c>
      <c r="G6" s="16">
        <f t="shared" si="0"/>
        <v>0.9958988606288177</v>
      </c>
    </row>
    <row r="7" spans="1:7" ht="18.75" customHeight="1">
      <c r="A7" s="1"/>
      <c r="B7" s="36"/>
      <c r="C7" s="13"/>
      <c r="D7" s="14" t="s">
        <v>6</v>
      </c>
      <c r="E7" s="15">
        <f>E11+E16+E20+E24+E28</f>
        <v>4441.1</v>
      </c>
      <c r="F7" s="15">
        <f>F11+F16+F20+F24+F28</f>
        <v>2920.99</v>
      </c>
      <c r="G7" s="16">
        <f t="shared" si="0"/>
        <v>0.6577176825561234</v>
      </c>
    </row>
    <row r="8" spans="1:7" ht="24" customHeight="1">
      <c r="A8" s="1"/>
      <c r="B8" s="36"/>
      <c r="C8" s="14" t="s">
        <v>7</v>
      </c>
      <c r="D8" s="17"/>
      <c r="E8" s="15">
        <f>SUM(E4:E7)</f>
        <v>156708.7</v>
      </c>
      <c r="F8" s="15">
        <f>SUM(F4:F7)</f>
        <v>154583.94999999998</v>
      </c>
      <c r="G8" s="16">
        <f t="shared" si="0"/>
        <v>0.9864414036999858</v>
      </c>
    </row>
    <row r="9" spans="1:7" ht="24.75" customHeight="1">
      <c r="A9" s="1"/>
      <c r="B9" s="37"/>
      <c r="C9" s="18" t="s">
        <v>13</v>
      </c>
      <c r="D9" s="19" t="s">
        <v>82</v>
      </c>
      <c r="E9" s="20">
        <v>454.8</v>
      </c>
      <c r="F9" s="20">
        <v>454.8</v>
      </c>
      <c r="G9" s="21">
        <f t="shared" si="0"/>
        <v>1</v>
      </c>
    </row>
    <row r="10" spans="1:7" ht="35.25" customHeight="1">
      <c r="A10" s="1"/>
      <c r="B10" s="37"/>
      <c r="C10" s="18"/>
      <c r="D10" s="19" t="s">
        <v>84</v>
      </c>
      <c r="E10" s="20">
        <v>13482.800000000001</v>
      </c>
      <c r="F10" s="20">
        <v>12959.300000000001</v>
      </c>
      <c r="G10" s="21">
        <f t="shared" si="0"/>
        <v>0.9611727534340048</v>
      </c>
    </row>
    <row r="11" spans="1:7" ht="15.75" customHeight="1">
      <c r="A11" s="1"/>
      <c r="B11" s="37"/>
      <c r="C11" s="18"/>
      <c r="D11" s="19" t="s">
        <v>6</v>
      </c>
      <c r="E11" s="20">
        <v>15</v>
      </c>
      <c r="F11" s="20">
        <v>451.3</v>
      </c>
      <c r="G11" s="21">
        <f t="shared" si="0"/>
        <v>30.086666666666666</v>
      </c>
    </row>
    <row r="12" spans="1:7" ht="14.25" customHeight="1">
      <c r="A12" s="1"/>
      <c r="B12" s="37"/>
      <c r="C12" s="19" t="s">
        <v>14</v>
      </c>
      <c r="D12" s="22"/>
      <c r="E12" s="20">
        <f>SUM(E9:E11)</f>
        <v>13952.6</v>
      </c>
      <c r="F12" s="20">
        <f>SUM(F9:F11)</f>
        <v>13865.4</v>
      </c>
      <c r="G12" s="21">
        <f t="shared" si="0"/>
        <v>0.9937502687671115</v>
      </c>
    </row>
    <row r="13" spans="1:7" ht="28.5" customHeight="1">
      <c r="A13" s="1"/>
      <c r="B13" s="38"/>
      <c r="C13" s="18" t="s">
        <v>15</v>
      </c>
      <c r="D13" s="19" t="s">
        <v>83</v>
      </c>
      <c r="E13" s="20">
        <v>84.7</v>
      </c>
      <c r="F13" s="20">
        <v>84.7</v>
      </c>
      <c r="G13" s="21">
        <f t="shared" si="0"/>
        <v>1</v>
      </c>
    </row>
    <row r="14" spans="1:7" ht="28.5" customHeight="1">
      <c r="A14" s="1"/>
      <c r="B14" s="38"/>
      <c r="C14" s="18"/>
      <c r="D14" s="19" t="s">
        <v>82</v>
      </c>
      <c r="E14" s="20">
        <v>1335.9</v>
      </c>
      <c r="F14" s="20">
        <v>1335.9</v>
      </c>
      <c r="G14" s="21">
        <f t="shared" si="0"/>
        <v>1</v>
      </c>
    </row>
    <row r="15" spans="1:7" ht="34.5" customHeight="1">
      <c r="A15" s="1"/>
      <c r="B15" s="38"/>
      <c r="C15" s="18"/>
      <c r="D15" s="19" t="s">
        <v>84</v>
      </c>
      <c r="E15" s="20">
        <v>36419.4</v>
      </c>
      <c r="F15" s="20">
        <v>36419.4</v>
      </c>
      <c r="G15" s="21">
        <f t="shared" si="0"/>
        <v>1</v>
      </c>
    </row>
    <row r="16" spans="1:7" ht="18.75" customHeight="1">
      <c r="A16" s="1"/>
      <c r="B16" s="38"/>
      <c r="C16" s="18"/>
      <c r="D16" s="19" t="s">
        <v>6</v>
      </c>
      <c r="E16" s="20">
        <v>90</v>
      </c>
      <c r="F16" s="20">
        <v>115.5</v>
      </c>
      <c r="G16" s="21">
        <f t="shared" si="0"/>
        <v>1.2833333333333334</v>
      </c>
    </row>
    <row r="17" spans="1:7" ht="15.75" customHeight="1">
      <c r="A17" s="1"/>
      <c r="B17" s="38"/>
      <c r="C17" s="19" t="s">
        <v>16</v>
      </c>
      <c r="D17" s="23"/>
      <c r="E17" s="20">
        <f>SUM(E13:E16)</f>
        <v>37930</v>
      </c>
      <c r="F17" s="20">
        <f>SUM(F13:F16)</f>
        <v>37955.5</v>
      </c>
      <c r="G17" s="21">
        <f t="shared" si="0"/>
        <v>1.0006722910624835</v>
      </c>
    </row>
    <row r="18" spans="1:7" ht="24" customHeight="1">
      <c r="A18" s="1"/>
      <c r="B18" s="38"/>
      <c r="C18" s="18" t="s">
        <v>17</v>
      </c>
      <c r="D18" s="19" t="s">
        <v>82</v>
      </c>
      <c r="E18" s="20">
        <v>1997.7</v>
      </c>
      <c r="F18" s="20">
        <v>1997.7</v>
      </c>
      <c r="G18" s="21">
        <f t="shared" si="0"/>
        <v>1</v>
      </c>
    </row>
    <row r="19" spans="1:7" ht="33.75" customHeight="1">
      <c r="A19" s="1"/>
      <c r="B19" s="38"/>
      <c r="C19" s="18"/>
      <c r="D19" s="19" t="s">
        <v>84</v>
      </c>
      <c r="E19" s="20">
        <v>67917.1</v>
      </c>
      <c r="F19" s="20">
        <v>67917.1</v>
      </c>
      <c r="G19" s="21">
        <f t="shared" si="0"/>
        <v>1</v>
      </c>
    </row>
    <row r="20" spans="1:7" ht="18.75" customHeight="1">
      <c r="A20" s="1"/>
      <c r="B20" s="38"/>
      <c r="C20" s="18"/>
      <c r="D20" s="19" t="s">
        <v>6</v>
      </c>
      <c r="E20" s="20">
        <v>81.6</v>
      </c>
      <c r="F20" s="20">
        <v>123.99000000000001</v>
      </c>
      <c r="G20" s="21">
        <f t="shared" si="0"/>
        <v>1.5194852941176473</v>
      </c>
    </row>
    <row r="21" spans="1:7" ht="16.5" customHeight="1">
      <c r="A21" s="1"/>
      <c r="B21" s="38"/>
      <c r="C21" s="19" t="s">
        <v>18</v>
      </c>
      <c r="D21" s="22"/>
      <c r="E21" s="20">
        <f>SUM(E18:E20)</f>
        <v>69996.40000000001</v>
      </c>
      <c r="F21" s="20">
        <f>SUM(F18:F20)</f>
        <v>70038.79000000001</v>
      </c>
      <c r="G21" s="21">
        <f t="shared" si="0"/>
        <v>1.0006056025738466</v>
      </c>
    </row>
    <row r="22" spans="1:7" ht="24.75" customHeight="1">
      <c r="A22" s="1"/>
      <c r="B22" s="38"/>
      <c r="C22" s="18" t="s">
        <v>19</v>
      </c>
      <c r="D22" s="19" t="s">
        <v>82</v>
      </c>
      <c r="E22" s="20">
        <v>962.3</v>
      </c>
      <c r="F22" s="20">
        <v>962.3</v>
      </c>
      <c r="G22" s="21">
        <f t="shared" si="0"/>
        <v>1</v>
      </c>
    </row>
    <row r="23" spans="1:7" ht="33.75" customHeight="1">
      <c r="A23" s="1"/>
      <c r="B23" s="38"/>
      <c r="C23" s="18"/>
      <c r="D23" s="19" t="s">
        <v>84</v>
      </c>
      <c r="E23" s="20">
        <v>23851</v>
      </c>
      <c r="F23" s="20">
        <v>23850.96</v>
      </c>
      <c r="G23" s="21">
        <f t="shared" si="0"/>
        <v>0.9999983229214707</v>
      </c>
    </row>
    <row r="24" spans="1:7" ht="18.75" customHeight="1">
      <c r="A24" s="1"/>
      <c r="B24" s="38"/>
      <c r="C24" s="18"/>
      <c r="D24" s="19" t="s">
        <v>6</v>
      </c>
      <c r="E24" s="20">
        <v>4244.5</v>
      </c>
      <c r="F24" s="20">
        <v>2230.2</v>
      </c>
      <c r="G24" s="21">
        <f t="shared" si="0"/>
        <v>0.5254329131817645</v>
      </c>
    </row>
    <row r="25" spans="1:7" ht="16.5" customHeight="1">
      <c r="A25" s="1"/>
      <c r="B25" s="38"/>
      <c r="C25" s="19" t="s">
        <v>20</v>
      </c>
      <c r="D25" s="23"/>
      <c r="E25" s="20">
        <f>SUM(E22:E24)</f>
        <v>29057.8</v>
      </c>
      <c r="F25" s="20">
        <v>27043.46</v>
      </c>
      <c r="G25" s="21">
        <f t="shared" si="0"/>
        <v>0.930678165587209</v>
      </c>
    </row>
    <row r="26" spans="1:7" s="4" customFormat="1" ht="36.75" customHeight="1">
      <c r="A26" s="3"/>
      <c r="B26" s="37"/>
      <c r="C26" s="19" t="s">
        <v>22</v>
      </c>
      <c r="D26" s="19" t="s">
        <v>84</v>
      </c>
      <c r="E26" s="20">
        <v>5761.9</v>
      </c>
      <c r="F26" s="20">
        <v>5680.799999999999</v>
      </c>
      <c r="G26" s="21">
        <f t="shared" si="0"/>
        <v>0.9859247817560179</v>
      </c>
    </row>
    <row r="27" spans="1:7" s="4" customFormat="1" ht="18.75" customHeight="1">
      <c r="A27" s="3"/>
      <c r="B27" s="37"/>
      <c r="C27" s="19" t="s">
        <v>21</v>
      </c>
      <c r="D27" s="22"/>
      <c r="E27" s="20">
        <f>SUM(E26)</f>
        <v>5761.9</v>
      </c>
      <c r="F27" s="20">
        <f>SUM(F26)</f>
        <v>5680.799999999999</v>
      </c>
      <c r="G27" s="21">
        <f t="shared" si="0"/>
        <v>0.9859247817560179</v>
      </c>
    </row>
    <row r="28" spans="1:7" s="4" customFormat="1" ht="24.75" customHeight="1">
      <c r="A28" s="3"/>
      <c r="B28" s="37"/>
      <c r="C28" s="19" t="s">
        <v>23</v>
      </c>
      <c r="D28" s="19" t="s">
        <v>6</v>
      </c>
      <c r="E28" s="20">
        <v>10</v>
      </c>
      <c r="F28" s="20">
        <v>0</v>
      </c>
      <c r="G28" s="21">
        <f t="shared" si="0"/>
        <v>0</v>
      </c>
    </row>
    <row r="29" spans="1:7" s="4" customFormat="1" ht="16.5" customHeight="1">
      <c r="A29" s="3"/>
      <c r="B29" s="37"/>
      <c r="C29" s="19" t="s">
        <v>24</v>
      </c>
      <c r="D29" s="22"/>
      <c r="E29" s="20">
        <f>SUM(E28)</f>
        <v>10</v>
      </c>
      <c r="F29" s="20">
        <f>SUM(F28)</f>
        <v>0</v>
      </c>
      <c r="G29" s="21">
        <f t="shared" si="0"/>
        <v>0</v>
      </c>
    </row>
    <row r="30" spans="1:7" ht="24.75" customHeight="1">
      <c r="A30" s="1"/>
      <c r="B30" s="36">
        <v>2</v>
      </c>
      <c r="C30" s="13" t="s">
        <v>28</v>
      </c>
      <c r="D30" s="14" t="s">
        <v>82</v>
      </c>
      <c r="E30" s="15">
        <f>E38</f>
        <v>1049</v>
      </c>
      <c r="F30" s="15">
        <f>F38</f>
        <v>1044.4</v>
      </c>
      <c r="G30" s="16">
        <f t="shared" si="0"/>
        <v>0.9956148713060058</v>
      </c>
    </row>
    <row r="31" spans="1:7" ht="34.5" customHeight="1">
      <c r="A31" s="1"/>
      <c r="B31" s="36"/>
      <c r="C31" s="13"/>
      <c r="D31" s="14" t="s">
        <v>81</v>
      </c>
      <c r="E31" s="15">
        <f>E34+E36+E39</f>
        <v>19697.4</v>
      </c>
      <c r="F31" s="15">
        <f>F34+F36+F39</f>
        <v>19697.4</v>
      </c>
      <c r="G31" s="16">
        <f t="shared" si="0"/>
        <v>1</v>
      </c>
    </row>
    <row r="32" spans="1:7" ht="17.25" customHeight="1">
      <c r="A32" s="1"/>
      <c r="B32" s="36"/>
      <c r="C32" s="13"/>
      <c r="D32" s="14" t="s">
        <v>6</v>
      </c>
      <c r="E32" s="15">
        <v>234</v>
      </c>
      <c r="F32" s="15">
        <v>234</v>
      </c>
      <c r="G32" s="16">
        <f t="shared" si="0"/>
        <v>1</v>
      </c>
    </row>
    <row r="33" spans="1:7" ht="24.75" customHeight="1">
      <c r="A33" s="1"/>
      <c r="B33" s="36"/>
      <c r="C33" s="14" t="s">
        <v>7</v>
      </c>
      <c r="D33" s="17"/>
      <c r="E33" s="15">
        <f>SUM(E30:E32)</f>
        <v>20980.4</v>
      </c>
      <c r="F33" s="15">
        <f>SUM(F30:F32)</f>
        <v>20975.800000000003</v>
      </c>
      <c r="G33" s="16">
        <f t="shared" si="0"/>
        <v>0.999780747745515</v>
      </c>
    </row>
    <row r="34" spans="1:7" ht="36.75" customHeight="1">
      <c r="A34" s="1"/>
      <c r="B34" s="38"/>
      <c r="C34" s="19" t="s">
        <v>25</v>
      </c>
      <c r="D34" s="19" t="s">
        <v>84</v>
      </c>
      <c r="E34" s="20">
        <v>1728.4</v>
      </c>
      <c r="F34" s="20">
        <v>1728.4</v>
      </c>
      <c r="G34" s="21">
        <f t="shared" si="0"/>
        <v>1</v>
      </c>
    </row>
    <row r="35" spans="1:7" ht="18.75" customHeight="1">
      <c r="A35" s="1"/>
      <c r="B35" s="38"/>
      <c r="C35" s="19" t="s">
        <v>14</v>
      </c>
      <c r="D35" s="22"/>
      <c r="E35" s="20">
        <f>SUM(E34)</f>
        <v>1728.4</v>
      </c>
      <c r="F35" s="20">
        <f>SUM(F34)</f>
        <v>1728.4</v>
      </c>
      <c r="G35" s="21">
        <f t="shared" si="0"/>
        <v>1</v>
      </c>
    </row>
    <row r="36" spans="1:7" ht="36" customHeight="1">
      <c r="A36" s="1"/>
      <c r="B36" s="38"/>
      <c r="C36" s="19" t="s">
        <v>26</v>
      </c>
      <c r="D36" s="19" t="s">
        <v>84</v>
      </c>
      <c r="E36" s="20">
        <v>4020</v>
      </c>
      <c r="F36" s="20">
        <v>4020</v>
      </c>
      <c r="G36" s="21">
        <f t="shared" si="0"/>
        <v>1</v>
      </c>
    </row>
    <row r="37" spans="1:7" ht="18.75" customHeight="1">
      <c r="A37" s="1"/>
      <c r="B37" s="38"/>
      <c r="C37" s="19" t="s">
        <v>16</v>
      </c>
      <c r="D37" s="22"/>
      <c r="E37" s="20">
        <f>SUM(E36)</f>
        <v>4020</v>
      </c>
      <c r="F37" s="20">
        <f>SUM(F36)</f>
        <v>4020</v>
      </c>
      <c r="G37" s="21">
        <f t="shared" si="0"/>
        <v>1</v>
      </c>
    </row>
    <row r="38" spans="1:7" ht="24.75" customHeight="1">
      <c r="A38" s="1"/>
      <c r="B38" s="38"/>
      <c r="C38" s="18" t="s">
        <v>27</v>
      </c>
      <c r="D38" s="19" t="s">
        <v>82</v>
      </c>
      <c r="E38" s="20">
        <v>1049</v>
      </c>
      <c r="F38" s="20">
        <v>1044.4</v>
      </c>
      <c r="G38" s="21">
        <f t="shared" si="0"/>
        <v>0.9956148713060058</v>
      </c>
    </row>
    <row r="39" spans="1:7" ht="35.25" customHeight="1">
      <c r="A39" s="1"/>
      <c r="B39" s="38"/>
      <c r="C39" s="18"/>
      <c r="D39" s="19" t="s">
        <v>84</v>
      </c>
      <c r="E39" s="20">
        <v>13949</v>
      </c>
      <c r="F39" s="20">
        <v>13949</v>
      </c>
      <c r="G39" s="21">
        <f t="shared" si="0"/>
        <v>1</v>
      </c>
    </row>
    <row r="40" spans="1:7" ht="17.25" customHeight="1">
      <c r="A40" s="1"/>
      <c r="B40" s="38"/>
      <c r="C40" s="18"/>
      <c r="D40" s="19" t="s">
        <v>6</v>
      </c>
      <c r="E40" s="20">
        <v>234</v>
      </c>
      <c r="F40" s="20">
        <v>234</v>
      </c>
      <c r="G40" s="21">
        <f t="shared" si="0"/>
        <v>1</v>
      </c>
    </row>
    <row r="41" spans="1:7" ht="18.75" customHeight="1">
      <c r="A41" s="1"/>
      <c r="B41" s="38"/>
      <c r="C41" s="19" t="s">
        <v>18</v>
      </c>
      <c r="D41" s="22"/>
      <c r="E41" s="20">
        <f>SUM(E38:E40)</f>
        <v>15232</v>
      </c>
      <c r="F41" s="20">
        <f>SUM(F38:F40)</f>
        <v>15227.4</v>
      </c>
      <c r="G41" s="21">
        <f t="shared" si="0"/>
        <v>0.9996980042016806</v>
      </c>
    </row>
    <row r="42" spans="1:7" ht="36.75" customHeight="1">
      <c r="A42" s="1"/>
      <c r="B42" s="36">
        <v>3</v>
      </c>
      <c r="C42" s="13" t="s">
        <v>30</v>
      </c>
      <c r="D42" s="14" t="s">
        <v>81</v>
      </c>
      <c r="E42" s="15">
        <v>1000</v>
      </c>
      <c r="F42" s="15">
        <v>1000</v>
      </c>
      <c r="G42" s="16">
        <f t="shared" si="0"/>
        <v>1</v>
      </c>
    </row>
    <row r="43" spans="1:7" ht="45" customHeight="1">
      <c r="A43" s="1"/>
      <c r="B43" s="36"/>
      <c r="C43" s="13"/>
      <c r="D43" s="14" t="s">
        <v>6</v>
      </c>
      <c r="E43" s="15">
        <v>480</v>
      </c>
      <c r="F43" s="15">
        <v>480</v>
      </c>
      <c r="G43" s="16">
        <f t="shared" si="0"/>
        <v>1</v>
      </c>
    </row>
    <row r="44" spans="1:7" ht="15" customHeight="1">
      <c r="A44" s="1"/>
      <c r="B44" s="36"/>
      <c r="C44" s="14" t="s">
        <v>29</v>
      </c>
      <c r="D44" s="17"/>
      <c r="E44" s="15">
        <f>SUM(E42:E43)</f>
        <v>1480</v>
      </c>
      <c r="F44" s="15">
        <v>1480</v>
      </c>
      <c r="G44" s="16">
        <f t="shared" si="0"/>
        <v>1</v>
      </c>
    </row>
    <row r="45" spans="1:7" ht="26.25" customHeight="1">
      <c r="A45" s="1"/>
      <c r="B45" s="36">
        <v>4</v>
      </c>
      <c r="C45" s="13" t="s">
        <v>31</v>
      </c>
      <c r="D45" s="14" t="s">
        <v>83</v>
      </c>
      <c r="E45" s="15">
        <f>E54</f>
        <v>119.92</v>
      </c>
      <c r="F45" s="15">
        <f>F54</f>
        <v>108.52000000000001</v>
      </c>
      <c r="G45" s="16">
        <f t="shared" si="0"/>
        <v>0.9049366244162776</v>
      </c>
    </row>
    <row r="46" spans="1:7" ht="28.5" customHeight="1">
      <c r="A46" s="1"/>
      <c r="B46" s="36"/>
      <c r="C46" s="13"/>
      <c r="D46" s="14" t="s">
        <v>82</v>
      </c>
      <c r="E46" s="15">
        <f>E55</f>
        <v>391442.17</v>
      </c>
      <c r="F46" s="15">
        <f>F55</f>
        <v>161884.5</v>
      </c>
      <c r="G46" s="16">
        <f t="shared" si="0"/>
        <v>0.4135591727380829</v>
      </c>
    </row>
    <row r="47" spans="1:7" ht="36.75" customHeight="1">
      <c r="A47" s="1"/>
      <c r="B47" s="36"/>
      <c r="C47" s="13"/>
      <c r="D47" s="14" t="s">
        <v>81</v>
      </c>
      <c r="E47" s="15">
        <f>E50+E52+E56</f>
        <v>211413.86000000002</v>
      </c>
      <c r="F47" s="15">
        <f>F50+F52+F56</f>
        <v>190849.80000000002</v>
      </c>
      <c r="G47" s="16">
        <f t="shared" si="0"/>
        <v>0.9027307859569851</v>
      </c>
    </row>
    <row r="48" spans="1:7" ht="18.75" customHeight="1">
      <c r="A48" s="1"/>
      <c r="B48" s="36"/>
      <c r="C48" s="13"/>
      <c r="D48" s="14" t="s">
        <v>6</v>
      </c>
      <c r="E48" s="15">
        <f>E57</f>
        <v>10</v>
      </c>
      <c r="F48" s="15">
        <f>F57</f>
        <v>0</v>
      </c>
      <c r="G48" s="16">
        <f t="shared" si="0"/>
        <v>0</v>
      </c>
    </row>
    <row r="49" spans="1:7" ht="25.5" customHeight="1">
      <c r="A49" s="1"/>
      <c r="B49" s="36"/>
      <c r="C49" s="14" t="s">
        <v>7</v>
      </c>
      <c r="D49" s="17"/>
      <c r="E49" s="15">
        <f>SUM(E45:E48)</f>
        <v>602985.95</v>
      </c>
      <c r="F49" s="15">
        <f>SUM(F45:F48)</f>
        <v>352842.82</v>
      </c>
      <c r="G49" s="16">
        <f t="shared" si="0"/>
        <v>0.5851592727823924</v>
      </c>
    </row>
    <row r="50" spans="1:7" ht="38.25" customHeight="1">
      <c r="A50" s="1"/>
      <c r="B50" s="38"/>
      <c r="C50" s="19" t="s">
        <v>32</v>
      </c>
      <c r="D50" s="19" t="s">
        <v>84</v>
      </c>
      <c r="E50" s="20">
        <v>29670.86</v>
      </c>
      <c r="F50" s="20">
        <v>29635.2</v>
      </c>
      <c r="G50" s="24">
        <f t="shared" si="0"/>
        <v>0.9987981474079282</v>
      </c>
    </row>
    <row r="51" spans="1:7" ht="18.75" customHeight="1">
      <c r="A51" s="1"/>
      <c r="B51" s="38"/>
      <c r="C51" s="19" t="s">
        <v>14</v>
      </c>
      <c r="D51" s="22"/>
      <c r="E51" s="20">
        <f>SUM(E50)</f>
        <v>29670.86</v>
      </c>
      <c r="F51" s="20">
        <f>SUM(F50)</f>
        <v>29635.2</v>
      </c>
      <c r="G51" s="24">
        <f t="shared" si="0"/>
        <v>0.9987981474079282</v>
      </c>
    </row>
    <row r="52" spans="1:7" ht="36.75" customHeight="1">
      <c r="A52" s="1"/>
      <c r="B52" s="38"/>
      <c r="C52" s="19" t="s">
        <v>33</v>
      </c>
      <c r="D52" s="19" t="s">
        <v>84</v>
      </c>
      <c r="E52" s="20">
        <v>144213.9</v>
      </c>
      <c r="F52" s="20">
        <v>144213.9</v>
      </c>
      <c r="G52" s="24">
        <f t="shared" si="0"/>
        <v>1</v>
      </c>
    </row>
    <row r="53" spans="1:7" ht="18.75" customHeight="1">
      <c r="A53" s="1"/>
      <c r="B53" s="38"/>
      <c r="C53" s="19" t="s">
        <v>16</v>
      </c>
      <c r="D53" s="22"/>
      <c r="E53" s="20">
        <f>SUM(E52)</f>
        <v>144213.9</v>
      </c>
      <c r="F53" s="20">
        <f>SUM(F52)</f>
        <v>144213.9</v>
      </c>
      <c r="G53" s="24">
        <f t="shared" si="0"/>
        <v>1</v>
      </c>
    </row>
    <row r="54" spans="1:7" ht="24.75" customHeight="1">
      <c r="A54" s="1"/>
      <c r="B54" s="38"/>
      <c r="C54" s="18" t="s">
        <v>34</v>
      </c>
      <c r="D54" s="19" t="s">
        <v>83</v>
      </c>
      <c r="E54" s="20">
        <v>119.92</v>
      </c>
      <c r="F54" s="20">
        <v>108.52000000000001</v>
      </c>
      <c r="G54" s="24">
        <f t="shared" si="0"/>
        <v>0.9049366244162776</v>
      </c>
    </row>
    <row r="55" spans="1:7" ht="26.25" customHeight="1">
      <c r="A55" s="1"/>
      <c r="B55" s="38"/>
      <c r="C55" s="18"/>
      <c r="D55" s="19" t="s">
        <v>82</v>
      </c>
      <c r="E55" s="20">
        <v>391442.17</v>
      </c>
      <c r="F55" s="20">
        <v>161884.5</v>
      </c>
      <c r="G55" s="24">
        <f t="shared" si="0"/>
        <v>0.4135591727380829</v>
      </c>
    </row>
    <row r="56" spans="1:7" ht="35.25" customHeight="1">
      <c r="A56" s="1"/>
      <c r="B56" s="38"/>
      <c r="C56" s="18"/>
      <c r="D56" s="19" t="s">
        <v>84</v>
      </c>
      <c r="E56" s="20">
        <v>37529.1</v>
      </c>
      <c r="F56" s="20">
        <v>17000.7</v>
      </c>
      <c r="G56" s="24">
        <f t="shared" si="0"/>
        <v>0.453000471634012</v>
      </c>
    </row>
    <row r="57" spans="1:7" ht="18.75" customHeight="1">
      <c r="A57" s="1"/>
      <c r="B57" s="38"/>
      <c r="C57" s="18"/>
      <c r="D57" s="19" t="s">
        <v>6</v>
      </c>
      <c r="E57" s="20">
        <v>10</v>
      </c>
      <c r="F57" s="20">
        <v>0</v>
      </c>
      <c r="G57" s="24">
        <f t="shared" si="0"/>
        <v>0</v>
      </c>
    </row>
    <row r="58" spans="1:7" ht="18.75" customHeight="1">
      <c r="A58" s="1"/>
      <c r="B58" s="38"/>
      <c r="C58" s="19" t="s">
        <v>18</v>
      </c>
      <c r="D58" s="25"/>
      <c r="E58" s="20">
        <f>SUM(E54:E57)</f>
        <v>429101.18999999994</v>
      </c>
      <c r="F58" s="20">
        <f>SUM(F54:F57)</f>
        <v>178993.72</v>
      </c>
      <c r="G58" s="24">
        <f t="shared" si="0"/>
        <v>0.4171363868741544</v>
      </c>
    </row>
    <row r="59" spans="1:7" s="8" customFormat="1" ht="26.25" customHeight="1">
      <c r="A59" s="7"/>
      <c r="B59" s="36">
        <v>5</v>
      </c>
      <c r="C59" s="13" t="s">
        <v>41</v>
      </c>
      <c r="D59" s="14" t="s">
        <v>82</v>
      </c>
      <c r="E59" s="15">
        <f>E63+E67+E71</f>
        <v>1623645.29</v>
      </c>
      <c r="F59" s="15">
        <f>F63+F67+F71</f>
        <v>1604855.8599999999</v>
      </c>
      <c r="G59" s="16">
        <f t="shared" si="0"/>
        <v>0.9884276263321035</v>
      </c>
    </row>
    <row r="60" spans="1:7" s="8" customFormat="1" ht="37.5" customHeight="1">
      <c r="A60" s="7"/>
      <c r="B60" s="36"/>
      <c r="C60" s="13"/>
      <c r="D60" s="14" t="s">
        <v>81</v>
      </c>
      <c r="E60" s="15">
        <f>E64+E68+E72+E75</f>
        <v>478141.1</v>
      </c>
      <c r="F60" s="15">
        <f>F64+F68+F72+F75</f>
        <v>474704.0399999999</v>
      </c>
      <c r="G60" s="16">
        <f t="shared" si="0"/>
        <v>0.9928116198335595</v>
      </c>
    </row>
    <row r="61" spans="1:7" s="8" customFormat="1" ht="18.75" customHeight="1">
      <c r="A61" s="7"/>
      <c r="B61" s="36"/>
      <c r="C61" s="13"/>
      <c r="D61" s="14" t="s">
        <v>6</v>
      </c>
      <c r="E61" s="15">
        <f>E65+E69+E73</f>
        <v>111270.3</v>
      </c>
      <c r="F61" s="15">
        <f>F65+F69+F73</f>
        <v>6499.6</v>
      </c>
      <c r="G61" s="16">
        <f t="shared" si="0"/>
        <v>0.05841271210736378</v>
      </c>
    </row>
    <row r="62" spans="1:7" s="8" customFormat="1" ht="24" customHeight="1">
      <c r="A62" s="7"/>
      <c r="B62" s="36"/>
      <c r="C62" s="14" t="s">
        <v>7</v>
      </c>
      <c r="D62" s="17"/>
      <c r="E62" s="15">
        <f>SUM(E59:E61)</f>
        <v>2213056.69</v>
      </c>
      <c r="F62" s="15">
        <f>SUM(F59:F61)</f>
        <v>2086059.5</v>
      </c>
      <c r="G62" s="16">
        <f t="shared" si="0"/>
        <v>0.9426145789333575</v>
      </c>
    </row>
    <row r="63" spans="1:7" ht="24.75" customHeight="1">
      <c r="A63" s="1"/>
      <c r="B63" s="37"/>
      <c r="C63" s="18" t="s">
        <v>35</v>
      </c>
      <c r="D63" s="19" t="s">
        <v>82</v>
      </c>
      <c r="E63" s="20">
        <v>623116.49</v>
      </c>
      <c r="F63" s="20">
        <v>614481.7999999999</v>
      </c>
      <c r="G63" s="24">
        <f t="shared" si="0"/>
        <v>0.986142735526065</v>
      </c>
    </row>
    <row r="64" spans="1:7" ht="36" customHeight="1">
      <c r="A64" s="1"/>
      <c r="B64" s="37"/>
      <c r="C64" s="18"/>
      <c r="D64" s="19" t="s">
        <v>84</v>
      </c>
      <c r="E64" s="20">
        <v>175493.8</v>
      </c>
      <c r="F64" s="20">
        <v>175329.63</v>
      </c>
      <c r="G64" s="24">
        <f t="shared" si="0"/>
        <v>0.9990645253564514</v>
      </c>
    </row>
    <row r="65" spans="1:7" ht="18.75" customHeight="1">
      <c r="A65" s="1"/>
      <c r="B65" s="37"/>
      <c r="C65" s="18"/>
      <c r="D65" s="19" t="s">
        <v>6</v>
      </c>
      <c r="E65" s="20">
        <v>104000</v>
      </c>
      <c r="F65" s="20">
        <v>0</v>
      </c>
      <c r="G65" s="24">
        <f t="shared" si="0"/>
        <v>0</v>
      </c>
    </row>
    <row r="66" spans="1:7" ht="18.75" customHeight="1">
      <c r="A66" s="1"/>
      <c r="B66" s="37"/>
      <c r="C66" s="19" t="s">
        <v>14</v>
      </c>
      <c r="D66" s="22"/>
      <c r="E66" s="20">
        <f>SUM(E63:E65)</f>
        <v>902610.29</v>
      </c>
      <c r="F66" s="20">
        <f>SUM(F63:F65)</f>
        <v>789811.4299999999</v>
      </c>
      <c r="G66" s="24">
        <f t="shared" si="0"/>
        <v>0.8750303854834182</v>
      </c>
    </row>
    <row r="67" spans="1:7" ht="22.5" customHeight="1">
      <c r="A67" s="1"/>
      <c r="B67" s="38"/>
      <c r="C67" s="18" t="s">
        <v>36</v>
      </c>
      <c r="D67" s="19" t="s">
        <v>82</v>
      </c>
      <c r="E67" s="20">
        <v>988926.5</v>
      </c>
      <c r="F67" s="20">
        <v>981310.96</v>
      </c>
      <c r="G67" s="24">
        <f t="shared" si="0"/>
        <v>0.9922991850253785</v>
      </c>
    </row>
    <row r="68" spans="1:7" ht="34.5" customHeight="1">
      <c r="A68" s="1"/>
      <c r="B68" s="38"/>
      <c r="C68" s="18"/>
      <c r="D68" s="19" t="s">
        <v>84</v>
      </c>
      <c r="E68" s="20">
        <v>153230.89</v>
      </c>
      <c r="F68" s="20">
        <v>150509.43999999997</v>
      </c>
      <c r="G68" s="24">
        <f t="shared" si="0"/>
        <v>0.9822395471304771</v>
      </c>
    </row>
    <row r="69" spans="1:7" ht="18.75" customHeight="1">
      <c r="A69" s="1"/>
      <c r="B69" s="38"/>
      <c r="C69" s="18"/>
      <c r="D69" s="19" t="s">
        <v>6</v>
      </c>
      <c r="E69" s="20">
        <v>3000</v>
      </c>
      <c r="F69" s="20">
        <v>3000</v>
      </c>
      <c r="G69" s="24">
        <f aca="true" t="shared" si="1" ref="G69:G129">F69/E69</f>
        <v>1</v>
      </c>
    </row>
    <row r="70" spans="1:7" ht="18.75" customHeight="1">
      <c r="A70" s="1"/>
      <c r="B70" s="38"/>
      <c r="C70" s="19" t="s">
        <v>16</v>
      </c>
      <c r="D70" s="23"/>
      <c r="E70" s="20">
        <f>SUM(E67:E69)</f>
        <v>1145157.3900000001</v>
      </c>
      <c r="F70" s="20">
        <f>SUM(F67:F69)</f>
        <v>1134820.4</v>
      </c>
      <c r="G70" s="24">
        <f t="shared" si="1"/>
        <v>0.9909733019318854</v>
      </c>
    </row>
    <row r="71" spans="1:7" ht="26.25" customHeight="1">
      <c r="A71" s="1"/>
      <c r="B71" s="38"/>
      <c r="C71" s="18" t="s">
        <v>37</v>
      </c>
      <c r="D71" s="19" t="s">
        <v>82</v>
      </c>
      <c r="E71" s="20">
        <v>11602.3</v>
      </c>
      <c r="F71" s="20">
        <v>9063.1</v>
      </c>
      <c r="G71" s="24">
        <f t="shared" si="1"/>
        <v>0.7811468415745155</v>
      </c>
    </row>
    <row r="72" spans="1:7" ht="36" customHeight="1">
      <c r="A72" s="1"/>
      <c r="B72" s="38"/>
      <c r="C72" s="18"/>
      <c r="D72" s="19" t="s">
        <v>84</v>
      </c>
      <c r="E72" s="20">
        <v>65674.55</v>
      </c>
      <c r="F72" s="20">
        <v>65528.909999999996</v>
      </c>
      <c r="G72" s="24">
        <f t="shared" si="1"/>
        <v>0.9977823982044794</v>
      </c>
    </row>
    <row r="73" spans="1:7" ht="18.75" customHeight="1">
      <c r="A73" s="1"/>
      <c r="B73" s="38"/>
      <c r="C73" s="18"/>
      <c r="D73" s="19" t="s">
        <v>6</v>
      </c>
      <c r="E73" s="20">
        <v>4270.3</v>
      </c>
      <c r="F73" s="20">
        <v>3499.6</v>
      </c>
      <c r="G73" s="24">
        <f t="shared" si="1"/>
        <v>0.8195208767533896</v>
      </c>
    </row>
    <row r="74" spans="1:7" ht="18.75" customHeight="1">
      <c r="A74" s="1"/>
      <c r="B74" s="38"/>
      <c r="C74" s="19" t="s">
        <v>18</v>
      </c>
      <c r="D74" s="22"/>
      <c r="E74" s="20">
        <f>SUM(E71:E73)</f>
        <v>81547.15000000001</v>
      </c>
      <c r="F74" s="20">
        <f>SUM(F71:F73)</f>
        <v>78091.61</v>
      </c>
      <c r="G74" s="24">
        <f t="shared" si="1"/>
        <v>0.9576252511583788</v>
      </c>
    </row>
    <row r="75" spans="1:7" ht="25.5" customHeight="1">
      <c r="A75" s="1"/>
      <c r="B75" s="38"/>
      <c r="C75" s="19" t="s">
        <v>38</v>
      </c>
      <c r="D75" s="19" t="s">
        <v>84</v>
      </c>
      <c r="E75" s="20">
        <v>83741.86</v>
      </c>
      <c r="F75" s="20">
        <v>83336.06</v>
      </c>
      <c r="G75" s="24">
        <f t="shared" si="1"/>
        <v>0.9951541558785534</v>
      </c>
    </row>
    <row r="76" spans="1:7" ht="20.25" customHeight="1">
      <c r="A76" s="1"/>
      <c r="B76" s="38"/>
      <c r="C76" s="19" t="s">
        <v>21</v>
      </c>
      <c r="D76" s="23"/>
      <c r="E76" s="20">
        <f>SUM(E75)</f>
        <v>83741.86</v>
      </c>
      <c r="F76" s="20">
        <f>SUM(F75)</f>
        <v>83336.06</v>
      </c>
      <c r="G76" s="24">
        <f t="shared" si="1"/>
        <v>0.9951541558785534</v>
      </c>
    </row>
    <row r="77" spans="1:7" s="6" customFormat="1" ht="26.25" customHeight="1">
      <c r="A77" s="5"/>
      <c r="B77" s="36">
        <v>6</v>
      </c>
      <c r="C77" s="13" t="s">
        <v>39</v>
      </c>
      <c r="D77" s="14" t="s">
        <v>82</v>
      </c>
      <c r="E77" s="15">
        <v>2002</v>
      </c>
      <c r="F77" s="15">
        <v>1497</v>
      </c>
      <c r="G77" s="16">
        <f t="shared" si="1"/>
        <v>0.7477522477522478</v>
      </c>
    </row>
    <row r="78" spans="1:7" s="6" customFormat="1" ht="88.5" customHeight="1">
      <c r="A78" s="5"/>
      <c r="B78" s="36"/>
      <c r="C78" s="13"/>
      <c r="D78" s="14" t="s">
        <v>81</v>
      </c>
      <c r="E78" s="15">
        <v>61985.79000000001</v>
      </c>
      <c r="F78" s="15">
        <v>61254.93</v>
      </c>
      <c r="G78" s="16">
        <f t="shared" si="1"/>
        <v>0.9882092331161705</v>
      </c>
    </row>
    <row r="79" spans="1:7" s="6" customFormat="1" ht="18.75" customHeight="1">
      <c r="A79" s="5"/>
      <c r="B79" s="36"/>
      <c r="C79" s="14" t="s">
        <v>29</v>
      </c>
      <c r="D79" s="17"/>
      <c r="E79" s="15">
        <f>SUM(E77:E78)</f>
        <v>63987.79000000001</v>
      </c>
      <c r="F79" s="15">
        <f>SUM(F77:F78)</f>
        <v>62751.93</v>
      </c>
      <c r="G79" s="16">
        <f t="shared" si="1"/>
        <v>0.9806860027514623</v>
      </c>
    </row>
    <row r="80" spans="1:7" s="6" customFormat="1" ht="81" customHeight="1">
      <c r="A80" s="5"/>
      <c r="B80" s="36">
        <v>7</v>
      </c>
      <c r="C80" s="14" t="s">
        <v>40</v>
      </c>
      <c r="D80" s="14" t="s">
        <v>81</v>
      </c>
      <c r="E80" s="15">
        <v>10156.93</v>
      </c>
      <c r="F80" s="15">
        <v>9132.380000000001</v>
      </c>
      <c r="G80" s="16">
        <f t="shared" si="1"/>
        <v>0.8991279845386353</v>
      </c>
    </row>
    <row r="81" spans="1:7" s="6" customFormat="1" ht="18.75" customHeight="1">
      <c r="A81" s="5"/>
      <c r="B81" s="36"/>
      <c r="C81" s="14" t="s">
        <v>29</v>
      </c>
      <c r="D81" s="17"/>
      <c r="E81" s="15">
        <f>SUM(E80)</f>
        <v>10156.93</v>
      </c>
      <c r="F81" s="15">
        <f>SUM(F80)</f>
        <v>9132.380000000001</v>
      </c>
      <c r="G81" s="16">
        <f t="shared" si="1"/>
        <v>0.8991279845386353</v>
      </c>
    </row>
    <row r="82" spans="1:7" ht="103.5" customHeight="1">
      <c r="A82" s="1"/>
      <c r="B82" s="36">
        <v>8</v>
      </c>
      <c r="C82" s="14" t="s">
        <v>42</v>
      </c>
      <c r="D82" s="14" t="s">
        <v>81</v>
      </c>
      <c r="E82" s="15">
        <v>712</v>
      </c>
      <c r="F82" s="15">
        <v>712</v>
      </c>
      <c r="G82" s="16">
        <f t="shared" si="1"/>
        <v>1</v>
      </c>
    </row>
    <row r="83" spans="1:7" ht="24" customHeight="1">
      <c r="A83" s="1"/>
      <c r="B83" s="36"/>
      <c r="C83" s="14" t="s">
        <v>7</v>
      </c>
      <c r="D83" s="17"/>
      <c r="E83" s="15">
        <f>SUM(E82)</f>
        <v>712</v>
      </c>
      <c r="F83" s="15">
        <f>SUM(F82)</f>
        <v>712</v>
      </c>
      <c r="G83" s="16">
        <f t="shared" si="1"/>
        <v>1</v>
      </c>
    </row>
    <row r="84" spans="1:7" ht="38.25" customHeight="1">
      <c r="A84" s="1"/>
      <c r="B84" s="36">
        <v>9</v>
      </c>
      <c r="C84" s="13" t="s">
        <v>43</v>
      </c>
      <c r="D84" s="14" t="s">
        <v>81</v>
      </c>
      <c r="E84" s="15">
        <f>E87+E90+E92+E95+E97</f>
        <v>6683.6</v>
      </c>
      <c r="F84" s="15">
        <f>F87+F90+F92+F95+F97</f>
        <v>6300.009999999999</v>
      </c>
      <c r="G84" s="16">
        <f t="shared" si="1"/>
        <v>0.9426072775151114</v>
      </c>
    </row>
    <row r="85" spans="1:7" ht="21.75" customHeight="1">
      <c r="A85" s="1"/>
      <c r="B85" s="36"/>
      <c r="C85" s="13"/>
      <c r="D85" s="14" t="s">
        <v>6</v>
      </c>
      <c r="E85" s="15">
        <f>E88+E93</f>
        <v>25924.8</v>
      </c>
      <c r="F85" s="15">
        <f>F88+F93</f>
        <v>23860</v>
      </c>
      <c r="G85" s="16">
        <f t="shared" si="1"/>
        <v>0.9203542553848053</v>
      </c>
    </row>
    <row r="86" spans="1:7" ht="24" customHeight="1">
      <c r="A86" s="1"/>
      <c r="B86" s="36"/>
      <c r="C86" s="14" t="s">
        <v>7</v>
      </c>
      <c r="D86" s="17"/>
      <c r="E86" s="15">
        <f>SUM(E84:E85)</f>
        <v>32608.4</v>
      </c>
      <c r="F86" s="15">
        <f>SUM(F84:F85)</f>
        <v>30160.01</v>
      </c>
      <c r="G86" s="16">
        <f t="shared" si="1"/>
        <v>0.9249153592325903</v>
      </c>
    </row>
    <row r="87" spans="1:7" ht="37.5" customHeight="1">
      <c r="A87" s="1"/>
      <c r="B87" s="38"/>
      <c r="C87" s="18" t="s">
        <v>48</v>
      </c>
      <c r="D87" s="19" t="s">
        <v>84</v>
      </c>
      <c r="E87" s="20">
        <v>3941</v>
      </c>
      <c r="F87" s="20">
        <v>3928.8</v>
      </c>
      <c r="G87" s="24">
        <f t="shared" si="1"/>
        <v>0.9969043390002538</v>
      </c>
    </row>
    <row r="88" spans="1:7" ht="18.75" customHeight="1">
      <c r="A88" s="1"/>
      <c r="B88" s="38"/>
      <c r="C88" s="18"/>
      <c r="D88" s="19" t="s">
        <v>6</v>
      </c>
      <c r="E88" s="20">
        <v>604.8</v>
      </c>
      <c r="F88" s="20">
        <v>0</v>
      </c>
      <c r="G88" s="24">
        <f t="shared" si="1"/>
        <v>0</v>
      </c>
    </row>
    <row r="89" spans="1:7" s="4" customFormat="1" ht="18.75" customHeight="1">
      <c r="A89" s="3"/>
      <c r="B89" s="38"/>
      <c r="C89" s="19" t="s">
        <v>14</v>
      </c>
      <c r="D89" s="22"/>
      <c r="E89" s="20">
        <f>SUM(E87:E88)</f>
        <v>4545.8</v>
      </c>
      <c r="F89" s="20">
        <f>SUM(F87:F88)</f>
        <v>3928.8</v>
      </c>
      <c r="G89" s="24">
        <f t="shared" si="1"/>
        <v>0.8642703154560254</v>
      </c>
    </row>
    <row r="90" spans="1:7" ht="36.75" customHeight="1">
      <c r="A90" s="1"/>
      <c r="B90" s="37"/>
      <c r="C90" s="19" t="s">
        <v>44</v>
      </c>
      <c r="D90" s="19" t="s">
        <v>84</v>
      </c>
      <c r="E90" s="20">
        <v>286.2</v>
      </c>
      <c r="F90" s="20">
        <v>259.2</v>
      </c>
      <c r="G90" s="24">
        <f t="shared" si="1"/>
        <v>0.9056603773584906</v>
      </c>
    </row>
    <row r="91" spans="1:7" ht="18.75" customHeight="1">
      <c r="A91" s="1"/>
      <c r="B91" s="37"/>
      <c r="C91" s="19" t="s">
        <v>8</v>
      </c>
      <c r="D91" s="22"/>
      <c r="E91" s="20">
        <f>SUM(E90)</f>
        <v>286.2</v>
      </c>
      <c r="F91" s="20">
        <f>SUM(F90)</f>
        <v>259.2</v>
      </c>
      <c r="G91" s="24">
        <f t="shared" si="1"/>
        <v>0.9056603773584906</v>
      </c>
    </row>
    <row r="92" spans="1:7" ht="36.75" customHeight="1">
      <c r="A92" s="1"/>
      <c r="B92" s="38"/>
      <c r="C92" s="18" t="s">
        <v>45</v>
      </c>
      <c r="D92" s="19" t="s">
        <v>84</v>
      </c>
      <c r="E92" s="20">
        <v>19</v>
      </c>
      <c r="F92" s="20">
        <v>15.23</v>
      </c>
      <c r="G92" s="24">
        <f t="shared" si="1"/>
        <v>0.8015789473684211</v>
      </c>
    </row>
    <row r="93" spans="1:7" ht="18.75" customHeight="1">
      <c r="A93" s="1"/>
      <c r="B93" s="38"/>
      <c r="C93" s="18"/>
      <c r="D93" s="19" t="s">
        <v>6</v>
      </c>
      <c r="E93" s="20">
        <v>25320</v>
      </c>
      <c r="F93" s="20">
        <v>23860</v>
      </c>
      <c r="G93" s="24">
        <f t="shared" si="1"/>
        <v>0.9423380726698263</v>
      </c>
    </row>
    <row r="94" spans="1:7" ht="18.75" customHeight="1">
      <c r="A94" s="1"/>
      <c r="B94" s="38"/>
      <c r="C94" s="19" t="s">
        <v>18</v>
      </c>
      <c r="D94" s="22"/>
      <c r="E94" s="20">
        <f>SUM(E92:E93)</f>
        <v>25339</v>
      </c>
      <c r="F94" s="20">
        <f>SUM(F92:F93)</f>
        <v>23875.23</v>
      </c>
      <c r="G94" s="24">
        <f t="shared" si="1"/>
        <v>0.9422325269347646</v>
      </c>
    </row>
    <row r="95" spans="1:7" ht="37.5" customHeight="1">
      <c r="A95" s="1"/>
      <c r="B95" s="38"/>
      <c r="C95" s="19" t="s">
        <v>46</v>
      </c>
      <c r="D95" s="19" t="s">
        <v>84</v>
      </c>
      <c r="E95" s="20">
        <v>354.1000000000001</v>
      </c>
      <c r="F95" s="20">
        <v>340.78000000000003</v>
      </c>
      <c r="G95" s="24">
        <f t="shared" si="1"/>
        <v>0.9623835074837616</v>
      </c>
    </row>
    <row r="96" spans="1:7" ht="18.75" customHeight="1">
      <c r="A96" s="1"/>
      <c r="B96" s="38"/>
      <c r="C96" s="19" t="s">
        <v>20</v>
      </c>
      <c r="D96" s="22"/>
      <c r="E96" s="20">
        <f>SUM(E95)</f>
        <v>354.1000000000001</v>
      </c>
      <c r="F96" s="20">
        <f>SUM(F95)</f>
        <v>340.78000000000003</v>
      </c>
      <c r="G96" s="24">
        <f t="shared" si="1"/>
        <v>0.9623835074837616</v>
      </c>
    </row>
    <row r="97" spans="1:7" ht="48" customHeight="1">
      <c r="A97" s="1"/>
      <c r="B97" s="38"/>
      <c r="C97" s="19" t="s">
        <v>47</v>
      </c>
      <c r="D97" s="19" t="s">
        <v>84</v>
      </c>
      <c r="E97" s="20">
        <v>2083.3</v>
      </c>
      <c r="F97" s="20">
        <v>1756</v>
      </c>
      <c r="G97" s="24">
        <f t="shared" si="1"/>
        <v>0.8428934862957806</v>
      </c>
    </row>
    <row r="98" spans="1:7" ht="18.75" customHeight="1">
      <c r="A98" s="1"/>
      <c r="B98" s="38"/>
      <c r="C98" s="19" t="s">
        <v>21</v>
      </c>
      <c r="D98" s="22"/>
      <c r="E98" s="20">
        <f>SUM(E97)</f>
        <v>2083.3</v>
      </c>
      <c r="F98" s="20">
        <f>SUM(F97)</f>
        <v>1756</v>
      </c>
      <c r="G98" s="24">
        <f t="shared" si="1"/>
        <v>0.8428934862957806</v>
      </c>
    </row>
    <row r="99" spans="1:7" ht="69.75" customHeight="1">
      <c r="A99" s="1"/>
      <c r="B99" s="36">
        <v>10</v>
      </c>
      <c r="C99" s="14" t="s">
        <v>9</v>
      </c>
      <c r="D99" s="14" t="s">
        <v>81</v>
      </c>
      <c r="E99" s="15">
        <v>60378.8</v>
      </c>
      <c r="F99" s="15">
        <v>55546.72</v>
      </c>
      <c r="G99" s="16">
        <f t="shared" si="1"/>
        <v>0.9199705857022663</v>
      </c>
    </row>
    <row r="100" spans="1:7" ht="15.75" customHeight="1">
      <c r="A100" s="1"/>
      <c r="B100" s="36"/>
      <c r="C100" s="14" t="s">
        <v>29</v>
      </c>
      <c r="D100" s="17"/>
      <c r="E100" s="15">
        <f>SUM(E99)</f>
        <v>60378.8</v>
      </c>
      <c r="F100" s="15">
        <f>SUM(F99)</f>
        <v>55546.72</v>
      </c>
      <c r="G100" s="16">
        <f t="shared" si="1"/>
        <v>0.9199705857022663</v>
      </c>
    </row>
    <row r="101" spans="1:7" ht="27.75" customHeight="1">
      <c r="A101" s="1"/>
      <c r="B101" s="36">
        <v>11</v>
      </c>
      <c r="C101" s="13" t="s">
        <v>50</v>
      </c>
      <c r="D101" s="14" t="s">
        <v>83</v>
      </c>
      <c r="E101" s="15">
        <f>E124</f>
        <v>7833</v>
      </c>
      <c r="F101" s="15">
        <f>F124</f>
        <v>7787.3</v>
      </c>
      <c r="G101" s="16">
        <f t="shared" si="1"/>
        <v>0.9941657091791141</v>
      </c>
    </row>
    <row r="102" spans="1:7" ht="24.75" customHeight="1">
      <c r="A102" s="1"/>
      <c r="B102" s="36"/>
      <c r="C102" s="13"/>
      <c r="D102" s="14" t="s">
        <v>82</v>
      </c>
      <c r="E102" s="15">
        <f>E115+E118+E121+E125</f>
        <v>1962.9499999999998</v>
      </c>
      <c r="F102" s="15">
        <f>F115+F118+F121+F125</f>
        <v>1498.3</v>
      </c>
      <c r="G102" s="16">
        <f t="shared" si="1"/>
        <v>0.7632899462543621</v>
      </c>
    </row>
    <row r="103" spans="1:7" ht="36.75" customHeight="1">
      <c r="A103" s="1"/>
      <c r="B103" s="36"/>
      <c r="C103" s="13"/>
      <c r="D103" s="14" t="s">
        <v>81</v>
      </c>
      <c r="E103" s="15">
        <f>E106+E109+E112+E116+E119+E122+E126+E128</f>
        <v>242085.82</v>
      </c>
      <c r="F103" s="15">
        <f>F106+F109+F112+F116+F119+F122+F126+F128</f>
        <v>234345.8</v>
      </c>
      <c r="G103" s="16">
        <f t="shared" si="1"/>
        <v>0.9680277845269912</v>
      </c>
    </row>
    <row r="104" spans="1:7" ht="18.75" customHeight="1">
      <c r="A104" s="1"/>
      <c r="B104" s="36"/>
      <c r="C104" s="13"/>
      <c r="D104" s="14" t="s">
        <v>6</v>
      </c>
      <c r="E104" s="15">
        <f>E107+E110+E113</f>
        <v>123652</v>
      </c>
      <c r="F104" s="15">
        <f>F107+F110+F113</f>
        <v>124652</v>
      </c>
      <c r="G104" s="16">
        <f t="shared" si="1"/>
        <v>1.0080872124995957</v>
      </c>
    </row>
    <row r="105" spans="1:7" ht="24" customHeight="1">
      <c r="A105" s="1"/>
      <c r="B105" s="36"/>
      <c r="C105" s="14" t="s">
        <v>7</v>
      </c>
      <c r="D105" s="17"/>
      <c r="E105" s="15">
        <f>SUM(E101:E104)</f>
        <v>375533.77</v>
      </c>
      <c r="F105" s="15">
        <f>SUM(F101:F104)</f>
        <v>368283.4</v>
      </c>
      <c r="G105" s="16">
        <f t="shared" si="1"/>
        <v>0.9806931610970699</v>
      </c>
    </row>
    <row r="106" spans="1:7" ht="36" customHeight="1">
      <c r="A106" s="1"/>
      <c r="B106" s="38"/>
      <c r="C106" s="18" t="s">
        <v>49</v>
      </c>
      <c r="D106" s="19" t="s">
        <v>84</v>
      </c>
      <c r="E106" s="20">
        <v>21644.6</v>
      </c>
      <c r="F106" s="20">
        <v>20028.65</v>
      </c>
      <c r="G106" s="24">
        <f t="shared" si="1"/>
        <v>0.9253416556554523</v>
      </c>
    </row>
    <row r="107" spans="1:7" ht="18.75" customHeight="1">
      <c r="A107" s="1"/>
      <c r="B107" s="38"/>
      <c r="C107" s="18"/>
      <c r="D107" s="19" t="s">
        <v>6</v>
      </c>
      <c r="E107" s="20">
        <v>122700</v>
      </c>
      <c r="F107" s="20">
        <v>122700</v>
      </c>
      <c r="G107" s="24">
        <f t="shared" si="1"/>
        <v>1</v>
      </c>
    </row>
    <row r="108" spans="1:7" ht="18.75" customHeight="1">
      <c r="A108" s="1"/>
      <c r="B108" s="38"/>
      <c r="C108" s="19" t="s">
        <v>14</v>
      </c>
      <c r="D108" s="22"/>
      <c r="E108" s="20">
        <f>SUM(E106:E107)</f>
        <v>144344.6</v>
      </c>
      <c r="F108" s="20">
        <f>SUM(F106:F107)</f>
        <v>142728.65</v>
      </c>
      <c r="G108" s="24">
        <f t="shared" si="1"/>
        <v>0.9888049154592551</v>
      </c>
    </row>
    <row r="109" spans="1:7" s="4" customFormat="1" ht="35.25" customHeight="1">
      <c r="A109" s="3"/>
      <c r="B109" s="37"/>
      <c r="C109" s="18" t="s">
        <v>51</v>
      </c>
      <c r="D109" s="19" t="s">
        <v>84</v>
      </c>
      <c r="E109" s="20">
        <v>457.6</v>
      </c>
      <c r="F109" s="20">
        <v>457.6</v>
      </c>
      <c r="G109" s="24">
        <f t="shared" si="1"/>
        <v>1</v>
      </c>
    </row>
    <row r="110" spans="1:7" s="4" customFormat="1" ht="18.75" customHeight="1">
      <c r="A110" s="3"/>
      <c r="B110" s="37"/>
      <c r="C110" s="18"/>
      <c r="D110" s="19" t="s">
        <v>6</v>
      </c>
      <c r="E110" s="20">
        <v>60</v>
      </c>
      <c r="F110" s="20">
        <v>60</v>
      </c>
      <c r="G110" s="24">
        <f t="shared" si="1"/>
        <v>1</v>
      </c>
    </row>
    <row r="111" spans="1:7" s="4" customFormat="1" ht="18.75" customHeight="1">
      <c r="A111" s="3"/>
      <c r="B111" s="37"/>
      <c r="C111" s="19" t="s">
        <v>16</v>
      </c>
      <c r="D111" s="22"/>
      <c r="E111" s="20">
        <v>517.6</v>
      </c>
      <c r="F111" s="20">
        <v>517.6</v>
      </c>
      <c r="G111" s="24">
        <f t="shared" si="1"/>
        <v>1</v>
      </c>
    </row>
    <row r="112" spans="1:7" ht="36.75" customHeight="1">
      <c r="A112" s="1"/>
      <c r="B112" s="38"/>
      <c r="C112" s="18" t="s">
        <v>52</v>
      </c>
      <c r="D112" s="19" t="s">
        <v>85</v>
      </c>
      <c r="E112" s="20">
        <v>11105</v>
      </c>
      <c r="F112" s="20">
        <v>11104.91</v>
      </c>
      <c r="G112" s="24">
        <f t="shared" si="1"/>
        <v>0.9999918955425484</v>
      </c>
    </row>
    <row r="113" spans="1:7" ht="18.75" customHeight="1">
      <c r="A113" s="1"/>
      <c r="B113" s="38"/>
      <c r="C113" s="18"/>
      <c r="D113" s="19" t="s">
        <v>6</v>
      </c>
      <c r="E113" s="20">
        <v>892</v>
      </c>
      <c r="F113" s="20">
        <v>1892</v>
      </c>
      <c r="G113" s="24">
        <f t="shared" si="1"/>
        <v>2.1210762331838566</v>
      </c>
    </row>
    <row r="114" spans="1:7" ht="18.75" customHeight="1">
      <c r="A114" s="1"/>
      <c r="B114" s="38"/>
      <c r="C114" s="19" t="s">
        <v>18</v>
      </c>
      <c r="D114" s="22"/>
      <c r="E114" s="20">
        <f>SUM(E112:E113)</f>
        <v>11997</v>
      </c>
      <c r="F114" s="20">
        <f>SUM(F112:F113)</f>
        <v>12996.91</v>
      </c>
      <c r="G114" s="24">
        <f t="shared" si="1"/>
        <v>1.0833466700008336</v>
      </c>
    </row>
    <row r="115" spans="1:7" ht="24.75" customHeight="1">
      <c r="A115" s="1"/>
      <c r="B115" s="38"/>
      <c r="C115" s="18" t="s">
        <v>53</v>
      </c>
      <c r="D115" s="19" t="s">
        <v>82</v>
      </c>
      <c r="E115" s="20">
        <v>390.9</v>
      </c>
      <c r="F115" s="20">
        <v>390.9</v>
      </c>
      <c r="G115" s="24">
        <f t="shared" si="1"/>
        <v>1</v>
      </c>
    </row>
    <row r="116" spans="1:7" ht="36.75" customHeight="1">
      <c r="A116" s="1"/>
      <c r="B116" s="38"/>
      <c r="C116" s="18"/>
      <c r="D116" s="19" t="s">
        <v>84</v>
      </c>
      <c r="E116" s="20">
        <v>147.6</v>
      </c>
      <c r="F116" s="20">
        <v>147.6</v>
      </c>
      <c r="G116" s="24">
        <f t="shared" si="1"/>
        <v>1</v>
      </c>
    </row>
    <row r="117" spans="1:7" s="4" customFormat="1" ht="18.75" customHeight="1">
      <c r="A117" s="3"/>
      <c r="B117" s="38"/>
      <c r="C117" s="19" t="s">
        <v>20</v>
      </c>
      <c r="D117" s="22"/>
      <c r="E117" s="20">
        <f>SUM(E115:E116)</f>
        <v>538.5</v>
      </c>
      <c r="F117" s="20">
        <f>SUM(F115:F116)</f>
        <v>538.5</v>
      </c>
      <c r="G117" s="24">
        <f t="shared" si="1"/>
        <v>1</v>
      </c>
    </row>
    <row r="118" spans="1:7" ht="28.5" customHeight="1">
      <c r="A118" s="1"/>
      <c r="B118" s="38"/>
      <c r="C118" s="18" t="s">
        <v>54</v>
      </c>
      <c r="D118" s="19" t="s">
        <v>82</v>
      </c>
      <c r="E118" s="20">
        <v>986.95</v>
      </c>
      <c r="F118" s="20">
        <v>522.3</v>
      </c>
      <c r="G118" s="24">
        <f t="shared" si="1"/>
        <v>0.5292061401286792</v>
      </c>
    </row>
    <row r="119" spans="1:7" ht="36.75" customHeight="1">
      <c r="A119" s="1"/>
      <c r="B119" s="38"/>
      <c r="C119" s="18"/>
      <c r="D119" s="19" t="s">
        <v>84</v>
      </c>
      <c r="E119" s="20">
        <v>13409.420000000002</v>
      </c>
      <c r="F119" s="20">
        <v>12613.1</v>
      </c>
      <c r="G119" s="24">
        <f t="shared" si="1"/>
        <v>0.9406148811805431</v>
      </c>
    </row>
    <row r="120" spans="1:7" ht="18.75" customHeight="1">
      <c r="A120" s="1"/>
      <c r="B120" s="38"/>
      <c r="C120" s="19" t="s">
        <v>21</v>
      </c>
      <c r="D120" s="22"/>
      <c r="E120" s="20">
        <f>SUM(E118:E119)</f>
        <v>14396.370000000003</v>
      </c>
      <c r="F120" s="20">
        <f>SUM(F118:F119)</f>
        <v>13135.4</v>
      </c>
      <c r="G120" s="24">
        <f t="shared" si="1"/>
        <v>0.9124105590506494</v>
      </c>
    </row>
    <row r="121" spans="1:7" ht="24" customHeight="1">
      <c r="A121" s="1"/>
      <c r="B121" s="38"/>
      <c r="C121" s="18" t="s">
        <v>55</v>
      </c>
      <c r="D121" s="19" t="s">
        <v>82</v>
      </c>
      <c r="E121" s="20">
        <v>9</v>
      </c>
      <c r="F121" s="20">
        <v>9</v>
      </c>
      <c r="G121" s="24">
        <f t="shared" si="1"/>
        <v>1</v>
      </c>
    </row>
    <row r="122" spans="1:7" ht="36.75" customHeight="1">
      <c r="A122" s="1"/>
      <c r="B122" s="38"/>
      <c r="C122" s="18"/>
      <c r="D122" s="19" t="s">
        <v>84</v>
      </c>
      <c r="E122" s="20">
        <v>644.8</v>
      </c>
      <c r="F122" s="20">
        <v>640.64</v>
      </c>
      <c r="G122" s="24">
        <f t="shared" si="1"/>
        <v>0.9935483870967743</v>
      </c>
    </row>
    <row r="123" spans="1:7" ht="18.75" customHeight="1">
      <c r="A123" s="1"/>
      <c r="B123" s="38"/>
      <c r="C123" s="19" t="s">
        <v>56</v>
      </c>
      <c r="D123" s="23"/>
      <c r="E123" s="20">
        <f>SUM(E121:E122)</f>
        <v>653.8</v>
      </c>
      <c r="F123" s="20">
        <f>SUM(F121:F122)</f>
        <v>649.64</v>
      </c>
      <c r="G123" s="24">
        <f t="shared" si="1"/>
        <v>0.9936371979198532</v>
      </c>
    </row>
    <row r="124" spans="1:7" ht="26.25" customHeight="1">
      <c r="A124" s="1"/>
      <c r="B124" s="38"/>
      <c r="C124" s="18" t="s">
        <v>57</v>
      </c>
      <c r="D124" s="19" t="s">
        <v>83</v>
      </c>
      <c r="E124" s="20">
        <v>7833</v>
      </c>
      <c r="F124" s="20">
        <v>7787.3</v>
      </c>
      <c r="G124" s="24">
        <f t="shared" si="1"/>
        <v>0.9941657091791141</v>
      </c>
    </row>
    <row r="125" spans="1:7" ht="28.5" customHeight="1">
      <c r="A125" s="1"/>
      <c r="B125" s="38"/>
      <c r="C125" s="18"/>
      <c r="D125" s="19" t="s">
        <v>82</v>
      </c>
      <c r="E125" s="20">
        <v>576.1</v>
      </c>
      <c r="F125" s="20">
        <v>576.1</v>
      </c>
      <c r="G125" s="24">
        <f t="shared" si="1"/>
        <v>1</v>
      </c>
    </row>
    <row r="126" spans="1:7" ht="34.5" customHeight="1">
      <c r="A126" s="1"/>
      <c r="B126" s="38"/>
      <c r="C126" s="18"/>
      <c r="D126" s="19" t="s">
        <v>84</v>
      </c>
      <c r="E126" s="20">
        <v>194576.8</v>
      </c>
      <c r="F126" s="20">
        <v>189314.3</v>
      </c>
      <c r="G126" s="24">
        <f t="shared" si="1"/>
        <v>0.9729541240271193</v>
      </c>
    </row>
    <row r="127" spans="1:7" ht="18" customHeight="1">
      <c r="A127" s="1"/>
      <c r="B127" s="38"/>
      <c r="C127" s="19" t="s">
        <v>24</v>
      </c>
      <c r="D127" s="22"/>
      <c r="E127" s="20">
        <f>SUM(E124:E126)</f>
        <v>202985.9</v>
      </c>
      <c r="F127" s="20">
        <f>SUM(F124:F126)</f>
        <v>197677.69999999998</v>
      </c>
      <c r="G127" s="24">
        <f t="shared" si="1"/>
        <v>0.9738494151564221</v>
      </c>
    </row>
    <row r="128" spans="1:7" ht="37.5" customHeight="1">
      <c r="A128" s="1"/>
      <c r="B128" s="38"/>
      <c r="C128" s="19" t="s">
        <v>58</v>
      </c>
      <c r="D128" s="19" t="s">
        <v>84</v>
      </c>
      <c r="E128" s="20">
        <v>100</v>
      </c>
      <c r="F128" s="20">
        <v>39</v>
      </c>
      <c r="G128" s="24">
        <f t="shared" si="1"/>
        <v>0.39</v>
      </c>
    </row>
    <row r="129" spans="1:7" ht="18.75" customHeight="1">
      <c r="A129" s="1"/>
      <c r="B129" s="38"/>
      <c r="C129" s="19" t="s">
        <v>59</v>
      </c>
      <c r="D129" s="22"/>
      <c r="E129" s="20">
        <f>SUM(E128)</f>
        <v>100</v>
      </c>
      <c r="F129" s="20">
        <f>SUM(F128)</f>
        <v>39</v>
      </c>
      <c r="G129" s="24">
        <f t="shared" si="1"/>
        <v>0.39</v>
      </c>
    </row>
    <row r="130" spans="1:7" ht="27" customHeight="1">
      <c r="A130" s="1"/>
      <c r="B130" s="36">
        <v>12</v>
      </c>
      <c r="C130" s="13" t="s">
        <v>62</v>
      </c>
      <c r="D130" s="14" t="s">
        <v>82</v>
      </c>
      <c r="E130" s="15">
        <f>E137</f>
        <v>5172.25</v>
      </c>
      <c r="F130" s="15">
        <f>F137</f>
        <v>4896.3</v>
      </c>
      <c r="G130" s="16">
        <f aca="true" t="shared" si="2" ref="G130:G193">F130/E130</f>
        <v>0.9466479771859443</v>
      </c>
    </row>
    <row r="131" spans="1:7" ht="56.25" customHeight="1">
      <c r="A131" s="1"/>
      <c r="B131" s="36"/>
      <c r="C131" s="13"/>
      <c r="D131" s="14" t="s">
        <v>81</v>
      </c>
      <c r="E131" s="15">
        <f>E133+E135+E138</f>
        <v>95507.63</v>
      </c>
      <c r="F131" s="15">
        <f>F133+F135+F138</f>
        <v>93773.22</v>
      </c>
      <c r="G131" s="16">
        <f t="shared" si="2"/>
        <v>0.9818400896347234</v>
      </c>
    </row>
    <row r="132" spans="1:7" ht="25.5" customHeight="1">
      <c r="A132" s="1"/>
      <c r="B132" s="36"/>
      <c r="C132" s="14" t="s">
        <v>7</v>
      </c>
      <c r="D132" s="17"/>
      <c r="E132" s="15">
        <f>SUM(E130:E131)</f>
        <v>100679.88</v>
      </c>
      <c r="F132" s="15">
        <f>SUM(F130:F131)</f>
        <v>98669.52</v>
      </c>
      <c r="G132" s="16">
        <f t="shared" si="2"/>
        <v>0.9800321573684831</v>
      </c>
    </row>
    <row r="133" spans="1:7" ht="47.25" customHeight="1">
      <c r="A133" s="1"/>
      <c r="B133" s="38"/>
      <c r="C133" s="19" t="s">
        <v>60</v>
      </c>
      <c r="D133" s="19" t="s">
        <v>84</v>
      </c>
      <c r="E133" s="20">
        <v>594.62</v>
      </c>
      <c r="F133" s="20">
        <v>319.69</v>
      </c>
      <c r="G133" s="24">
        <f t="shared" si="2"/>
        <v>0.5376374827621001</v>
      </c>
    </row>
    <row r="134" spans="1:7" ht="15" customHeight="1">
      <c r="A134" s="1"/>
      <c r="B134" s="38"/>
      <c r="C134" s="19" t="s">
        <v>14</v>
      </c>
      <c r="D134" s="22"/>
      <c r="E134" s="20">
        <f>SUM(E133)</f>
        <v>594.62</v>
      </c>
      <c r="F134" s="20">
        <f>SUM(F133)</f>
        <v>319.69</v>
      </c>
      <c r="G134" s="24">
        <f t="shared" si="2"/>
        <v>0.5376374827621001</v>
      </c>
    </row>
    <row r="135" spans="1:7" ht="37.5" customHeight="1">
      <c r="A135" s="1"/>
      <c r="B135" s="38"/>
      <c r="C135" s="19" t="s">
        <v>61</v>
      </c>
      <c r="D135" s="19" t="s">
        <v>84</v>
      </c>
      <c r="E135" s="20">
        <v>7635.05</v>
      </c>
      <c r="F135" s="20">
        <v>7629.78</v>
      </c>
      <c r="G135" s="24">
        <f t="shared" si="2"/>
        <v>0.9993097622150476</v>
      </c>
    </row>
    <row r="136" spans="1:7" ht="15" customHeight="1">
      <c r="A136" s="1"/>
      <c r="B136" s="38"/>
      <c r="C136" s="19" t="s">
        <v>16</v>
      </c>
      <c r="D136" s="22"/>
      <c r="E136" s="20">
        <f>SUM(E135)</f>
        <v>7635.05</v>
      </c>
      <c r="F136" s="20">
        <f>SUM(F135)</f>
        <v>7629.78</v>
      </c>
      <c r="G136" s="24">
        <f t="shared" si="2"/>
        <v>0.9993097622150476</v>
      </c>
    </row>
    <row r="137" spans="1:7" ht="24.75" customHeight="1">
      <c r="A137" s="1"/>
      <c r="B137" s="37"/>
      <c r="C137" s="18" t="s">
        <v>27</v>
      </c>
      <c r="D137" s="19" t="s">
        <v>82</v>
      </c>
      <c r="E137" s="20">
        <v>5172.25</v>
      </c>
      <c r="F137" s="20">
        <v>4896.3</v>
      </c>
      <c r="G137" s="24">
        <f t="shared" si="2"/>
        <v>0.9466479771859443</v>
      </c>
    </row>
    <row r="138" spans="1:7" ht="35.25" customHeight="1">
      <c r="A138" s="1"/>
      <c r="B138" s="37"/>
      <c r="C138" s="18"/>
      <c r="D138" s="19" t="s">
        <v>84</v>
      </c>
      <c r="E138" s="20">
        <v>87277.96</v>
      </c>
      <c r="F138" s="20">
        <v>85823.75</v>
      </c>
      <c r="G138" s="24">
        <f t="shared" si="2"/>
        <v>0.9833381760985247</v>
      </c>
    </row>
    <row r="139" spans="1:7" ht="16.5" customHeight="1">
      <c r="A139" s="1"/>
      <c r="B139" s="37"/>
      <c r="C139" s="19" t="s">
        <v>18</v>
      </c>
      <c r="D139" s="25"/>
      <c r="E139" s="20">
        <f>SUM(E137:E138)</f>
        <v>92450.21</v>
      </c>
      <c r="F139" s="20">
        <f>SUM(F137:F138)</f>
        <v>90720.05</v>
      </c>
      <c r="G139" s="24">
        <f t="shared" si="2"/>
        <v>0.9812854941054217</v>
      </c>
    </row>
    <row r="140" spans="1:7" ht="24.75" customHeight="1">
      <c r="A140" s="1"/>
      <c r="B140" s="36">
        <v>13</v>
      </c>
      <c r="C140" s="13" t="s">
        <v>63</v>
      </c>
      <c r="D140" s="14" t="s">
        <v>83</v>
      </c>
      <c r="E140" s="15">
        <f>E145</f>
        <v>478.2</v>
      </c>
      <c r="F140" s="15">
        <f>F145</f>
        <v>477.93999999999994</v>
      </c>
      <c r="G140" s="16">
        <f t="shared" si="2"/>
        <v>0.9994562944374737</v>
      </c>
    </row>
    <row r="141" spans="1:7" ht="24" customHeight="1">
      <c r="A141" s="1"/>
      <c r="B141" s="36"/>
      <c r="C141" s="13"/>
      <c r="D141" s="14" t="s">
        <v>82</v>
      </c>
      <c r="E141" s="15">
        <f>E146+E152</f>
        <v>10589.9</v>
      </c>
      <c r="F141" s="15">
        <f>F146+F152</f>
        <v>9982.45</v>
      </c>
      <c r="G141" s="16">
        <f t="shared" si="2"/>
        <v>0.942638740686881</v>
      </c>
    </row>
    <row r="142" spans="1:7" ht="37.5" customHeight="1">
      <c r="A142" s="1"/>
      <c r="B142" s="36"/>
      <c r="C142" s="13"/>
      <c r="D142" s="14" t="s">
        <v>81</v>
      </c>
      <c r="E142" s="15">
        <f>E147+E150</f>
        <v>740.9</v>
      </c>
      <c r="F142" s="15">
        <f>F147+F150</f>
        <v>740.85</v>
      </c>
      <c r="G142" s="16">
        <f t="shared" si="2"/>
        <v>0.9999325145093806</v>
      </c>
    </row>
    <row r="143" spans="1:7" ht="15" customHeight="1">
      <c r="A143" s="1"/>
      <c r="B143" s="36"/>
      <c r="C143" s="13"/>
      <c r="D143" s="14" t="s">
        <v>6</v>
      </c>
      <c r="E143" s="15">
        <f>E148+E154+E156</f>
        <v>2282032.5</v>
      </c>
      <c r="F143" s="15">
        <f>F148+F154+F156</f>
        <v>2282032.5</v>
      </c>
      <c r="G143" s="16">
        <f t="shared" si="2"/>
        <v>1</v>
      </c>
    </row>
    <row r="144" spans="1:7" ht="27.75" customHeight="1">
      <c r="A144" s="1"/>
      <c r="B144" s="36"/>
      <c r="C144" s="14" t="s">
        <v>7</v>
      </c>
      <c r="D144" s="17"/>
      <c r="E144" s="15">
        <f>SUM(E140:E143)</f>
        <v>2293841.5</v>
      </c>
      <c r="F144" s="15">
        <f>SUM(F140:F143)</f>
        <v>2293233.74</v>
      </c>
      <c r="G144" s="16">
        <f t="shared" si="2"/>
        <v>0.9997350470815007</v>
      </c>
    </row>
    <row r="145" spans="1:7" ht="25.5" customHeight="1">
      <c r="A145" s="1"/>
      <c r="B145" s="37"/>
      <c r="C145" s="18" t="s">
        <v>64</v>
      </c>
      <c r="D145" s="19" t="s">
        <v>83</v>
      </c>
      <c r="E145" s="20">
        <v>478.2</v>
      </c>
      <c r="F145" s="20">
        <v>477.93999999999994</v>
      </c>
      <c r="G145" s="24">
        <f t="shared" si="2"/>
        <v>0.9994562944374737</v>
      </c>
    </row>
    <row r="146" spans="1:7" ht="25.5" customHeight="1">
      <c r="A146" s="1"/>
      <c r="B146" s="37"/>
      <c r="C146" s="18"/>
      <c r="D146" s="19" t="s">
        <v>82</v>
      </c>
      <c r="E146" s="20">
        <v>740.9</v>
      </c>
      <c r="F146" s="20">
        <v>740.85</v>
      </c>
      <c r="G146" s="24">
        <f t="shared" si="2"/>
        <v>0.9999325145093806</v>
      </c>
    </row>
    <row r="147" spans="1:7" ht="36.75" customHeight="1">
      <c r="A147" s="1"/>
      <c r="B147" s="37"/>
      <c r="C147" s="18"/>
      <c r="D147" s="19" t="s">
        <v>84</v>
      </c>
      <c r="E147" s="20">
        <v>740.9</v>
      </c>
      <c r="F147" s="20">
        <v>740.85</v>
      </c>
      <c r="G147" s="24">
        <f t="shared" si="2"/>
        <v>0.9999325145093806</v>
      </c>
    </row>
    <row r="148" spans="1:7" ht="16.5" customHeight="1">
      <c r="A148" s="1"/>
      <c r="B148" s="37"/>
      <c r="C148" s="18"/>
      <c r="D148" s="19" t="s">
        <v>6</v>
      </c>
      <c r="E148" s="20">
        <v>3256.5</v>
      </c>
      <c r="F148" s="20">
        <v>3256.5</v>
      </c>
      <c r="G148" s="24">
        <f t="shared" si="2"/>
        <v>1</v>
      </c>
    </row>
    <row r="149" spans="1:7" ht="15.75" customHeight="1">
      <c r="A149" s="1"/>
      <c r="B149" s="37"/>
      <c r="C149" s="19" t="s">
        <v>14</v>
      </c>
      <c r="D149" s="22"/>
      <c r="E149" s="20">
        <f>SUM(E145:E148)</f>
        <v>5216.5</v>
      </c>
      <c r="F149" s="20">
        <f>SUM(F145:F148)</f>
        <v>5216.139999999999</v>
      </c>
      <c r="G149" s="24">
        <f t="shared" si="2"/>
        <v>0.9999309882104859</v>
      </c>
    </row>
    <row r="150" spans="1:7" ht="45.75" customHeight="1">
      <c r="A150" s="1"/>
      <c r="B150" s="38"/>
      <c r="C150" s="19" t="s">
        <v>65</v>
      </c>
      <c r="D150" s="19" t="s">
        <v>84</v>
      </c>
      <c r="E150" s="20">
        <v>0</v>
      </c>
      <c r="F150" s="20">
        <v>0</v>
      </c>
      <c r="G150" s="24">
        <v>1</v>
      </c>
    </row>
    <row r="151" spans="1:7" ht="16.5" customHeight="1">
      <c r="A151" s="1"/>
      <c r="B151" s="38"/>
      <c r="C151" s="19" t="s">
        <v>16</v>
      </c>
      <c r="D151" s="22"/>
      <c r="E151" s="20">
        <f>SUM(E150)</f>
        <v>0</v>
      </c>
      <c r="F151" s="20">
        <f>SUM(F150)</f>
        <v>0</v>
      </c>
      <c r="G151" s="24">
        <v>1</v>
      </c>
    </row>
    <row r="152" spans="1:7" ht="36" customHeight="1">
      <c r="A152" s="1"/>
      <c r="B152" s="38"/>
      <c r="C152" s="19" t="s">
        <v>66</v>
      </c>
      <c r="D152" s="19" t="s">
        <v>82</v>
      </c>
      <c r="E152" s="20">
        <v>9849</v>
      </c>
      <c r="F152" s="20">
        <v>9241.6</v>
      </c>
      <c r="G152" s="24">
        <f t="shared" si="2"/>
        <v>0.9383287643415575</v>
      </c>
    </row>
    <row r="153" spans="1:7" ht="16.5" customHeight="1">
      <c r="A153" s="1"/>
      <c r="B153" s="38"/>
      <c r="C153" s="19" t="s">
        <v>18</v>
      </c>
      <c r="D153" s="25"/>
      <c r="E153" s="20">
        <f>SUM(E152)</f>
        <v>9849</v>
      </c>
      <c r="F153" s="20">
        <f>SUM(F152)</f>
        <v>9241.6</v>
      </c>
      <c r="G153" s="24">
        <f t="shared" si="2"/>
        <v>0.9383287643415575</v>
      </c>
    </row>
    <row r="154" spans="1:7" ht="48" customHeight="1">
      <c r="A154" s="1"/>
      <c r="B154" s="38"/>
      <c r="C154" s="19" t="s">
        <v>67</v>
      </c>
      <c r="D154" s="19" t="s">
        <v>6</v>
      </c>
      <c r="E154" s="20">
        <v>28476</v>
      </c>
      <c r="F154" s="20">
        <v>28476</v>
      </c>
      <c r="G154" s="24">
        <f t="shared" si="2"/>
        <v>1</v>
      </c>
    </row>
    <row r="155" spans="1:7" ht="16.5" customHeight="1">
      <c r="A155" s="1"/>
      <c r="B155" s="38"/>
      <c r="C155" s="19" t="s">
        <v>20</v>
      </c>
      <c r="D155" s="25"/>
      <c r="E155" s="20">
        <f>SUM(E154)</f>
        <v>28476</v>
      </c>
      <c r="F155" s="20">
        <f>SUM(F154)</f>
        <v>28476</v>
      </c>
      <c r="G155" s="24">
        <f t="shared" si="2"/>
        <v>1</v>
      </c>
    </row>
    <row r="156" spans="1:7" ht="46.5" customHeight="1">
      <c r="A156" s="1"/>
      <c r="B156" s="38"/>
      <c r="C156" s="19" t="s">
        <v>68</v>
      </c>
      <c r="D156" s="19" t="s">
        <v>6</v>
      </c>
      <c r="E156" s="20">
        <v>2250300</v>
      </c>
      <c r="F156" s="20">
        <v>2250300</v>
      </c>
      <c r="G156" s="24">
        <f t="shared" si="2"/>
        <v>1</v>
      </c>
    </row>
    <row r="157" spans="1:7" ht="18.75" customHeight="1">
      <c r="A157" s="1"/>
      <c r="B157" s="38"/>
      <c r="C157" s="19" t="s">
        <v>21</v>
      </c>
      <c r="D157" s="25"/>
      <c r="E157" s="20">
        <f>SUM(E156)</f>
        <v>2250300</v>
      </c>
      <c r="F157" s="20">
        <f>SUM(F156)</f>
        <v>2250300</v>
      </c>
      <c r="G157" s="24">
        <f t="shared" si="2"/>
        <v>1</v>
      </c>
    </row>
    <row r="158" spans="1:7" ht="26.25" customHeight="1">
      <c r="A158" s="1"/>
      <c r="B158" s="39">
        <v>14</v>
      </c>
      <c r="C158" s="13" t="s">
        <v>69</v>
      </c>
      <c r="D158" s="14" t="s">
        <v>82</v>
      </c>
      <c r="E158" s="15">
        <f>E162+E170+E176</f>
        <v>100661.41</v>
      </c>
      <c r="F158" s="15">
        <f>F162+F170+F176</f>
        <v>75295.81999999999</v>
      </c>
      <c r="G158" s="16">
        <f t="shared" si="2"/>
        <v>0.7480107818875177</v>
      </c>
    </row>
    <row r="159" spans="1:7" ht="37.5" customHeight="1">
      <c r="A159" s="1"/>
      <c r="B159" s="39"/>
      <c r="C159" s="13"/>
      <c r="D159" s="14" t="s">
        <v>81</v>
      </c>
      <c r="E159" s="15">
        <f>E163+E166+E168+E171+E177</f>
        <v>252999.91</v>
      </c>
      <c r="F159" s="15">
        <f>F163+F166+F168+F171+F177</f>
        <v>244371.63999999998</v>
      </c>
      <c r="G159" s="16">
        <f t="shared" si="2"/>
        <v>0.9658961538761021</v>
      </c>
    </row>
    <row r="160" spans="1:7" ht="21" customHeight="1">
      <c r="A160" s="1"/>
      <c r="B160" s="39"/>
      <c r="C160" s="13"/>
      <c r="D160" s="14" t="s">
        <v>6</v>
      </c>
      <c r="E160" s="15">
        <f>E164+E172+E174</f>
        <v>768099.5000000001</v>
      </c>
      <c r="F160" s="15">
        <f>F164+F172+F174</f>
        <v>655240.2999999999</v>
      </c>
      <c r="G160" s="16">
        <f t="shared" si="2"/>
        <v>0.8530669529143032</v>
      </c>
    </row>
    <row r="161" spans="1:7" ht="25.5" customHeight="1">
      <c r="A161" s="1"/>
      <c r="B161" s="39"/>
      <c r="C161" s="14" t="s">
        <v>7</v>
      </c>
      <c r="D161" s="17"/>
      <c r="E161" s="15">
        <f>SUM(E158:E160)</f>
        <v>1121760.82</v>
      </c>
      <c r="F161" s="15">
        <f>SUM(F158:F160)</f>
        <v>974907.7599999999</v>
      </c>
      <c r="G161" s="16">
        <f t="shared" si="2"/>
        <v>0.869087012684219</v>
      </c>
    </row>
    <row r="162" spans="1:7" ht="24" customHeight="1">
      <c r="A162" s="1"/>
      <c r="B162" s="38"/>
      <c r="C162" s="18" t="s">
        <v>70</v>
      </c>
      <c r="D162" s="19" t="s">
        <v>82</v>
      </c>
      <c r="E162" s="20">
        <v>21354.54</v>
      </c>
      <c r="F162" s="20">
        <v>0</v>
      </c>
      <c r="G162" s="24">
        <f t="shared" si="2"/>
        <v>0</v>
      </c>
    </row>
    <row r="163" spans="1:7" ht="36.75" customHeight="1">
      <c r="A163" s="1"/>
      <c r="B163" s="38"/>
      <c r="C163" s="18"/>
      <c r="D163" s="19" t="s">
        <v>84</v>
      </c>
      <c r="E163" s="20">
        <v>109283.95</v>
      </c>
      <c r="F163" s="20">
        <v>105811.25</v>
      </c>
      <c r="G163" s="24">
        <f t="shared" si="2"/>
        <v>0.9682231471318524</v>
      </c>
    </row>
    <row r="164" spans="1:7" ht="16.5" customHeight="1">
      <c r="A164" s="1"/>
      <c r="B164" s="38"/>
      <c r="C164" s="18"/>
      <c r="D164" s="19" t="s">
        <v>6</v>
      </c>
      <c r="E164" s="20">
        <v>648637.17</v>
      </c>
      <c r="F164" s="20">
        <v>612188.6599999999</v>
      </c>
      <c r="G164" s="24">
        <f t="shared" si="2"/>
        <v>0.9438075526877374</v>
      </c>
    </row>
    <row r="165" spans="1:7" ht="18.75" customHeight="1">
      <c r="A165" s="1"/>
      <c r="B165" s="38"/>
      <c r="C165" s="19" t="s">
        <v>14</v>
      </c>
      <c r="D165" s="22"/>
      <c r="E165" s="20">
        <f>SUM(E162:E164)</f>
        <v>779275.66</v>
      </c>
      <c r="F165" s="20">
        <f>SUM(F162:F164)</f>
        <v>717999.9099999999</v>
      </c>
      <c r="G165" s="24">
        <f t="shared" si="2"/>
        <v>0.9213683255550416</v>
      </c>
    </row>
    <row r="166" spans="1:7" ht="36" customHeight="1">
      <c r="A166" s="1"/>
      <c r="B166" s="38"/>
      <c r="C166" s="19" t="s">
        <v>71</v>
      </c>
      <c r="D166" s="19" t="s">
        <v>84</v>
      </c>
      <c r="E166" s="20">
        <v>4453.900000000001</v>
      </c>
      <c r="F166" s="20">
        <v>4353.64</v>
      </c>
      <c r="G166" s="24">
        <f t="shared" si="2"/>
        <v>0.9774893913199667</v>
      </c>
    </row>
    <row r="167" spans="1:7" ht="18.75" customHeight="1">
      <c r="A167" s="1"/>
      <c r="B167" s="38"/>
      <c r="C167" s="19" t="s">
        <v>16</v>
      </c>
      <c r="D167" s="25"/>
      <c r="E167" s="20">
        <f>SUM(E166)</f>
        <v>4453.900000000001</v>
      </c>
      <c r="F167" s="20">
        <f>SUM(F166)</f>
        <v>4353.64</v>
      </c>
      <c r="G167" s="24">
        <f t="shared" si="2"/>
        <v>0.9774893913199667</v>
      </c>
    </row>
    <row r="168" spans="1:7" ht="36" customHeight="1">
      <c r="A168" s="1"/>
      <c r="B168" s="37"/>
      <c r="C168" s="19" t="s">
        <v>72</v>
      </c>
      <c r="D168" s="19" t="s">
        <v>84</v>
      </c>
      <c r="E168" s="20">
        <v>0</v>
      </c>
      <c r="F168" s="20">
        <v>0</v>
      </c>
      <c r="G168" s="24">
        <v>1</v>
      </c>
    </row>
    <row r="169" spans="1:7" ht="18.75" customHeight="1">
      <c r="A169" s="1"/>
      <c r="B169" s="37"/>
      <c r="C169" s="19" t="s">
        <v>18</v>
      </c>
      <c r="D169" s="22"/>
      <c r="E169" s="20">
        <f>SUM(E168)</f>
        <v>0</v>
      </c>
      <c r="F169" s="20">
        <f>SUM(F168)</f>
        <v>0</v>
      </c>
      <c r="G169" s="24">
        <v>1</v>
      </c>
    </row>
    <row r="170" spans="1:7" ht="25.5" customHeight="1">
      <c r="A170" s="1"/>
      <c r="B170" s="38"/>
      <c r="C170" s="18" t="s">
        <v>73</v>
      </c>
      <c r="D170" s="19" t="s">
        <v>82</v>
      </c>
      <c r="E170" s="20">
        <v>5961.07</v>
      </c>
      <c r="F170" s="20">
        <v>5961.0599999999995</v>
      </c>
      <c r="G170" s="24">
        <f t="shared" si="2"/>
        <v>0.999998322448822</v>
      </c>
    </row>
    <row r="171" spans="1:7" ht="35.25" customHeight="1">
      <c r="A171" s="1"/>
      <c r="B171" s="38"/>
      <c r="C171" s="18"/>
      <c r="D171" s="19" t="s">
        <v>84</v>
      </c>
      <c r="E171" s="20">
        <v>68799.08</v>
      </c>
      <c r="F171" s="20">
        <v>64287.83</v>
      </c>
      <c r="G171" s="24">
        <f t="shared" si="2"/>
        <v>0.9344286289874807</v>
      </c>
    </row>
    <row r="172" spans="1:7" ht="17.25" customHeight="1">
      <c r="A172" s="1"/>
      <c r="B172" s="38"/>
      <c r="C172" s="18"/>
      <c r="D172" s="19" t="s">
        <v>6</v>
      </c>
      <c r="E172" s="20">
        <v>20309.3</v>
      </c>
      <c r="F172" s="20">
        <v>20309.3</v>
      </c>
      <c r="G172" s="24">
        <f t="shared" si="2"/>
        <v>1</v>
      </c>
    </row>
    <row r="173" spans="1:7" ht="15.75" customHeight="1">
      <c r="A173" s="1"/>
      <c r="B173" s="38"/>
      <c r="C173" s="19" t="s">
        <v>20</v>
      </c>
      <c r="D173" s="22"/>
      <c r="E173" s="20">
        <f>SUM(E170:E172)</f>
        <v>95069.45</v>
      </c>
      <c r="F173" s="20">
        <f>SUM(F170:F172)</f>
        <v>90558.19</v>
      </c>
      <c r="G173" s="24">
        <f t="shared" si="2"/>
        <v>0.9525477427291312</v>
      </c>
    </row>
    <row r="174" spans="1:7" ht="36.75" customHeight="1">
      <c r="A174" s="1"/>
      <c r="B174" s="38"/>
      <c r="C174" s="19" t="s">
        <v>74</v>
      </c>
      <c r="D174" s="19" t="s">
        <v>6</v>
      </c>
      <c r="E174" s="20">
        <v>99153.03</v>
      </c>
      <c r="F174" s="20">
        <v>22742.34</v>
      </c>
      <c r="G174" s="24">
        <f t="shared" si="2"/>
        <v>0.2293660617330605</v>
      </c>
    </row>
    <row r="175" spans="1:7" ht="16.5" customHeight="1">
      <c r="A175" s="1"/>
      <c r="B175" s="38"/>
      <c r="C175" s="19" t="s">
        <v>21</v>
      </c>
      <c r="D175" s="22"/>
      <c r="E175" s="20">
        <v>99153.03</v>
      </c>
      <c r="F175" s="20">
        <v>22742.34</v>
      </c>
      <c r="G175" s="24">
        <f t="shared" si="2"/>
        <v>0.2293660617330605</v>
      </c>
    </row>
    <row r="176" spans="1:7" ht="25.5" customHeight="1">
      <c r="A176" s="1"/>
      <c r="B176" s="38"/>
      <c r="C176" s="18" t="s">
        <v>75</v>
      </c>
      <c r="D176" s="19" t="s">
        <v>82</v>
      </c>
      <c r="E176" s="20">
        <v>73345.8</v>
      </c>
      <c r="F176" s="20">
        <v>69334.76</v>
      </c>
      <c r="G176" s="24">
        <f t="shared" si="2"/>
        <v>0.9453132967395542</v>
      </c>
    </row>
    <row r="177" spans="1:7" ht="33.75" customHeight="1">
      <c r="A177" s="1"/>
      <c r="B177" s="38"/>
      <c r="C177" s="18"/>
      <c r="D177" s="19" t="s">
        <v>84</v>
      </c>
      <c r="E177" s="20">
        <v>70462.98000000001</v>
      </c>
      <c r="F177" s="20">
        <v>69918.91999999998</v>
      </c>
      <c r="G177" s="24">
        <f t="shared" si="2"/>
        <v>0.992278782418796</v>
      </c>
    </row>
    <row r="178" spans="1:7" ht="18.75" customHeight="1">
      <c r="A178" s="1"/>
      <c r="B178" s="38"/>
      <c r="C178" s="19" t="s">
        <v>56</v>
      </c>
      <c r="D178" s="26"/>
      <c r="E178" s="20">
        <f>SUM(E176:E177)</f>
        <v>143808.78000000003</v>
      </c>
      <c r="F178" s="20">
        <f>SUM(F176:F177)</f>
        <v>139253.68</v>
      </c>
      <c r="G178" s="24">
        <f t="shared" si="2"/>
        <v>0.9683252997487356</v>
      </c>
    </row>
    <row r="179" spans="1:7" ht="25.5" customHeight="1">
      <c r="A179" s="1"/>
      <c r="B179" s="36">
        <v>15</v>
      </c>
      <c r="C179" s="13" t="s">
        <v>79</v>
      </c>
      <c r="D179" s="14" t="s">
        <v>82</v>
      </c>
      <c r="E179" s="15">
        <f>E182+E185+E188</f>
        <v>48590.4</v>
      </c>
      <c r="F179" s="15">
        <f>F182+F185+F188</f>
        <v>37662.149999999994</v>
      </c>
      <c r="G179" s="16">
        <f t="shared" si="2"/>
        <v>0.7750944631038228</v>
      </c>
    </row>
    <row r="180" spans="1:7" ht="57.75" customHeight="1">
      <c r="A180" s="1"/>
      <c r="B180" s="36"/>
      <c r="C180" s="13"/>
      <c r="D180" s="14" t="s">
        <v>81</v>
      </c>
      <c r="E180" s="15">
        <f>E183+E186+E189</f>
        <v>128472.72</v>
      </c>
      <c r="F180" s="15">
        <f>F183+F186+F189</f>
        <v>122290.43</v>
      </c>
      <c r="G180" s="16">
        <f t="shared" si="2"/>
        <v>0.9518785778023536</v>
      </c>
    </row>
    <row r="181" spans="1:7" ht="24.75" customHeight="1">
      <c r="A181" s="1"/>
      <c r="B181" s="36"/>
      <c r="C181" s="14" t="s">
        <v>7</v>
      </c>
      <c r="D181" s="17"/>
      <c r="E181" s="15">
        <f>SUM(E179:E180)</f>
        <v>177063.12</v>
      </c>
      <c r="F181" s="15">
        <f>SUM(F179:F180)</f>
        <v>159952.58</v>
      </c>
      <c r="G181" s="16">
        <f t="shared" si="2"/>
        <v>0.9033647436010389</v>
      </c>
    </row>
    <row r="182" spans="1:7" ht="25.5" customHeight="1">
      <c r="A182" s="1"/>
      <c r="B182" s="38"/>
      <c r="C182" s="18" t="s">
        <v>76</v>
      </c>
      <c r="D182" s="19" t="s">
        <v>82</v>
      </c>
      <c r="E182" s="20">
        <v>6565.4</v>
      </c>
      <c r="F182" s="20">
        <v>976.8</v>
      </c>
      <c r="G182" s="24">
        <f t="shared" si="2"/>
        <v>0.1487799677095074</v>
      </c>
    </row>
    <row r="183" spans="1:7" ht="33.75" customHeight="1">
      <c r="A183" s="1"/>
      <c r="B183" s="38"/>
      <c r="C183" s="18"/>
      <c r="D183" s="19" t="s">
        <v>84</v>
      </c>
      <c r="E183" s="20">
        <v>68378.97</v>
      </c>
      <c r="F183" s="20">
        <v>68341.46999999999</v>
      </c>
      <c r="G183" s="24">
        <f t="shared" si="2"/>
        <v>0.999451585772643</v>
      </c>
    </row>
    <row r="184" spans="1:7" ht="18.75" customHeight="1">
      <c r="A184" s="1"/>
      <c r="B184" s="38"/>
      <c r="C184" s="19" t="s">
        <v>14</v>
      </c>
      <c r="D184" s="22"/>
      <c r="E184" s="20">
        <f>SUM(E182:E183)</f>
        <v>74944.37</v>
      </c>
      <c r="F184" s="20">
        <f>SUM(F182:F183)</f>
        <v>69318.26999999999</v>
      </c>
      <c r="G184" s="24">
        <f t="shared" si="2"/>
        <v>0.9249296511532487</v>
      </c>
    </row>
    <row r="185" spans="1:7" ht="24" customHeight="1">
      <c r="A185" s="1"/>
      <c r="B185" s="38"/>
      <c r="C185" s="18" t="s">
        <v>77</v>
      </c>
      <c r="D185" s="19" t="s">
        <v>82</v>
      </c>
      <c r="E185" s="20">
        <v>14499</v>
      </c>
      <c r="F185" s="20">
        <v>13774.05</v>
      </c>
      <c r="G185" s="24">
        <f t="shared" si="2"/>
        <v>0.95</v>
      </c>
    </row>
    <row r="186" spans="1:7" ht="36.75" customHeight="1">
      <c r="A186" s="1"/>
      <c r="B186" s="38"/>
      <c r="C186" s="18"/>
      <c r="D186" s="19" t="s">
        <v>84</v>
      </c>
      <c r="E186" s="20">
        <v>17359.079999999998</v>
      </c>
      <c r="F186" s="20">
        <v>16499.14</v>
      </c>
      <c r="G186" s="24">
        <f t="shared" si="2"/>
        <v>0.9504616604105748</v>
      </c>
    </row>
    <row r="187" spans="1:7" ht="18.75" customHeight="1">
      <c r="A187" s="1"/>
      <c r="B187" s="38"/>
      <c r="C187" s="19" t="s">
        <v>16</v>
      </c>
      <c r="D187" s="22"/>
      <c r="E187" s="20">
        <f>SUM(E185:E186)</f>
        <v>31858.079999999998</v>
      </c>
      <c r="F187" s="20">
        <f>SUM(F185:F186)</f>
        <v>30273.19</v>
      </c>
      <c r="G187" s="24">
        <f t="shared" si="2"/>
        <v>0.9502515531381678</v>
      </c>
    </row>
    <row r="188" spans="1:7" ht="24.75" customHeight="1">
      <c r="A188" s="1"/>
      <c r="B188" s="38"/>
      <c r="C188" s="18" t="s">
        <v>78</v>
      </c>
      <c r="D188" s="19" t="s">
        <v>82</v>
      </c>
      <c r="E188" s="20">
        <v>27526</v>
      </c>
      <c r="F188" s="20">
        <v>22911.3</v>
      </c>
      <c r="G188" s="24">
        <f t="shared" si="2"/>
        <v>0.8323512315628859</v>
      </c>
    </row>
    <row r="189" spans="1:7" ht="36" customHeight="1">
      <c r="A189" s="1"/>
      <c r="B189" s="38"/>
      <c r="C189" s="18"/>
      <c r="D189" s="19" t="s">
        <v>84</v>
      </c>
      <c r="E189" s="20">
        <v>42734.670000000006</v>
      </c>
      <c r="F189" s="20">
        <v>37449.82</v>
      </c>
      <c r="G189" s="24">
        <f t="shared" si="2"/>
        <v>0.8763334313801884</v>
      </c>
    </row>
    <row r="190" spans="1:7" ht="18.75" customHeight="1">
      <c r="A190" s="1"/>
      <c r="B190" s="38"/>
      <c r="C190" s="19" t="s">
        <v>18</v>
      </c>
      <c r="D190" s="25"/>
      <c r="E190" s="20">
        <f>SUM(E188:E189)</f>
        <v>70260.67000000001</v>
      </c>
      <c r="F190" s="20">
        <f>SUM(F188:F189)</f>
        <v>60361.119999999995</v>
      </c>
      <c r="G190" s="24">
        <f t="shared" si="2"/>
        <v>0.8591025391588207</v>
      </c>
    </row>
    <row r="191" spans="1:7" ht="27" customHeight="1">
      <c r="A191" s="1"/>
      <c r="B191" s="27"/>
      <c r="C191" s="28" t="s">
        <v>80</v>
      </c>
      <c r="D191" s="29" t="s">
        <v>83</v>
      </c>
      <c r="E191" s="30">
        <f>E140+E101+E45+E4</f>
        <v>8515.820000000002</v>
      </c>
      <c r="F191" s="30">
        <f>F140+F101+F45+F4</f>
        <v>8458.460000000001</v>
      </c>
      <c r="G191" s="31">
        <f t="shared" si="2"/>
        <v>0.9932643010303176</v>
      </c>
    </row>
    <row r="192" spans="1:7" ht="27.75" customHeight="1">
      <c r="A192" s="1"/>
      <c r="B192" s="27"/>
      <c r="C192" s="28"/>
      <c r="D192" s="29" t="s">
        <v>5</v>
      </c>
      <c r="E192" s="30">
        <f>E179+E158+E141+E130+E102+E77+E59+E46+E30+E5</f>
        <v>2189866.0700000003</v>
      </c>
      <c r="F192" s="30">
        <f>F179+F158+F141+F130+F102+F77+F59+F46+F30+F5</f>
        <v>1903367.4799999997</v>
      </c>
      <c r="G192" s="31">
        <f t="shared" si="2"/>
        <v>0.8691707251302357</v>
      </c>
    </row>
    <row r="193" spans="1:7" ht="42" customHeight="1">
      <c r="A193" s="1"/>
      <c r="B193" s="27"/>
      <c r="C193" s="28"/>
      <c r="D193" s="29" t="s">
        <v>81</v>
      </c>
      <c r="E193" s="30">
        <f>E180+E159+E142+E131+E103+E99+E84+E82+E80+E78+E60+E47+E42+E31+E6</f>
        <v>1717408.6600000001</v>
      </c>
      <c r="F193" s="30">
        <f>F180+F159+F142+F131+F103+F99+F84+F82+F80+F78+F60+F47+F42+F31+F6</f>
        <v>1661546.78</v>
      </c>
      <c r="G193" s="31">
        <f t="shared" si="2"/>
        <v>0.9674731580775887</v>
      </c>
    </row>
    <row r="194" spans="1:7" ht="18" customHeight="1">
      <c r="A194" s="1"/>
      <c r="B194" s="27"/>
      <c r="C194" s="28"/>
      <c r="D194" s="29" t="s">
        <v>6</v>
      </c>
      <c r="E194" s="30">
        <f>E160+E143+E104+E85+E61+E48+E43+E32+E7</f>
        <v>3316144.1999999997</v>
      </c>
      <c r="F194" s="30">
        <f>F160+F143+F104+F85+F61+F48+F43+F32+F7</f>
        <v>3095919.39</v>
      </c>
      <c r="G194" s="31">
        <f>F194/E194</f>
        <v>0.9335900984040442</v>
      </c>
    </row>
    <row r="195" spans="1:7" ht="18" customHeight="1">
      <c r="A195" s="1"/>
      <c r="B195" s="27"/>
      <c r="C195" s="28"/>
      <c r="D195" s="32" t="s">
        <v>10</v>
      </c>
      <c r="E195" s="33">
        <f>SUM(E191:E194)</f>
        <v>7231934.75</v>
      </c>
      <c r="F195" s="33">
        <f>SUM(F191:F194)</f>
        <v>6669292.109999999</v>
      </c>
      <c r="G195" s="34">
        <f>F195/E195</f>
        <v>0.9222002604489759</v>
      </c>
    </row>
  </sheetData>
  <sheetProtection/>
  <mergeCells count="103">
    <mergeCell ref="B191:B195"/>
    <mergeCell ref="B2:G2"/>
    <mergeCell ref="B4:B8"/>
    <mergeCell ref="C4:C7"/>
    <mergeCell ref="B9:B12"/>
    <mergeCell ref="C9:C11"/>
    <mergeCell ref="B13:B17"/>
    <mergeCell ref="C13:C16"/>
    <mergeCell ref="B28:B29"/>
    <mergeCell ref="B30:B33"/>
    <mergeCell ref="B18:B21"/>
    <mergeCell ref="C18:C20"/>
    <mergeCell ref="B22:B25"/>
    <mergeCell ref="C22:C24"/>
    <mergeCell ref="B26:B27"/>
    <mergeCell ref="B42:B44"/>
    <mergeCell ref="C42:C43"/>
    <mergeCell ref="B45:B49"/>
    <mergeCell ref="C45:C48"/>
    <mergeCell ref="B34:B35"/>
    <mergeCell ref="B36:B37"/>
    <mergeCell ref="B38:B41"/>
    <mergeCell ref="B59:B62"/>
    <mergeCell ref="C59:C61"/>
    <mergeCell ref="B63:B66"/>
    <mergeCell ref="C63:C65"/>
    <mergeCell ref="B50:B51"/>
    <mergeCell ref="B52:B53"/>
    <mergeCell ref="B54:B58"/>
    <mergeCell ref="C54:C57"/>
    <mergeCell ref="B77:B79"/>
    <mergeCell ref="C77:C78"/>
    <mergeCell ref="B67:B70"/>
    <mergeCell ref="C67:C69"/>
    <mergeCell ref="B71:B74"/>
    <mergeCell ref="C71:C73"/>
    <mergeCell ref="B75:B76"/>
    <mergeCell ref="B84:B86"/>
    <mergeCell ref="C84:C85"/>
    <mergeCell ref="B87:B89"/>
    <mergeCell ref="C87:C88"/>
    <mergeCell ref="B80:B81"/>
    <mergeCell ref="B82:B83"/>
    <mergeCell ref="B97:B98"/>
    <mergeCell ref="B99:B100"/>
    <mergeCell ref="B90:B91"/>
    <mergeCell ref="B92:B94"/>
    <mergeCell ref="C92:C93"/>
    <mergeCell ref="B95:B96"/>
    <mergeCell ref="B101:B105"/>
    <mergeCell ref="C101:C104"/>
    <mergeCell ref="B106:B108"/>
    <mergeCell ref="C106:C107"/>
    <mergeCell ref="B109:B111"/>
    <mergeCell ref="C109:C110"/>
    <mergeCell ref="B112:B114"/>
    <mergeCell ref="C112:C113"/>
    <mergeCell ref="B115:B117"/>
    <mergeCell ref="C115:C116"/>
    <mergeCell ref="B118:B120"/>
    <mergeCell ref="C118:C119"/>
    <mergeCell ref="B130:B132"/>
    <mergeCell ref="C130:C131"/>
    <mergeCell ref="B133:B134"/>
    <mergeCell ref="B135:B136"/>
    <mergeCell ref="B121:B123"/>
    <mergeCell ref="C121:C122"/>
    <mergeCell ref="B124:B127"/>
    <mergeCell ref="C124:C126"/>
    <mergeCell ref="B128:B129"/>
    <mergeCell ref="B156:B157"/>
    <mergeCell ref="B150:B151"/>
    <mergeCell ref="B152:B153"/>
    <mergeCell ref="B154:B155"/>
    <mergeCell ref="B137:B139"/>
    <mergeCell ref="C137:C138"/>
    <mergeCell ref="B140:B144"/>
    <mergeCell ref="C140:C143"/>
    <mergeCell ref="B145:B149"/>
    <mergeCell ref="C145:C148"/>
    <mergeCell ref="B166:B167"/>
    <mergeCell ref="B168:B169"/>
    <mergeCell ref="B170:B173"/>
    <mergeCell ref="C170:C172"/>
    <mergeCell ref="B158:B161"/>
    <mergeCell ref="C158:C160"/>
    <mergeCell ref="B162:B165"/>
    <mergeCell ref="C162:C164"/>
    <mergeCell ref="C188:C189"/>
    <mergeCell ref="B174:B175"/>
    <mergeCell ref="B176:B178"/>
    <mergeCell ref="C176:C177"/>
    <mergeCell ref="B179:B181"/>
    <mergeCell ref="C179:C180"/>
    <mergeCell ref="C38:C40"/>
    <mergeCell ref="C30:C32"/>
    <mergeCell ref="C191:C195"/>
    <mergeCell ref="E1:G1"/>
    <mergeCell ref="B182:B184"/>
    <mergeCell ref="C182:C183"/>
    <mergeCell ref="B185:B187"/>
    <mergeCell ref="C185:C186"/>
    <mergeCell ref="B188:B190"/>
  </mergeCells>
  <printOptions/>
  <pageMargins left="0.3937007874015748" right="0.1968503937007874" top="0.3852083333333333" bottom="0.3937007874015748" header="0.14333333333333334" footer="0.3937007874015748"/>
  <pageSetup fitToHeight="0" fitToWidth="1" horizontalDpi="600" verticalDpi="600" orientation="portrait" paperSize="9" scale="86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danitskaya</cp:lastModifiedBy>
  <cp:lastPrinted>2017-05-05T06:37:23Z</cp:lastPrinted>
  <dcterms:created xsi:type="dcterms:W3CDTF">2017-05-04T08:10:36Z</dcterms:created>
  <dcterms:modified xsi:type="dcterms:W3CDTF">2017-05-05T06:37:28Z</dcterms:modified>
  <cp:category/>
  <cp:version/>
  <cp:contentType/>
  <cp:contentStatus/>
</cp:coreProperties>
</file>