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Сводный оперативный отчет" sheetId="1" r:id="rId1"/>
  </sheets>
  <definedNames/>
  <calcPr fullCalcOnLoad="1"/>
</workbook>
</file>

<file path=xl/sharedStrings.xml><?xml version="1.0" encoding="utf-8"?>
<sst xmlns="http://schemas.openxmlformats.org/spreadsheetml/2006/main" count="240" uniqueCount="78">
  <si>
    <t>№ п/п</t>
  </si>
  <si>
    <t>Наименование программы/ подпрограммы
государственный заказчик</t>
  </si>
  <si>
    <t>Источник финансирования</t>
  </si>
  <si>
    <t>Объем финансирования</t>
  </si>
  <si>
    <t>Профинансировано (тыс.руб)</t>
  </si>
  <si>
    <t>Процент финансирования</t>
  </si>
  <si>
    <t>Фактическое выполнение (тыс. руб.)</t>
  </si>
  <si>
    <t xml:space="preserve">Процент выполнения </t>
  </si>
  <si>
    <t>Средства Федерального бюджета</t>
  </si>
  <si>
    <t>Средства бюджета Московской области</t>
  </si>
  <si>
    <t>Внебюджетные источники</t>
  </si>
  <si>
    <t>Итого по муниципальной программе, в том числе:</t>
  </si>
  <si>
    <t>Итого по подпрограмме</t>
  </si>
  <si>
    <t>Всего</t>
  </si>
  <si>
    <t>Итого по муниципальным программам 
городского округа Электросталь 
Московской области</t>
  </si>
  <si>
    <t xml:space="preserve">Средства бюджета городского округа Электросталь Московской области </t>
  </si>
  <si>
    <t>Подпрограмма 1 «Развитие музейного дела и организация музейно-выставочной деятельности в городском округе Электросталь»</t>
  </si>
  <si>
    <t xml:space="preserve">Подпрограмма 2 «Развитие библиотечного дела в городском округе Электросталь» </t>
  </si>
  <si>
    <t>Подпрограмма 3  «Развитие дополнительного образования в сфере культуры и искусства в городском округе Электросталь»</t>
  </si>
  <si>
    <t>Подпрограмма 4 «Развитие самодеятельного творчества и поддержка основных форм культурно-досуговой деятельности в городском округе Электросталь»</t>
  </si>
  <si>
    <t>Подпрограмма 5 «Развитие туризма в городском округе Электросталь»</t>
  </si>
  <si>
    <t xml:space="preserve">Подпрограмма 6 «Развитие парковых территорий, парков культуры и отдыха в городском округе Электросталь» </t>
  </si>
  <si>
    <t>Подпрограмма 7 «Укрепление материально-технической базы муниципальных учреждений сферы культуры в городском округе Электросталь»</t>
  </si>
  <si>
    <t>Сохранение и развитие культуры, искусства и народного творчества в городском округе Электросталь Московской области
(Управление по культуре и делам молодёжи Администрации городского округа Электросталь Московской области)</t>
  </si>
  <si>
    <t>Молодежь Электростали
(Управление по культуре и делам молодёжи Администрации городского округа Электросталь Московской области)</t>
  </si>
  <si>
    <t>Развитие и поддержка предпринимательства городского округа  Электросталь Московской области
(Управление по торговле, предпринимательству и международным связям Администрации городского округа Электросталь Московской области)</t>
  </si>
  <si>
    <t>Развитие физической культуры и спорта  в городском округе Электросталь Московской области
(Отдел по физической культуре и спорту Администрации городского округа Электросталь Московской области)</t>
  </si>
  <si>
    <t>Подпрограмма 1 «Физкультурно-массовая и спортивная работа»</t>
  </si>
  <si>
    <t>Подпрограмма 2 «Подготовка спортивного резерва, спортивное совершенствование спортсменов»</t>
  </si>
  <si>
    <t>Подпрограмма 3 «Развитие инфраструктуры спорта»</t>
  </si>
  <si>
    <t>Развитие системы  образования городского округа Электросталь 
(Управление образования Администрации городского округа Электросталь Московской области)</t>
  </si>
  <si>
    <t>Подпрограмма 1 «Дошкольное образование»</t>
  </si>
  <si>
    <t xml:space="preserve">Подпрограмма 2 «Общее образование» </t>
  </si>
  <si>
    <t>Подпрограмма 3 «Дополнительное образование,воспитание и психолого-социальное сопровождение детей»</t>
  </si>
  <si>
    <t>Подпрограмма 4 «Обеспечивающая подпрограмма»</t>
  </si>
  <si>
    <t>Снижение административных барьеров, повышение качества и доступности представления государственных и муниципальных услуг,в том числе на базе многофункциональных центров предоставления государственных и муниципальных услуг
(Управление по организационной работе и общим вопросам Администрации городского округа Электросталь Московской области)</t>
  </si>
  <si>
    <t>Повышение  безопасности  дорожного движения в городском округе  Электросталь  Московской области
(Отдел по транспорту, связи и экологии Администрации городского округа Электросталь Московской области)</t>
  </si>
  <si>
    <t>Пассажирский  транспорт общего  пользования
(Отдел по транспорту, связи и экологии Администрации городского округа Электросталь Московской области)</t>
  </si>
  <si>
    <t>Безопасность  городского округа Электросталь 
(Управление по безопасности Администрации городского округа Электросталь Московской области)</t>
  </si>
  <si>
    <t>Повышение  эффективности  деятельности органов местного  самоуправления  городского округа Электросталь  Московской области
(Экономическое управление Администрации городского округа Электросталь Московской области)</t>
  </si>
  <si>
    <t>Повышение качества управления  муниципальными  финансами городского округа Электросталь Московской области
(Финансовое управление Администрации городского округа Электросталь Московской области)</t>
  </si>
  <si>
    <t>Подпрогрмма 1 "Профилактика преступлений и иных правонарушений"</t>
  </si>
  <si>
    <t>Подпрограмма 2 "Обеспечение мероприятий гражданской обороны на территории городского округа Электросталь Московской области"</t>
  </si>
  <si>
    <t>Подпрограмма 3 "Снижение рисков и смягчение последствий чрезвычайных ситуаций природного и техногенного характера на территории городского округа Электросталь Московской области"</t>
  </si>
  <si>
    <t>Подпрограмма 4 "Обеспечение пожарной безопасности на территории городского округа Электросталь Московской области"</t>
  </si>
  <si>
    <t>Подпрограмма 5 "Развитие и совершенствование систем оповещения и информирования населения городского округа Электросталь Московской области"</t>
  </si>
  <si>
    <t>Подпрограмма 1 "Создание условий для устойчивого социально-экономического развития городского округа Электросталь"</t>
  </si>
  <si>
    <t>Подпрограмма 2 "Охрана окружающей среды на территории городского округа Электросталь Московской области"</t>
  </si>
  <si>
    <t>Подпрограмма 3 "Развитие системы информирования населения о деятельности органов местного самоуправления городского округа Электросталь Московской области"</t>
  </si>
  <si>
    <t>Подпрограмма 4 "Развитие архивного дела"</t>
  </si>
  <si>
    <t>Подпрограмма 5 "Развитие информационно-коммуникационных технологий для повышения эффективности процессов управления и создания благоприятных условий жизни и ведения бизнеса в городском округе Электросталь Московской области"</t>
  </si>
  <si>
    <t>Подпрограмма 6 "Развитие муниципальной службы в городском округе Электросталь Московской области"</t>
  </si>
  <si>
    <t>Подпрограмма 7 "Обеспечивающая подпрограмма"</t>
  </si>
  <si>
    <t>Подпрограмма 8 "Создание условий для оказания медицинской помощи населению в городском округе Электросталь Московской области"</t>
  </si>
  <si>
    <t>Подпрограмма 1 " Развитие имущественного комплекса муниципального образования "Городской округ Электросталь Московской области"</t>
  </si>
  <si>
    <t>Подпрограмма 2 "Обеспечение земельными участками многодетных семей городского округа Электросталь Московской области"</t>
  </si>
  <si>
    <t>Подпрограмма 3 "Обеспечивающая подпрограмма"</t>
  </si>
  <si>
    <t>Развитие и повышение эффективности  управления  муниципальным  имуществом городского округа Электросталь Московской области
(Комитет имущественных отношений Администрации городского округа Электросталь Московской области)</t>
  </si>
  <si>
    <t>Жилище
(Комитет по строительству, архитектуре и жилищной политике Администрации городского округа Электросталь Московской области)</t>
  </si>
  <si>
    <t>Подпрограмма 1 "Обеспечение жильем молодых семей"</t>
  </si>
  <si>
    <t>Подпрограмма 2 "Предоставление жилых помещений гражданам, стоящим в очереди на улучшение жилищных условий в городском округе Электросталь Московской области"</t>
  </si>
  <si>
    <t>Подпрограмма 3 "Обеспечение жильем детей-сирот и детей, оставшихся без попечения родителей, а также лиц из их числа"</t>
  </si>
  <si>
    <t>Подпрограма 4 "Переселение граждан из многоквартирных жилых домов, признанных аварийными в установленном законодательстве порядке"</t>
  </si>
  <si>
    <t>Подпрограмма 5 "Комплексное освоение земельных участков в целях жилищного строительства и развитие застроенных территорий"</t>
  </si>
  <si>
    <t>Подпрограмма 6 "Социальная ипотека"</t>
  </si>
  <si>
    <t>Содержание и развитие жилищно-коммунального  хозяйства городского округа Электросталь Московской области 
(Управление городского жилищного и коммунального хозяйства Администрации городского округа Электросталь Московской области)</t>
  </si>
  <si>
    <t>Подпрограмма 1 "Развитие систем коммунальной инфраструктуры"</t>
  </si>
  <si>
    <t>Подпрограмма 2 "Содержание муниципального жилищного фонда"</t>
  </si>
  <si>
    <t>Подпрограмма 3 "Капитальный ремонт общего имущества в многоквартирных домах"</t>
  </si>
  <si>
    <t>Подпрограмма 4 "Благоустройство и содержание территории городского округа"</t>
  </si>
  <si>
    <t>Подпрограмма 5 "Энергосбережение и повышение энергетической эффективности на территории городского округа"</t>
  </si>
  <si>
    <t>Подпрограмма 6 "Обеспечивающая подпрограмма"</t>
  </si>
  <si>
    <t>Развитие  и функционирование дорожного комплекса в городском округе  Электросталь  Московской области
(Управление городского жилищного и коммунального хозяйства Администрации городского округа Электросталь Московской области)</t>
  </si>
  <si>
    <t xml:space="preserve">Подпрограмма 1 «Содержание муниципальных автомобильных дорог в городском округе Электросталь Московской области» 
</t>
  </si>
  <si>
    <t xml:space="preserve">Подпрограмма 2 «Ремонт муниципальных автомобильных дорог в городском округе Электросталь Московской области» </t>
  </si>
  <si>
    <t>Подпрограмма 3 «Содержание и ремонт дворовых территорий и проездов к дворовым территориям в городском округе Электросталь Московской области»</t>
  </si>
  <si>
    <t>-</t>
  </si>
  <si>
    <t>Оперативный отчёт о реализации муниципальных программ городского округа Электросталь Московской области (свод) 
 за январь - март 2017 года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</si>
</sst>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</numFmts>
  <fonts count="51">
    <font>
      <sz val="10"/>
      <name val="Arial"/>
      <family val="0"/>
    </font>
    <font>
      <sz val="9"/>
      <color indexed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b/>
      <sz val="8"/>
      <color rgb="FFFF0000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NumberFormat="1" applyFont="1" applyFill="1" applyBorder="1" applyAlignment="1" applyProtection="1">
      <alignment vertical="top"/>
      <protection locked="0"/>
    </xf>
    <xf numFmtId="0" fontId="2" fillId="0" borderId="10" xfId="0" applyNumberFormat="1" applyFont="1" applyFill="1" applyBorder="1" applyAlignment="1" applyProtection="1">
      <alignment vertical="center" wrapText="1"/>
      <protection locked="0"/>
    </xf>
    <xf numFmtId="0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NumberFormat="1" applyFont="1" applyFill="1" applyBorder="1" applyAlignment="1" applyProtection="1">
      <alignment horizontal="left" vertical="top" wrapText="1"/>
      <protection locked="0"/>
    </xf>
    <xf numFmtId="4" fontId="2" fillId="0" borderId="10" xfId="0" applyNumberFormat="1" applyFont="1" applyFill="1" applyBorder="1" applyAlignment="1" applyProtection="1">
      <alignment horizontal="right" vertical="top" wrapText="1"/>
      <protection locked="0"/>
    </xf>
    <xf numFmtId="0" fontId="3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47" fillId="0" borderId="0" xfId="0" applyNumberFormat="1" applyFont="1" applyFill="1" applyBorder="1" applyAlignment="1" applyProtection="1">
      <alignment vertical="top"/>
      <protection locked="0"/>
    </xf>
    <xf numFmtId="0" fontId="48" fillId="0" borderId="0" xfId="0" applyFont="1" applyAlignment="1">
      <alignment/>
    </xf>
    <xf numFmtId="0" fontId="0" fillId="0" borderId="0" xfId="0" applyFont="1" applyAlignment="1">
      <alignment/>
    </xf>
    <xf numFmtId="0" fontId="4" fillId="0" borderId="10" xfId="0" applyNumberFormat="1" applyFont="1" applyFill="1" applyBorder="1" applyAlignment="1" applyProtection="1">
      <alignment horizontal="left" vertical="top" wrapText="1"/>
      <protection locked="0"/>
    </xf>
    <xf numFmtId="4" fontId="4" fillId="0" borderId="10" xfId="0" applyNumberFormat="1" applyFont="1" applyFill="1" applyBorder="1" applyAlignment="1" applyProtection="1">
      <alignment horizontal="right" vertical="top" wrapText="1"/>
      <protection locked="0"/>
    </xf>
    <xf numFmtId="0" fontId="5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4" fillId="0" borderId="0" xfId="0" applyNumberFormat="1" applyFont="1" applyFill="1" applyBorder="1" applyAlignment="1" applyProtection="1">
      <alignment vertical="top"/>
      <protection locked="0"/>
    </xf>
    <xf numFmtId="0" fontId="5" fillId="13" borderId="10" xfId="0" applyNumberFormat="1" applyFont="1" applyFill="1" applyBorder="1" applyAlignment="1" applyProtection="1">
      <alignment horizontal="left" vertical="center" wrapText="1"/>
      <protection locked="0"/>
    </xf>
    <xf numFmtId="10" fontId="2" fillId="33" borderId="10" xfId="55" applyNumberFormat="1" applyFont="1" applyFill="1" applyBorder="1" applyAlignment="1" applyProtection="1">
      <alignment horizontal="right" vertical="top" wrapText="1"/>
      <protection locked="0"/>
    </xf>
    <xf numFmtId="10" fontId="2" fillId="33" borderId="10" xfId="55" applyNumberFormat="1" applyFont="1" applyFill="1" applyBorder="1" applyAlignment="1" applyProtection="1">
      <alignment horizontal="right" vertical="top" wrapText="1"/>
      <protection locked="0"/>
    </xf>
    <xf numFmtId="4" fontId="2" fillId="33" borderId="10" xfId="0" applyNumberFormat="1" applyFont="1" applyFill="1" applyBorder="1" applyAlignment="1" applyProtection="1">
      <alignment horizontal="right" vertical="top" wrapText="1"/>
      <protection locked="0"/>
    </xf>
    <xf numFmtId="4" fontId="4" fillId="33" borderId="10" xfId="0" applyNumberFormat="1" applyFont="1" applyFill="1" applyBorder="1" applyAlignment="1" applyProtection="1">
      <alignment horizontal="right" vertical="top" wrapText="1"/>
      <protection locked="0"/>
    </xf>
    <xf numFmtId="0" fontId="6" fillId="10" borderId="10" xfId="0" applyNumberFormat="1" applyFont="1" applyFill="1" applyBorder="1" applyAlignment="1" applyProtection="1">
      <alignment horizontal="left" vertical="top" wrapText="1"/>
      <protection locked="0"/>
    </xf>
    <xf numFmtId="4" fontId="6" fillId="10" borderId="10" xfId="0" applyNumberFormat="1" applyFont="1" applyFill="1" applyBorder="1" applyAlignment="1" applyProtection="1">
      <alignment vertical="top"/>
      <protection locked="0"/>
    </xf>
    <xf numFmtId="10" fontId="6" fillId="10" borderId="10" xfId="55" applyNumberFormat="1" applyFont="1" applyFill="1" applyBorder="1" applyAlignment="1" applyProtection="1">
      <alignment horizontal="right" vertical="top" wrapText="1"/>
      <protection locked="0"/>
    </xf>
    <xf numFmtId="0" fontId="6" fillId="10" borderId="10" xfId="0" applyNumberFormat="1" applyFont="1" applyFill="1" applyBorder="1" applyAlignment="1" applyProtection="1">
      <alignment vertical="top"/>
      <protection locked="0"/>
    </xf>
    <xf numFmtId="0" fontId="5" fillId="13" borderId="10" xfId="0" applyNumberFormat="1" applyFont="1" applyFill="1" applyBorder="1" applyAlignment="1" applyProtection="1">
      <alignment horizontal="left" vertical="top" wrapText="1"/>
      <protection locked="0"/>
    </xf>
    <xf numFmtId="4" fontId="5" fillId="13" borderId="10" xfId="0" applyNumberFormat="1" applyFont="1" applyFill="1" applyBorder="1" applyAlignment="1" applyProtection="1">
      <alignment horizontal="right" vertical="top" wrapText="1"/>
      <protection locked="0"/>
    </xf>
    <xf numFmtId="10" fontId="3" fillId="13" borderId="10" xfId="55" applyNumberFormat="1" applyFont="1" applyFill="1" applyBorder="1" applyAlignment="1" applyProtection="1">
      <alignment horizontal="right" vertical="top" wrapText="1"/>
      <protection locked="0"/>
    </xf>
    <xf numFmtId="0" fontId="49" fillId="0" borderId="0" xfId="0" applyNumberFormat="1" applyFont="1" applyFill="1" applyBorder="1" applyAlignment="1" applyProtection="1">
      <alignment vertical="top"/>
      <protection locked="0"/>
    </xf>
    <xf numFmtId="0" fontId="50" fillId="0" borderId="0" xfId="0" applyFont="1" applyAlignment="1">
      <alignment/>
    </xf>
    <xf numFmtId="0" fontId="5" fillId="0" borderId="0" xfId="0" applyNumberFormat="1" applyFont="1" applyFill="1" applyBorder="1" applyAlignment="1" applyProtection="1">
      <alignment vertical="top"/>
      <protection locked="0"/>
    </xf>
    <xf numFmtId="0" fontId="7" fillId="0" borderId="0" xfId="0" applyFont="1" applyAlignment="1">
      <alignment/>
    </xf>
    <xf numFmtId="0" fontId="3" fillId="0" borderId="0" xfId="0" applyNumberFormat="1" applyFont="1" applyFill="1" applyBorder="1" applyAlignment="1" applyProtection="1">
      <alignment vertical="top"/>
      <protection locked="0"/>
    </xf>
    <xf numFmtId="0" fontId="3" fillId="13" borderId="10" xfId="0" applyNumberFormat="1" applyFont="1" applyFill="1" applyBorder="1" applyAlignment="1" applyProtection="1">
      <alignment horizontal="left" vertical="top" wrapText="1"/>
      <protection locked="0"/>
    </xf>
    <xf numFmtId="4" fontId="3" fillId="13" borderId="10" xfId="0" applyNumberFormat="1" applyFont="1" applyFill="1" applyBorder="1" applyAlignment="1" applyProtection="1">
      <alignment horizontal="right" vertical="top" wrapText="1"/>
      <protection locked="0"/>
    </xf>
    <xf numFmtId="0" fontId="3" fillId="13" borderId="10" xfId="0" applyNumberFormat="1" applyFont="1" applyFill="1" applyBorder="1" applyAlignment="1" applyProtection="1">
      <alignment horizontal="left" vertical="center" wrapText="1"/>
      <protection locked="0"/>
    </xf>
    <xf numFmtId="0" fontId="4" fillId="0" borderId="10" xfId="0" applyNumberFormat="1" applyFont="1" applyFill="1" applyBorder="1" applyAlignment="1" applyProtection="1">
      <alignment horizontal="left" vertical="top" wrapText="1"/>
      <protection locked="0"/>
    </xf>
    <xf numFmtId="0" fontId="5" fillId="13" borderId="10" xfId="0" applyNumberFormat="1" applyFont="1" applyFill="1" applyBorder="1" applyAlignment="1" applyProtection="1">
      <alignment horizontal="left" vertical="top" wrapText="1"/>
      <protection locked="0"/>
    </xf>
    <xf numFmtId="0" fontId="6" fillId="10" borderId="10" xfId="0" applyNumberFormat="1" applyFont="1" applyFill="1" applyBorder="1" applyAlignment="1" applyProtection="1">
      <alignment vertical="top"/>
      <protection locked="0"/>
    </xf>
    <xf numFmtId="0" fontId="6" fillId="10" borderId="10" xfId="0" applyNumberFormat="1" applyFont="1" applyFill="1" applyBorder="1" applyAlignment="1" applyProtection="1">
      <alignment horizontal="left" vertical="top" wrapText="1"/>
      <protection locked="0"/>
    </xf>
    <xf numFmtId="0" fontId="47" fillId="0" borderId="10" xfId="0" applyNumberFormat="1" applyFont="1" applyFill="1" applyBorder="1" applyAlignment="1" applyProtection="1">
      <alignment horizontal="left" vertical="top" wrapText="1"/>
      <protection locked="0"/>
    </xf>
    <xf numFmtId="0" fontId="2" fillId="0" borderId="10" xfId="0" applyNumberFormat="1" applyFont="1" applyFill="1" applyBorder="1" applyAlignment="1" applyProtection="1">
      <alignment horizontal="left" vertical="top" wrapText="1"/>
      <protection locked="0"/>
    </xf>
    <xf numFmtId="0" fontId="3" fillId="13" borderId="10" xfId="0" applyNumberFormat="1" applyFont="1" applyFill="1" applyBorder="1" applyAlignment="1" applyProtection="1">
      <alignment horizontal="left" vertical="top" wrapText="1"/>
      <protection locked="0"/>
    </xf>
    <xf numFmtId="0" fontId="8" fillId="0" borderId="0" xfId="0" applyNumberFormat="1" applyFont="1" applyFill="1" applyBorder="1" applyAlignment="1" applyProtection="1">
      <alignment horizontal="center" vertical="top" wrapText="1"/>
      <protection locked="0"/>
    </xf>
    <xf numFmtId="0" fontId="8" fillId="0" borderId="0" xfId="0" applyNumberFormat="1" applyFont="1" applyFill="1" applyBorder="1" applyAlignment="1" applyProtection="1">
      <alignment horizontal="center" vertical="top"/>
      <protection locked="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4"/>
  <sheetViews>
    <sheetView tabSelected="1" view="pageLayout" workbookViewId="0" topLeftCell="A1">
      <selection activeCell="B1" sqref="B1:I1"/>
    </sheetView>
  </sheetViews>
  <sheetFormatPr defaultColWidth="10.140625" defaultRowHeight="14.25" customHeight="1"/>
  <cols>
    <col min="1" max="1" width="1.57421875" style="0" customWidth="1"/>
    <col min="2" max="2" width="4.8515625" style="0" customWidth="1"/>
    <col min="3" max="3" width="45.8515625" style="0" customWidth="1"/>
    <col min="4" max="4" width="29.7109375" style="0" customWidth="1"/>
    <col min="5" max="5" width="14.57421875" style="0" customWidth="1"/>
    <col min="6" max="6" width="16.57421875" style="0" customWidth="1"/>
    <col min="7" max="7" width="14.57421875" style="0" customWidth="1"/>
    <col min="8" max="8" width="19.00390625" style="0" customWidth="1"/>
    <col min="9" max="9" width="11.00390625" style="0" customWidth="1"/>
  </cols>
  <sheetData>
    <row r="1" spans="1:9" ht="33" customHeight="1">
      <c r="A1" s="1"/>
      <c r="B1" s="41" t="s">
        <v>77</v>
      </c>
      <c r="C1" s="42"/>
      <c r="D1" s="42"/>
      <c r="E1" s="42"/>
      <c r="F1" s="42"/>
      <c r="G1" s="42"/>
      <c r="H1" s="42"/>
      <c r="I1" s="42"/>
    </row>
    <row r="2" spans="1:9" ht="28.5" customHeight="1">
      <c r="A2" s="1"/>
      <c r="B2" s="2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</row>
    <row r="3" spans="1:9" s="29" customFormat="1" ht="27" customHeight="1">
      <c r="A3" s="30"/>
      <c r="B3" s="40">
        <v>1</v>
      </c>
      <c r="C3" s="40" t="s">
        <v>23</v>
      </c>
      <c r="D3" s="31" t="s">
        <v>9</v>
      </c>
      <c r="E3" s="32">
        <f>E19</f>
        <v>70000</v>
      </c>
      <c r="F3" s="32">
        <f>F19</f>
        <v>0</v>
      </c>
      <c r="G3" s="25">
        <f>F3/E3</f>
        <v>0</v>
      </c>
      <c r="H3" s="32">
        <f>H19</f>
        <v>0</v>
      </c>
      <c r="I3" s="25">
        <f>H3/E3</f>
        <v>0</v>
      </c>
    </row>
    <row r="4" spans="1:9" s="29" customFormat="1" ht="43.5" customHeight="1">
      <c r="A4" s="30"/>
      <c r="B4" s="40"/>
      <c r="C4" s="40"/>
      <c r="D4" s="31" t="s">
        <v>15</v>
      </c>
      <c r="E4" s="32">
        <f>E6+E9+E11+E13+E15+E17+E20</f>
        <v>198779.19999999998</v>
      </c>
      <c r="F4" s="32">
        <f>F6+F9+F11+F13+F15+F17+F20</f>
        <v>35282.200000000004</v>
      </c>
      <c r="G4" s="25">
        <f aca="true" t="shared" si="0" ref="G4:G67">F4/E4</f>
        <v>0.1774944259761585</v>
      </c>
      <c r="H4" s="32">
        <f>H6+H9+H11+H13+H15+H17+H20</f>
        <v>30710</v>
      </c>
      <c r="I4" s="25">
        <f aca="true" t="shared" si="1" ref="I4:I67">H4/E4</f>
        <v>0.1544930254272077</v>
      </c>
    </row>
    <row r="5" spans="1:9" s="29" customFormat="1" ht="18.75" customHeight="1">
      <c r="A5" s="30"/>
      <c r="B5" s="40"/>
      <c r="C5" s="31" t="s">
        <v>11</v>
      </c>
      <c r="D5" s="33"/>
      <c r="E5" s="32">
        <f>E3+E4</f>
        <v>268779.19999999995</v>
      </c>
      <c r="F5" s="32">
        <f>F3+F4</f>
        <v>35282.200000000004</v>
      </c>
      <c r="G5" s="25">
        <f t="shared" si="0"/>
        <v>0.13126834219314593</v>
      </c>
      <c r="H5" s="32">
        <f>H3+H4</f>
        <v>30710</v>
      </c>
      <c r="I5" s="25">
        <f t="shared" si="1"/>
        <v>0.11425735324757275</v>
      </c>
    </row>
    <row r="6" spans="1:9" ht="36.75" customHeight="1">
      <c r="A6" s="1"/>
      <c r="B6" s="39"/>
      <c r="C6" s="4" t="s">
        <v>16</v>
      </c>
      <c r="D6" s="4" t="s">
        <v>15</v>
      </c>
      <c r="E6" s="5">
        <v>17589</v>
      </c>
      <c r="F6" s="5">
        <v>4299.4</v>
      </c>
      <c r="G6" s="15">
        <f t="shared" si="0"/>
        <v>0.24443686394905906</v>
      </c>
      <c r="H6" s="5">
        <v>3069</v>
      </c>
      <c r="I6" s="15">
        <f t="shared" si="1"/>
        <v>0.17448405253283303</v>
      </c>
    </row>
    <row r="7" spans="1:9" ht="16.5" customHeight="1">
      <c r="A7" s="1"/>
      <c r="B7" s="39"/>
      <c r="C7" s="4" t="s">
        <v>12</v>
      </c>
      <c r="D7" s="6"/>
      <c r="E7" s="5">
        <f>E6</f>
        <v>17589</v>
      </c>
      <c r="F7" s="5">
        <f>F6</f>
        <v>4299.4</v>
      </c>
      <c r="G7" s="15">
        <f t="shared" si="0"/>
        <v>0.24443686394905906</v>
      </c>
      <c r="H7" s="5">
        <f>H6</f>
        <v>3069</v>
      </c>
      <c r="I7" s="15">
        <f t="shared" si="1"/>
        <v>0.17448405253283303</v>
      </c>
    </row>
    <row r="8" spans="1:9" ht="18.75" customHeight="1" hidden="1">
      <c r="A8" s="1"/>
      <c r="B8" s="39"/>
      <c r="C8" s="39" t="s">
        <v>17</v>
      </c>
      <c r="D8" s="4" t="s">
        <v>8</v>
      </c>
      <c r="E8" s="5"/>
      <c r="F8" s="5"/>
      <c r="G8" s="15" t="e">
        <f t="shared" si="0"/>
        <v>#DIV/0!</v>
      </c>
      <c r="H8" s="5"/>
      <c r="I8" s="15" t="e">
        <f t="shared" si="1"/>
        <v>#DIV/0!</v>
      </c>
    </row>
    <row r="9" spans="1:9" ht="27.75" customHeight="1">
      <c r="A9" s="1"/>
      <c r="B9" s="39"/>
      <c r="C9" s="39"/>
      <c r="D9" s="4" t="s">
        <v>15</v>
      </c>
      <c r="E9" s="5">
        <v>43825.4</v>
      </c>
      <c r="F9" s="5">
        <v>7907</v>
      </c>
      <c r="G9" s="15">
        <f t="shared" si="0"/>
        <v>0.1804204867496931</v>
      </c>
      <c r="H9" s="5">
        <v>7603.8</v>
      </c>
      <c r="I9" s="15">
        <f t="shared" si="1"/>
        <v>0.17350212433885373</v>
      </c>
    </row>
    <row r="10" spans="1:9" ht="18.75" customHeight="1">
      <c r="A10" s="1"/>
      <c r="B10" s="39"/>
      <c r="C10" s="4" t="s">
        <v>12</v>
      </c>
      <c r="D10" s="6"/>
      <c r="E10" s="5">
        <f>E9</f>
        <v>43825.4</v>
      </c>
      <c r="F10" s="5">
        <f>F9</f>
        <v>7907</v>
      </c>
      <c r="G10" s="15">
        <f t="shared" si="0"/>
        <v>0.1804204867496931</v>
      </c>
      <c r="H10" s="5">
        <f>H9</f>
        <v>7603.8</v>
      </c>
      <c r="I10" s="15">
        <f t="shared" si="1"/>
        <v>0.17350212433885373</v>
      </c>
    </row>
    <row r="11" spans="1:9" ht="37.5" customHeight="1">
      <c r="A11" s="1"/>
      <c r="B11" s="39"/>
      <c r="C11" s="4" t="s">
        <v>18</v>
      </c>
      <c r="D11" s="4" t="s">
        <v>15</v>
      </c>
      <c r="E11" s="5">
        <v>68640.9</v>
      </c>
      <c r="F11" s="5">
        <v>17130.9</v>
      </c>
      <c r="G11" s="15">
        <f t="shared" si="0"/>
        <v>0.24957277658072669</v>
      </c>
      <c r="H11" s="5">
        <v>13938.699999999999</v>
      </c>
      <c r="I11" s="15">
        <f t="shared" si="1"/>
        <v>0.20306697610316882</v>
      </c>
    </row>
    <row r="12" spans="1:9" ht="18.75" customHeight="1">
      <c r="A12" s="1"/>
      <c r="B12" s="39"/>
      <c r="C12" s="4" t="s">
        <v>12</v>
      </c>
      <c r="D12" s="6"/>
      <c r="E12" s="5">
        <f>E11</f>
        <v>68640.9</v>
      </c>
      <c r="F12" s="5">
        <f>F11</f>
        <v>17130.9</v>
      </c>
      <c r="G12" s="15">
        <f t="shared" si="0"/>
        <v>0.24957277658072669</v>
      </c>
      <c r="H12" s="5">
        <f>H11</f>
        <v>13938.699999999999</v>
      </c>
      <c r="I12" s="15">
        <f t="shared" si="1"/>
        <v>0.20306697610316882</v>
      </c>
    </row>
    <row r="13" spans="1:9" ht="47.25" customHeight="1">
      <c r="A13" s="1"/>
      <c r="B13" s="39"/>
      <c r="C13" s="4" t="s">
        <v>19</v>
      </c>
      <c r="D13" s="4" t="s">
        <v>15</v>
      </c>
      <c r="E13" s="5">
        <v>38191.9</v>
      </c>
      <c r="F13" s="5">
        <v>5944.9</v>
      </c>
      <c r="G13" s="15">
        <f t="shared" si="0"/>
        <v>0.15565866060604472</v>
      </c>
      <c r="H13" s="5">
        <v>6098.5</v>
      </c>
      <c r="I13" s="15">
        <f t="shared" si="1"/>
        <v>0.1596804558034557</v>
      </c>
    </row>
    <row r="14" spans="1:9" ht="18.75" customHeight="1">
      <c r="A14" s="1"/>
      <c r="B14" s="39"/>
      <c r="C14" s="4" t="s">
        <v>12</v>
      </c>
      <c r="D14" s="6"/>
      <c r="E14" s="5">
        <f>E13</f>
        <v>38191.9</v>
      </c>
      <c r="F14" s="5">
        <f>F13</f>
        <v>5944.9</v>
      </c>
      <c r="G14" s="15">
        <f t="shared" si="0"/>
        <v>0.15565866060604472</v>
      </c>
      <c r="H14" s="5">
        <f>H13</f>
        <v>6098.5</v>
      </c>
      <c r="I14" s="15">
        <f t="shared" si="1"/>
        <v>0.1596804558034557</v>
      </c>
    </row>
    <row r="15" spans="1:9" ht="27" customHeight="1">
      <c r="A15" s="1"/>
      <c r="B15" s="39"/>
      <c r="C15" s="4" t="s">
        <v>20</v>
      </c>
      <c r="D15" s="4" t="s">
        <v>15</v>
      </c>
      <c r="E15" s="5">
        <v>32</v>
      </c>
      <c r="F15" s="5">
        <v>0</v>
      </c>
      <c r="G15" s="15">
        <f t="shared" si="0"/>
        <v>0</v>
      </c>
      <c r="H15" s="5">
        <v>0</v>
      </c>
      <c r="I15" s="15">
        <f t="shared" si="1"/>
        <v>0</v>
      </c>
    </row>
    <row r="16" spans="1:9" ht="18.75" customHeight="1">
      <c r="A16" s="1"/>
      <c r="B16" s="39"/>
      <c r="C16" s="4" t="s">
        <v>12</v>
      </c>
      <c r="D16" s="6"/>
      <c r="E16" s="5">
        <f>E15</f>
        <v>32</v>
      </c>
      <c r="F16" s="5">
        <f>F15</f>
        <v>0</v>
      </c>
      <c r="G16" s="15">
        <f t="shared" si="0"/>
        <v>0</v>
      </c>
      <c r="H16" s="5">
        <f>H15</f>
        <v>0</v>
      </c>
      <c r="I16" s="15">
        <f t="shared" si="1"/>
        <v>0</v>
      </c>
    </row>
    <row r="17" spans="1:9" ht="36" customHeight="1">
      <c r="A17" s="1"/>
      <c r="B17" s="39"/>
      <c r="C17" s="4" t="s">
        <v>21</v>
      </c>
      <c r="D17" s="4" t="s">
        <v>15</v>
      </c>
      <c r="E17" s="5">
        <v>0</v>
      </c>
      <c r="F17" s="5">
        <v>0</v>
      </c>
      <c r="G17" s="16" t="s">
        <v>76</v>
      </c>
      <c r="H17" s="5">
        <v>0</v>
      </c>
      <c r="I17" s="16" t="s">
        <v>76</v>
      </c>
    </row>
    <row r="18" spans="1:9" ht="18.75" customHeight="1">
      <c r="A18" s="1"/>
      <c r="B18" s="39"/>
      <c r="C18" s="4" t="s">
        <v>12</v>
      </c>
      <c r="D18" s="6"/>
      <c r="E18" s="5">
        <f>E17</f>
        <v>0</v>
      </c>
      <c r="F18" s="5">
        <f>F17</f>
        <v>0</v>
      </c>
      <c r="G18" s="16" t="s">
        <v>76</v>
      </c>
      <c r="H18" s="5">
        <f>H17</f>
        <v>0</v>
      </c>
      <c r="I18" s="16" t="s">
        <v>76</v>
      </c>
    </row>
    <row r="19" spans="1:9" ht="27.75" customHeight="1">
      <c r="A19" s="1"/>
      <c r="B19" s="39"/>
      <c r="C19" s="39" t="s">
        <v>22</v>
      </c>
      <c r="D19" s="4" t="s">
        <v>9</v>
      </c>
      <c r="E19" s="5">
        <v>70000</v>
      </c>
      <c r="F19" s="5">
        <v>0</v>
      </c>
      <c r="G19" s="15">
        <f t="shared" si="0"/>
        <v>0</v>
      </c>
      <c r="H19" s="5">
        <v>0</v>
      </c>
      <c r="I19" s="15">
        <f t="shared" si="1"/>
        <v>0</v>
      </c>
    </row>
    <row r="20" spans="1:9" ht="26.25" customHeight="1">
      <c r="A20" s="1"/>
      <c r="B20" s="39"/>
      <c r="C20" s="39"/>
      <c r="D20" s="4" t="s">
        <v>15</v>
      </c>
      <c r="E20" s="5">
        <v>30500</v>
      </c>
      <c r="F20" s="5">
        <v>0</v>
      </c>
      <c r="G20" s="15">
        <f t="shared" si="0"/>
        <v>0</v>
      </c>
      <c r="H20" s="5">
        <v>0</v>
      </c>
      <c r="I20" s="15">
        <f t="shared" si="1"/>
        <v>0</v>
      </c>
    </row>
    <row r="21" spans="1:9" ht="18.75" customHeight="1">
      <c r="A21" s="1"/>
      <c r="B21" s="39"/>
      <c r="C21" s="4" t="s">
        <v>12</v>
      </c>
      <c r="D21" s="6"/>
      <c r="E21" s="5">
        <f>E19+E20</f>
        <v>100500</v>
      </c>
      <c r="F21" s="5">
        <f>F19+F20</f>
        <v>0</v>
      </c>
      <c r="G21" s="15">
        <f t="shared" si="0"/>
        <v>0</v>
      </c>
      <c r="H21" s="5">
        <f>H19+H20</f>
        <v>0</v>
      </c>
      <c r="I21" s="15">
        <f t="shared" si="1"/>
        <v>0</v>
      </c>
    </row>
    <row r="22" spans="1:9" s="29" customFormat="1" ht="48.75" customHeight="1">
      <c r="A22" s="30"/>
      <c r="B22" s="40">
        <v>2</v>
      </c>
      <c r="C22" s="31" t="s">
        <v>24</v>
      </c>
      <c r="D22" s="31" t="s">
        <v>15</v>
      </c>
      <c r="E22" s="32">
        <v>22215</v>
      </c>
      <c r="F22" s="32">
        <v>3833</v>
      </c>
      <c r="G22" s="25">
        <f t="shared" si="0"/>
        <v>0.17254107584965114</v>
      </c>
      <c r="H22" s="32">
        <v>2705.5</v>
      </c>
      <c r="I22" s="25">
        <f t="shared" si="1"/>
        <v>0.12178708080126041</v>
      </c>
    </row>
    <row r="23" spans="1:9" s="29" customFormat="1" ht="15" customHeight="1">
      <c r="A23" s="30"/>
      <c r="B23" s="40"/>
      <c r="C23" s="31" t="s">
        <v>11</v>
      </c>
      <c r="D23" s="33"/>
      <c r="E23" s="32">
        <f>E22</f>
        <v>22215</v>
      </c>
      <c r="F23" s="32">
        <f>F22</f>
        <v>3833</v>
      </c>
      <c r="G23" s="25">
        <f t="shared" si="0"/>
        <v>0.17254107584965114</v>
      </c>
      <c r="H23" s="32">
        <f>H22</f>
        <v>2705.5</v>
      </c>
      <c r="I23" s="25">
        <f t="shared" si="1"/>
        <v>0.12178708080126041</v>
      </c>
    </row>
    <row r="24" spans="1:9" s="29" customFormat="1" ht="27" customHeight="1">
      <c r="A24" s="30"/>
      <c r="B24" s="40">
        <v>3</v>
      </c>
      <c r="C24" s="40" t="s">
        <v>25</v>
      </c>
      <c r="D24" s="31" t="s">
        <v>15</v>
      </c>
      <c r="E24" s="32">
        <v>1000</v>
      </c>
      <c r="F24" s="32">
        <v>0</v>
      </c>
      <c r="G24" s="25">
        <f t="shared" si="0"/>
        <v>0</v>
      </c>
      <c r="H24" s="32">
        <v>0</v>
      </c>
      <c r="I24" s="25">
        <f t="shared" si="1"/>
        <v>0</v>
      </c>
    </row>
    <row r="25" spans="1:9" s="29" customFormat="1" ht="30" customHeight="1">
      <c r="A25" s="30"/>
      <c r="B25" s="40"/>
      <c r="C25" s="40"/>
      <c r="D25" s="31" t="s">
        <v>10</v>
      </c>
      <c r="E25" s="32">
        <v>480</v>
      </c>
      <c r="F25" s="32">
        <v>80</v>
      </c>
      <c r="G25" s="25">
        <f t="shared" si="0"/>
        <v>0.16666666666666666</v>
      </c>
      <c r="H25" s="32">
        <v>80</v>
      </c>
      <c r="I25" s="25">
        <f t="shared" si="1"/>
        <v>0.16666666666666666</v>
      </c>
    </row>
    <row r="26" spans="1:9" s="29" customFormat="1" ht="16.5" customHeight="1">
      <c r="A26" s="30"/>
      <c r="B26" s="40"/>
      <c r="C26" s="31" t="s">
        <v>11</v>
      </c>
      <c r="D26" s="33"/>
      <c r="E26" s="32">
        <f>E24+E25</f>
        <v>1480</v>
      </c>
      <c r="F26" s="32">
        <f>F24+F25</f>
        <v>80</v>
      </c>
      <c r="G26" s="25">
        <f t="shared" si="0"/>
        <v>0.05405405405405406</v>
      </c>
      <c r="H26" s="32">
        <f>H24+H25</f>
        <v>80</v>
      </c>
      <c r="I26" s="25">
        <f t="shared" si="1"/>
        <v>0.05405405405405406</v>
      </c>
    </row>
    <row r="27" spans="1:9" s="29" customFormat="1" ht="58.5" customHeight="1">
      <c r="A27" s="30"/>
      <c r="B27" s="40">
        <v>4</v>
      </c>
      <c r="C27" s="31" t="s">
        <v>26</v>
      </c>
      <c r="D27" s="31" t="s">
        <v>15</v>
      </c>
      <c r="E27" s="32">
        <f>E29+E31+E33</f>
        <v>191071.5</v>
      </c>
      <c r="F27" s="32">
        <f>F29+F31+F33</f>
        <v>40836.3</v>
      </c>
      <c r="G27" s="25">
        <f t="shared" si="0"/>
        <v>0.21372261169248163</v>
      </c>
      <c r="H27" s="32">
        <f>H29+H31+H33</f>
        <v>32443.51</v>
      </c>
      <c r="I27" s="25">
        <f t="shared" si="1"/>
        <v>0.16979774587000154</v>
      </c>
    </row>
    <row r="28" spans="1:9" s="29" customFormat="1" ht="18.75" customHeight="1">
      <c r="A28" s="30"/>
      <c r="B28" s="40"/>
      <c r="C28" s="31" t="s">
        <v>11</v>
      </c>
      <c r="D28" s="33"/>
      <c r="E28" s="32">
        <f>E27</f>
        <v>191071.5</v>
      </c>
      <c r="F28" s="32">
        <f>F27</f>
        <v>40836.3</v>
      </c>
      <c r="G28" s="25">
        <f t="shared" si="0"/>
        <v>0.21372261169248163</v>
      </c>
      <c r="H28" s="32">
        <f>H27</f>
        <v>32443.51</v>
      </c>
      <c r="I28" s="25">
        <f t="shared" si="1"/>
        <v>0.16979774587000154</v>
      </c>
    </row>
    <row r="29" spans="1:9" ht="25.5" customHeight="1">
      <c r="A29" s="1"/>
      <c r="B29" s="39"/>
      <c r="C29" s="4" t="s">
        <v>27</v>
      </c>
      <c r="D29" s="4" t="s">
        <v>15</v>
      </c>
      <c r="E29" s="5">
        <v>26325.7</v>
      </c>
      <c r="F29" s="5">
        <v>6487.5</v>
      </c>
      <c r="G29" s="15">
        <f t="shared" si="0"/>
        <v>0.24643219363587673</v>
      </c>
      <c r="H29" s="17">
        <v>4999.2300000000005</v>
      </c>
      <c r="I29" s="15">
        <f t="shared" si="1"/>
        <v>0.18989922395225958</v>
      </c>
    </row>
    <row r="30" spans="1:9" ht="18.75" customHeight="1">
      <c r="A30" s="1"/>
      <c r="B30" s="39"/>
      <c r="C30" s="4" t="s">
        <v>12</v>
      </c>
      <c r="D30" s="6"/>
      <c r="E30" s="5">
        <f>E29</f>
        <v>26325.7</v>
      </c>
      <c r="F30" s="5">
        <f>F29</f>
        <v>6487.5</v>
      </c>
      <c r="G30" s="15">
        <f t="shared" si="0"/>
        <v>0.24643219363587673</v>
      </c>
      <c r="H30" s="17">
        <f>H29</f>
        <v>4999.2300000000005</v>
      </c>
      <c r="I30" s="15">
        <f t="shared" si="1"/>
        <v>0.18989922395225958</v>
      </c>
    </row>
    <row r="31" spans="1:9" ht="29.25" customHeight="1">
      <c r="A31" s="1"/>
      <c r="B31" s="39"/>
      <c r="C31" s="4" t="s">
        <v>28</v>
      </c>
      <c r="D31" s="4" t="s">
        <v>15</v>
      </c>
      <c r="E31" s="5">
        <v>157395.8</v>
      </c>
      <c r="F31" s="5">
        <v>34348.8</v>
      </c>
      <c r="G31" s="15">
        <f t="shared" si="0"/>
        <v>0.2182319985666708</v>
      </c>
      <c r="H31" s="17">
        <v>27444.28</v>
      </c>
      <c r="I31" s="15">
        <f t="shared" si="1"/>
        <v>0.17436475433270773</v>
      </c>
    </row>
    <row r="32" spans="1:9" ht="18.75" customHeight="1">
      <c r="A32" s="1"/>
      <c r="B32" s="39"/>
      <c r="C32" s="4" t="s">
        <v>12</v>
      </c>
      <c r="D32" s="6"/>
      <c r="E32" s="5">
        <f>E31</f>
        <v>157395.8</v>
      </c>
      <c r="F32" s="5">
        <f>F31</f>
        <v>34348.8</v>
      </c>
      <c r="G32" s="15">
        <f t="shared" si="0"/>
        <v>0.2182319985666708</v>
      </c>
      <c r="H32" s="17">
        <f>H31</f>
        <v>27444.28</v>
      </c>
      <c r="I32" s="15">
        <f t="shared" si="1"/>
        <v>0.17436475433270773</v>
      </c>
    </row>
    <row r="33" spans="1:9" ht="24.75" customHeight="1">
      <c r="A33" s="1"/>
      <c r="B33" s="39"/>
      <c r="C33" s="4" t="s">
        <v>29</v>
      </c>
      <c r="D33" s="4" t="s">
        <v>15</v>
      </c>
      <c r="E33" s="5">
        <v>7350</v>
      </c>
      <c r="F33" s="5">
        <v>0</v>
      </c>
      <c r="G33" s="15">
        <f t="shared" si="0"/>
        <v>0</v>
      </c>
      <c r="H33" s="17">
        <v>0</v>
      </c>
      <c r="I33" s="15">
        <f t="shared" si="1"/>
        <v>0</v>
      </c>
    </row>
    <row r="34" spans="1:9" ht="18.75" customHeight="1">
      <c r="A34" s="1"/>
      <c r="B34" s="39"/>
      <c r="C34" s="4" t="s">
        <v>12</v>
      </c>
      <c r="D34" s="6"/>
      <c r="E34" s="5">
        <f>E33</f>
        <v>7350</v>
      </c>
      <c r="F34" s="5">
        <f>F33</f>
        <v>0</v>
      </c>
      <c r="G34" s="15">
        <f t="shared" si="0"/>
        <v>0</v>
      </c>
      <c r="H34" s="17">
        <f>H33</f>
        <v>0</v>
      </c>
      <c r="I34" s="15">
        <f t="shared" si="1"/>
        <v>0</v>
      </c>
    </row>
    <row r="35" spans="1:9" s="29" customFormat="1" ht="26.25" customHeight="1">
      <c r="A35" s="30"/>
      <c r="B35" s="40">
        <v>5</v>
      </c>
      <c r="C35" s="40" t="s">
        <v>30</v>
      </c>
      <c r="D35" s="31" t="s">
        <v>9</v>
      </c>
      <c r="E35" s="32">
        <f>E38+E41+E44</f>
        <v>1619117.63</v>
      </c>
      <c r="F35" s="32">
        <f>F38+F41+F44</f>
        <v>361165.9</v>
      </c>
      <c r="G35" s="25">
        <f t="shared" si="0"/>
        <v>0.2230634101612494</v>
      </c>
      <c r="H35" s="32">
        <f>H38+H41+H44</f>
        <v>386999.82999999996</v>
      </c>
      <c r="I35" s="25">
        <f t="shared" si="1"/>
        <v>0.23901897109229797</v>
      </c>
    </row>
    <row r="36" spans="1:9" s="29" customFormat="1" ht="35.25" customHeight="1">
      <c r="A36" s="30"/>
      <c r="B36" s="40"/>
      <c r="C36" s="40"/>
      <c r="D36" s="31" t="s">
        <v>15</v>
      </c>
      <c r="E36" s="32">
        <f>E39+E42+E45+E47</f>
        <v>530570.9</v>
      </c>
      <c r="F36" s="32">
        <f>F39+F42+F45+F47</f>
        <v>113692.76000000001</v>
      </c>
      <c r="G36" s="25">
        <f t="shared" si="0"/>
        <v>0.21428382144591798</v>
      </c>
      <c r="H36" s="32">
        <f>H39+H42+H45+H47</f>
        <v>113701.25</v>
      </c>
      <c r="I36" s="25">
        <f t="shared" si="1"/>
        <v>0.21429982307736817</v>
      </c>
    </row>
    <row r="37" spans="1:9" s="29" customFormat="1" ht="16.5" customHeight="1">
      <c r="A37" s="30"/>
      <c r="B37" s="40"/>
      <c r="C37" s="31" t="s">
        <v>11</v>
      </c>
      <c r="D37" s="33"/>
      <c r="E37" s="32">
        <f>E35+E36</f>
        <v>2149688.53</v>
      </c>
      <c r="F37" s="32">
        <f>F35+F36</f>
        <v>474858.66000000003</v>
      </c>
      <c r="G37" s="25">
        <f t="shared" si="0"/>
        <v>0.22089649424700614</v>
      </c>
      <c r="H37" s="32">
        <f>H35+H36</f>
        <v>500701.07999999996</v>
      </c>
      <c r="I37" s="25">
        <f t="shared" si="1"/>
        <v>0.23291796602738538</v>
      </c>
    </row>
    <row r="38" spans="1:9" ht="26.25" customHeight="1">
      <c r="A38" s="1"/>
      <c r="B38" s="39"/>
      <c r="C38" s="39" t="s">
        <v>31</v>
      </c>
      <c r="D38" s="4" t="s">
        <v>9</v>
      </c>
      <c r="E38" s="5">
        <v>601041</v>
      </c>
      <c r="F38" s="5">
        <v>119360.1</v>
      </c>
      <c r="G38" s="15">
        <f t="shared" si="0"/>
        <v>0.19858894817491654</v>
      </c>
      <c r="H38" s="17">
        <v>145194.03</v>
      </c>
      <c r="I38" s="15">
        <f t="shared" si="1"/>
        <v>0.24157092444608605</v>
      </c>
    </row>
    <row r="39" spans="1:9" ht="27.75" customHeight="1">
      <c r="A39" s="1"/>
      <c r="B39" s="39"/>
      <c r="C39" s="39"/>
      <c r="D39" s="4" t="s">
        <v>15</v>
      </c>
      <c r="E39" s="5">
        <v>210300.4</v>
      </c>
      <c r="F39" s="5">
        <v>45570.5</v>
      </c>
      <c r="G39" s="15">
        <f t="shared" si="0"/>
        <v>0.21669240762261985</v>
      </c>
      <c r="H39" s="17">
        <v>45578.99</v>
      </c>
      <c r="I39" s="15">
        <f t="shared" si="1"/>
        <v>0.21673277844454883</v>
      </c>
    </row>
    <row r="40" spans="1:9" ht="18.75" customHeight="1">
      <c r="A40" s="1"/>
      <c r="B40" s="39"/>
      <c r="C40" s="4" t="s">
        <v>12</v>
      </c>
      <c r="D40" s="6"/>
      <c r="E40" s="5">
        <f>E38+E39</f>
        <v>811341.4</v>
      </c>
      <c r="F40" s="5">
        <f>F38+F39</f>
        <v>164930.6</v>
      </c>
      <c r="G40" s="15">
        <f t="shared" si="0"/>
        <v>0.20328138068635473</v>
      </c>
      <c r="H40" s="17">
        <f>H38+H39</f>
        <v>190773.02</v>
      </c>
      <c r="I40" s="15">
        <f t="shared" si="1"/>
        <v>0.2351328552937148</v>
      </c>
    </row>
    <row r="41" spans="1:9" ht="26.25" customHeight="1">
      <c r="A41" s="1"/>
      <c r="B41" s="39"/>
      <c r="C41" s="39" t="s">
        <v>32</v>
      </c>
      <c r="D41" s="4" t="s">
        <v>9</v>
      </c>
      <c r="E41" s="5">
        <v>1011123.63</v>
      </c>
      <c r="F41" s="5">
        <v>241805.8</v>
      </c>
      <c r="G41" s="15">
        <f t="shared" si="0"/>
        <v>0.23914563246830656</v>
      </c>
      <c r="H41" s="17">
        <v>241805.8</v>
      </c>
      <c r="I41" s="15">
        <f t="shared" si="1"/>
        <v>0.23914563246830656</v>
      </c>
    </row>
    <row r="42" spans="1:9" ht="24.75" customHeight="1">
      <c r="A42" s="1"/>
      <c r="B42" s="39"/>
      <c r="C42" s="39"/>
      <c r="D42" s="4" t="s">
        <v>15</v>
      </c>
      <c r="E42" s="5">
        <v>158525.19999999998</v>
      </c>
      <c r="F42" s="5">
        <v>35306</v>
      </c>
      <c r="G42" s="15">
        <f t="shared" si="0"/>
        <v>0.22271537900598773</v>
      </c>
      <c r="H42" s="17">
        <v>35306</v>
      </c>
      <c r="I42" s="15">
        <f t="shared" si="1"/>
        <v>0.22271537900598773</v>
      </c>
    </row>
    <row r="43" spans="1:9" ht="18.75" customHeight="1">
      <c r="A43" s="1"/>
      <c r="B43" s="39"/>
      <c r="C43" s="4" t="s">
        <v>12</v>
      </c>
      <c r="D43" s="6"/>
      <c r="E43" s="5">
        <f>SUM(E41:E42)</f>
        <v>1169648.83</v>
      </c>
      <c r="F43" s="5">
        <f>SUM(F41:F42)</f>
        <v>277111.8</v>
      </c>
      <c r="G43" s="15">
        <f t="shared" si="0"/>
        <v>0.2369188023725035</v>
      </c>
      <c r="H43" s="17">
        <f>SUM(H41:H42)</f>
        <v>277111.8</v>
      </c>
      <c r="I43" s="15">
        <f t="shared" si="1"/>
        <v>0.2369188023725035</v>
      </c>
    </row>
    <row r="44" spans="1:9" ht="25.5" customHeight="1">
      <c r="A44" s="1"/>
      <c r="B44" s="39"/>
      <c r="C44" s="39" t="s">
        <v>33</v>
      </c>
      <c r="D44" s="4" t="s">
        <v>9</v>
      </c>
      <c r="E44" s="5">
        <v>6953</v>
      </c>
      <c r="F44" s="5">
        <v>0</v>
      </c>
      <c r="G44" s="15">
        <f t="shared" si="0"/>
        <v>0</v>
      </c>
      <c r="H44" s="17">
        <v>0</v>
      </c>
      <c r="I44" s="15">
        <f t="shared" si="1"/>
        <v>0</v>
      </c>
    </row>
    <row r="45" spans="1:9" ht="24" customHeight="1">
      <c r="A45" s="1"/>
      <c r="B45" s="39"/>
      <c r="C45" s="39"/>
      <c r="D45" s="4" t="s">
        <v>15</v>
      </c>
      <c r="E45" s="5">
        <v>75481.5</v>
      </c>
      <c r="F45" s="5">
        <v>15038</v>
      </c>
      <c r="G45" s="15">
        <f t="shared" si="0"/>
        <v>0.1992276253121626</v>
      </c>
      <c r="H45" s="17">
        <v>15038</v>
      </c>
      <c r="I45" s="15">
        <f t="shared" si="1"/>
        <v>0.1992276253121626</v>
      </c>
    </row>
    <row r="46" spans="1:9" ht="18.75" customHeight="1">
      <c r="A46" s="1"/>
      <c r="B46" s="39"/>
      <c r="C46" s="4" t="s">
        <v>12</v>
      </c>
      <c r="D46" s="6"/>
      <c r="E46" s="5">
        <f>E44+E45</f>
        <v>82434.5</v>
      </c>
      <c r="F46" s="5">
        <f>F44+F45</f>
        <v>15038</v>
      </c>
      <c r="G46" s="15">
        <f t="shared" si="0"/>
        <v>0.18242362117802619</v>
      </c>
      <c r="H46" s="17">
        <f>H44+H45</f>
        <v>15038</v>
      </c>
      <c r="I46" s="15">
        <f t="shared" si="1"/>
        <v>0.18242362117802619</v>
      </c>
    </row>
    <row r="47" spans="1:9" ht="24.75" customHeight="1">
      <c r="A47" s="1"/>
      <c r="B47" s="39"/>
      <c r="C47" s="4" t="s">
        <v>34</v>
      </c>
      <c r="D47" s="4" t="s">
        <v>15</v>
      </c>
      <c r="E47" s="5">
        <v>86263.8</v>
      </c>
      <c r="F47" s="5">
        <v>17778.260000000002</v>
      </c>
      <c r="G47" s="15">
        <f t="shared" si="0"/>
        <v>0.20609177893855826</v>
      </c>
      <c r="H47" s="17">
        <v>17778.260000000002</v>
      </c>
      <c r="I47" s="15">
        <f t="shared" si="1"/>
        <v>0.20609177893855826</v>
      </c>
    </row>
    <row r="48" spans="1:9" ht="18.75" customHeight="1">
      <c r="A48" s="1"/>
      <c r="B48" s="39"/>
      <c r="C48" s="4" t="s">
        <v>12</v>
      </c>
      <c r="D48" s="6"/>
      <c r="E48" s="5">
        <f>E47</f>
        <v>86263.8</v>
      </c>
      <c r="F48" s="5">
        <f>F47</f>
        <v>17778.260000000002</v>
      </c>
      <c r="G48" s="15">
        <f t="shared" si="0"/>
        <v>0.20609177893855826</v>
      </c>
      <c r="H48" s="17">
        <f>H47</f>
        <v>17778.260000000002</v>
      </c>
      <c r="I48" s="15">
        <f t="shared" si="1"/>
        <v>0.20609177893855826</v>
      </c>
    </row>
    <row r="49" spans="1:9" s="27" customFormat="1" ht="105" customHeight="1">
      <c r="A49" s="26"/>
      <c r="B49" s="35">
        <v>6</v>
      </c>
      <c r="C49" s="23" t="s">
        <v>35</v>
      </c>
      <c r="D49" s="23" t="s">
        <v>15</v>
      </c>
      <c r="E49" s="24">
        <v>73640.1</v>
      </c>
      <c r="F49" s="24">
        <v>10835</v>
      </c>
      <c r="G49" s="25">
        <f t="shared" si="0"/>
        <v>0.14713450959463661</v>
      </c>
      <c r="H49" s="24">
        <v>10835</v>
      </c>
      <c r="I49" s="25">
        <f t="shared" si="1"/>
        <v>0.14713450959463661</v>
      </c>
    </row>
    <row r="50" spans="1:9" s="27" customFormat="1" ht="18" customHeight="1">
      <c r="A50" s="26"/>
      <c r="B50" s="35"/>
      <c r="C50" s="23" t="s">
        <v>11</v>
      </c>
      <c r="D50" s="14"/>
      <c r="E50" s="24">
        <f>E49</f>
        <v>73640.1</v>
      </c>
      <c r="F50" s="24">
        <f>F49</f>
        <v>10835</v>
      </c>
      <c r="G50" s="25">
        <f t="shared" si="0"/>
        <v>0.14713450959463661</v>
      </c>
      <c r="H50" s="24">
        <f>H49</f>
        <v>10835</v>
      </c>
      <c r="I50" s="25">
        <f t="shared" si="1"/>
        <v>0.14713450959463661</v>
      </c>
    </row>
    <row r="51" spans="1:9" s="27" customFormat="1" ht="49.5" customHeight="1">
      <c r="A51" s="26"/>
      <c r="B51" s="35">
        <v>7</v>
      </c>
      <c r="C51" s="23" t="s">
        <v>36</v>
      </c>
      <c r="D51" s="23" t="s">
        <v>15</v>
      </c>
      <c r="E51" s="24">
        <v>15888</v>
      </c>
      <c r="F51" s="24">
        <v>721.3</v>
      </c>
      <c r="G51" s="25">
        <f t="shared" si="0"/>
        <v>0.04539904330312185</v>
      </c>
      <c r="H51" s="24">
        <v>881.8</v>
      </c>
      <c r="I51" s="25">
        <f t="shared" si="1"/>
        <v>0.055501007049345415</v>
      </c>
    </row>
    <row r="52" spans="1:9" s="27" customFormat="1" ht="16.5" customHeight="1">
      <c r="A52" s="26"/>
      <c r="B52" s="35"/>
      <c r="C52" s="23" t="s">
        <v>11</v>
      </c>
      <c r="D52" s="14"/>
      <c r="E52" s="24">
        <f>E51</f>
        <v>15888</v>
      </c>
      <c r="F52" s="24">
        <f>F51</f>
        <v>721.3</v>
      </c>
      <c r="G52" s="25">
        <f t="shared" si="0"/>
        <v>0.04539904330312185</v>
      </c>
      <c r="H52" s="24">
        <f>H51</f>
        <v>881.8</v>
      </c>
      <c r="I52" s="25">
        <f t="shared" si="1"/>
        <v>0.055501007049345415</v>
      </c>
    </row>
    <row r="53" spans="1:9" s="29" customFormat="1" ht="37.5" customHeight="1">
      <c r="A53" s="28"/>
      <c r="B53" s="35">
        <v>8</v>
      </c>
      <c r="C53" s="23" t="s">
        <v>37</v>
      </c>
      <c r="D53" s="23" t="s">
        <v>15</v>
      </c>
      <c r="E53" s="24">
        <v>713</v>
      </c>
      <c r="F53" s="24">
        <v>0</v>
      </c>
      <c r="G53" s="25">
        <f t="shared" si="0"/>
        <v>0</v>
      </c>
      <c r="H53" s="24">
        <v>176.2</v>
      </c>
      <c r="I53" s="25">
        <f t="shared" si="1"/>
        <v>0.24712482468443195</v>
      </c>
    </row>
    <row r="54" spans="1:9" s="29" customFormat="1" ht="16.5" customHeight="1">
      <c r="A54" s="28"/>
      <c r="B54" s="35"/>
      <c r="C54" s="23" t="s">
        <v>11</v>
      </c>
      <c r="D54" s="14"/>
      <c r="E54" s="24">
        <f>E53</f>
        <v>713</v>
      </c>
      <c r="F54" s="24">
        <f>F53</f>
        <v>0</v>
      </c>
      <c r="G54" s="25">
        <f t="shared" si="0"/>
        <v>0</v>
      </c>
      <c r="H54" s="24">
        <f>H53</f>
        <v>176.2</v>
      </c>
      <c r="I54" s="25">
        <f t="shared" si="1"/>
        <v>0.24712482468443195</v>
      </c>
    </row>
    <row r="55" spans="1:9" s="27" customFormat="1" ht="33.75" customHeight="1">
      <c r="A55" s="26"/>
      <c r="B55" s="35">
        <v>9</v>
      </c>
      <c r="C55" s="35" t="s">
        <v>38</v>
      </c>
      <c r="D55" s="23" t="s">
        <v>15</v>
      </c>
      <c r="E55" s="24">
        <f>E58+E61+E63+E66+E68</f>
        <v>16446.5</v>
      </c>
      <c r="F55" s="24">
        <f>F58+F61+F63+F66+F68</f>
        <v>1618.2</v>
      </c>
      <c r="G55" s="25">
        <f t="shared" si="0"/>
        <v>0.09839175508466848</v>
      </c>
      <c r="H55" s="24">
        <f>H58+H61+H63+H66+H68</f>
        <v>1618.2</v>
      </c>
      <c r="I55" s="25">
        <f t="shared" si="1"/>
        <v>0.09839175508466848</v>
      </c>
    </row>
    <row r="56" spans="1:9" s="27" customFormat="1" ht="18.75" customHeight="1">
      <c r="A56" s="26"/>
      <c r="B56" s="35"/>
      <c r="C56" s="35"/>
      <c r="D56" s="23" t="s">
        <v>10</v>
      </c>
      <c r="E56" s="24">
        <f>E59+E64</f>
        <v>21056.8</v>
      </c>
      <c r="F56" s="24">
        <f>F59+F64</f>
        <v>4222</v>
      </c>
      <c r="G56" s="25">
        <f t="shared" si="0"/>
        <v>0.20050529995060978</v>
      </c>
      <c r="H56" s="24">
        <f>H59+H64</f>
        <v>4222</v>
      </c>
      <c r="I56" s="25">
        <f t="shared" si="1"/>
        <v>0.20050529995060978</v>
      </c>
    </row>
    <row r="57" spans="1:9" s="27" customFormat="1" ht="18.75" customHeight="1">
      <c r="A57" s="26"/>
      <c r="B57" s="35"/>
      <c r="C57" s="23" t="s">
        <v>11</v>
      </c>
      <c r="D57" s="14"/>
      <c r="E57" s="24">
        <f>SUM(E55:E56)</f>
        <v>37503.3</v>
      </c>
      <c r="F57" s="24">
        <f>SUM(F55:F56)</f>
        <v>5840.2</v>
      </c>
      <c r="G57" s="25">
        <f t="shared" si="0"/>
        <v>0.1557249628699341</v>
      </c>
      <c r="H57" s="24">
        <f>SUM(H55:H56)</f>
        <v>5840.2</v>
      </c>
      <c r="I57" s="25">
        <f t="shared" si="1"/>
        <v>0.1557249628699341</v>
      </c>
    </row>
    <row r="58" spans="1:9" s="9" customFormat="1" ht="26.25" customHeight="1">
      <c r="A58" s="13"/>
      <c r="B58" s="34"/>
      <c r="C58" s="34" t="s">
        <v>41</v>
      </c>
      <c r="D58" s="10" t="s">
        <v>15</v>
      </c>
      <c r="E58" s="11">
        <v>8400</v>
      </c>
      <c r="F58" s="11">
        <v>1109.3</v>
      </c>
      <c r="G58" s="15">
        <f t="shared" si="0"/>
        <v>0.1320595238095238</v>
      </c>
      <c r="H58" s="18">
        <v>1109.3</v>
      </c>
      <c r="I58" s="15">
        <f t="shared" si="1"/>
        <v>0.1320595238095238</v>
      </c>
    </row>
    <row r="59" spans="1:9" s="9" customFormat="1" ht="18.75" customHeight="1">
      <c r="A59" s="13"/>
      <c r="B59" s="34"/>
      <c r="C59" s="34"/>
      <c r="D59" s="10" t="s">
        <v>10</v>
      </c>
      <c r="E59" s="11">
        <v>1036.8</v>
      </c>
      <c r="F59" s="11">
        <v>0</v>
      </c>
      <c r="G59" s="15">
        <f t="shared" si="0"/>
        <v>0</v>
      </c>
      <c r="H59" s="18">
        <v>0</v>
      </c>
      <c r="I59" s="15">
        <f t="shared" si="1"/>
        <v>0</v>
      </c>
    </row>
    <row r="60" spans="1:9" s="9" customFormat="1" ht="18.75" customHeight="1">
      <c r="A60" s="13"/>
      <c r="B60" s="34"/>
      <c r="C60" s="10" t="s">
        <v>12</v>
      </c>
      <c r="D60" s="12"/>
      <c r="E60" s="11">
        <f>E58+E59</f>
        <v>9436.8</v>
      </c>
      <c r="F60" s="11">
        <f>F58+F59</f>
        <v>1109.3</v>
      </c>
      <c r="G60" s="15">
        <f t="shared" si="0"/>
        <v>0.11755044082739913</v>
      </c>
      <c r="H60" s="18">
        <f>H58+H59</f>
        <v>1109.3</v>
      </c>
      <c r="I60" s="15">
        <f t="shared" si="1"/>
        <v>0.11755044082739913</v>
      </c>
    </row>
    <row r="61" spans="1:9" s="8" customFormat="1" ht="35.25" customHeight="1">
      <c r="A61" s="7"/>
      <c r="B61" s="38"/>
      <c r="C61" s="10" t="s">
        <v>42</v>
      </c>
      <c r="D61" s="10" t="s">
        <v>15</v>
      </c>
      <c r="E61" s="11">
        <v>210</v>
      </c>
      <c r="F61" s="11">
        <v>60</v>
      </c>
      <c r="G61" s="15">
        <f t="shared" si="0"/>
        <v>0.2857142857142857</v>
      </c>
      <c r="H61" s="18">
        <v>60</v>
      </c>
      <c r="I61" s="15">
        <f t="shared" si="1"/>
        <v>0.2857142857142857</v>
      </c>
    </row>
    <row r="62" spans="1:9" s="8" customFormat="1" ht="18.75" customHeight="1">
      <c r="A62" s="7"/>
      <c r="B62" s="38"/>
      <c r="C62" s="10" t="s">
        <v>12</v>
      </c>
      <c r="D62" s="12"/>
      <c r="E62" s="11">
        <f>E61</f>
        <v>210</v>
      </c>
      <c r="F62" s="11">
        <f>F61</f>
        <v>60</v>
      </c>
      <c r="G62" s="15">
        <f t="shared" si="0"/>
        <v>0.2857142857142857</v>
      </c>
      <c r="H62" s="18">
        <f>H61</f>
        <v>60</v>
      </c>
      <c r="I62" s="15">
        <f t="shared" si="1"/>
        <v>0.2857142857142857</v>
      </c>
    </row>
    <row r="63" spans="1:9" s="8" customFormat="1" ht="28.5" customHeight="1">
      <c r="A63" s="7"/>
      <c r="B63" s="34"/>
      <c r="C63" s="34" t="s">
        <v>43</v>
      </c>
      <c r="D63" s="10" t="s">
        <v>15</v>
      </c>
      <c r="E63" s="11">
        <v>3202.6</v>
      </c>
      <c r="F63" s="11">
        <v>0</v>
      </c>
      <c r="G63" s="15">
        <f t="shared" si="0"/>
        <v>0</v>
      </c>
      <c r="H63" s="18">
        <v>0</v>
      </c>
      <c r="I63" s="15">
        <f t="shared" si="1"/>
        <v>0</v>
      </c>
    </row>
    <row r="64" spans="1:9" s="8" customFormat="1" ht="18.75" customHeight="1">
      <c r="A64" s="7"/>
      <c r="B64" s="34"/>
      <c r="C64" s="34"/>
      <c r="D64" s="10" t="s">
        <v>10</v>
      </c>
      <c r="E64" s="11">
        <v>20020</v>
      </c>
      <c r="F64" s="11">
        <v>4222</v>
      </c>
      <c r="G64" s="15">
        <f t="shared" si="0"/>
        <v>0.2108891108891109</v>
      </c>
      <c r="H64" s="18">
        <v>4222</v>
      </c>
      <c r="I64" s="15">
        <f t="shared" si="1"/>
        <v>0.2108891108891109</v>
      </c>
    </row>
    <row r="65" spans="1:9" s="8" customFormat="1" ht="18.75" customHeight="1">
      <c r="A65" s="7"/>
      <c r="B65" s="34"/>
      <c r="C65" s="10" t="s">
        <v>12</v>
      </c>
      <c r="D65" s="12"/>
      <c r="E65" s="11">
        <f>SUM(E63:E64)</f>
        <v>23222.6</v>
      </c>
      <c r="F65" s="11">
        <f>SUM(F63:F64)</f>
        <v>4222</v>
      </c>
      <c r="G65" s="15">
        <f t="shared" si="0"/>
        <v>0.18180565483623712</v>
      </c>
      <c r="H65" s="18">
        <f>SUM(H63:H64)</f>
        <v>4222</v>
      </c>
      <c r="I65" s="15">
        <f t="shared" si="1"/>
        <v>0.18180565483623712</v>
      </c>
    </row>
    <row r="66" spans="1:9" s="9" customFormat="1" ht="38.25" customHeight="1">
      <c r="A66" s="13"/>
      <c r="B66" s="34"/>
      <c r="C66" s="10" t="s">
        <v>44</v>
      </c>
      <c r="D66" s="10" t="s">
        <v>15</v>
      </c>
      <c r="E66" s="11">
        <v>430</v>
      </c>
      <c r="F66" s="11">
        <v>15</v>
      </c>
      <c r="G66" s="15">
        <f t="shared" si="0"/>
        <v>0.03488372093023256</v>
      </c>
      <c r="H66" s="18">
        <v>15</v>
      </c>
      <c r="I66" s="15">
        <f t="shared" si="1"/>
        <v>0.03488372093023256</v>
      </c>
    </row>
    <row r="67" spans="1:9" s="9" customFormat="1" ht="18.75" customHeight="1">
      <c r="A67" s="13"/>
      <c r="B67" s="34"/>
      <c r="C67" s="10" t="s">
        <v>12</v>
      </c>
      <c r="D67" s="12"/>
      <c r="E67" s="11">
        <f>E66</f>
        <v>430</v>
      </c>
      <c r="F67" s="11">
        <f>F66</f>
        <v>15</v>
      </c>
      <c r="G67" s="15">
        <f t="shared" si="0"/>
        <v>0.03488372093023256</v>
      </c>
      <c r="H67" s="18">
        <f>H66</f>
        <v>15</v>
      </c>
      <c r="I67" s="15">
        <f t="shared" si="1"/>
        <v>0.03488372093023256</v>
      </c>
    </row>
    <row r="68" spans="1:9" s="9" customFormat="1" ht="36.75" customHeight="1">
      <c r="A68" s="13"/>
      <c r="B68" s="34"/>
      <c r="C68" s="10" t="s">
        <v>45</v>
      </c>
      <c r="D68" s="10" t="s">
        <v>15</v>
      </c>
      <c r="E68" s="11">
        <v>4203.9</v>
      </c>
      <c r="F68" s="11">
        <v>433.90000000000003</v>
      </c>
      <c r="G68" s="15">
        <f aca="true" t="shared" si="2" ref="G68:G131">F68/E68</f>
        <v>0.10321368253288615</v>
      </c>
      <c r="H68" s="18">
        <v>433.90000000000003</v>
      </c>
      <c r="I68" s="15">
        <f aca="true" t="shared" si="3" ref="I68:I131">H68/E68</f>
        <v>0.10321368253288615</v>
      </c>
    </row>
    <row r="69" spans="1:9" s="9" customFormat="1" ht="18.75" customHeight="1">
      <c r="A69" s="13"/>
      <c r="B69" s="34"/>
      <c r="C69" s="10" t="s">
        <v>12</v>
      </c>
      <c r="D69" s="12"/>
      <c r="E69" s="11">
        <v>4203.9</v>
      </c>
      <c r="F69" s="11">
        <v>433.90000000000003</v>
      </c>
      <c r="G69" s="15">
        <f t="shared" si="2"/>
        <v>0.10321368253288615</v>
      </c>
      <c r="H69" s="18">
        <v>433.90000000000003</v>
      </c>
      <c r="I69" s="15">
        <f t="shared" si="3"/>
        <v>0.10321368253288615</v>
      </c>
    </row>
    <row r="70" spans="1:9" s="27" customFormat="1" ht="58.5" customHeight="1">
      <c r="A70" s="26"/>
      <c r="B70" s="35">
        <v>10</v>
      </c>
      <c r="C70" s="23" t="s">
        <v>40</v>
      </c>
      <c r="D70" s="23" t="s">
        <v>15</v>
      </c>
      <c r="E70" s="24">
        <v>88037</v>
      </c>
      <c r="F70" s="24">
        <v>10712.5</v>
      </c>
      <c r="G70" s="25">
        <f t="shared" si="2"/>
        <v>0.12168179288253803</v>
      </c>
      <c r="H70" s="24">
        <v>10672.1</v>
      </c>
      <c r="I70" s="25">
        <f t="shared" si="3"/>
        <v>0.12122289491918171</v>
      </c>
    </row>
    <row r="71" spans="1:9" s="27" customFormat="1" ht="18.75" customHeight="1">
      <c r="A71" s="26"/>
      <c r="B71" s="35"/>
      <c r="C71" s="23" t="s">
        <v>11</v>
      </c>
      <c r="D71" s="14"/>
      <c r="E71" s="24">
        <f>E70</f>
        <v>88037</v>
      </c>
      <c r="F71" s="24">
        <f>F70</f>
        <v>10712.5</v>
      </c>
      <c r="G71" s="25">
        <f t="shared" si="2"/>
        <v>0.12168179288253803</v>
      </c>
      <c r="H71" s="24">
        <f>H70</f>
        <v>10672.1</v>
      </c>
      <c r="I71" s="25">
        <f t="shared" si="3"/>
        <v>0.12122289491918171</v>
      </c>
    </row>
    <row r="72" spans="1:9" s="29" customFormat="1" ht="18.75" customHeight="1">
      <c r="A72" s="28"/>
      <c r="B72" s="35">
        <v>11</v>
      </c>
      <c r="C72" s="35" t="s">
        <v>39</v>
      </c>
      <c r="D72" s="23" t="s">
        <v>8</v>
      </c>
      <c r="E72" s="24">
        <f>E80+E95</f>
        <v>581595</v>
      </c>
      <c r="F72" s="24">
        <f>F80+F95</f>
        <v>1574.6</v>
      </c>
      <c r="G72" s="25">
        <f t="shared" si="2"/>
        <v>0.002707382284923357</v>
      </c>
      <c r="H72" s="24">
        <f>H80+H95</f>
        <v>1574.6</v>
      </c>
      <c r="I72" s="25">
        <f t="shared" si="3"/>
        <v>0.002707382284923357</v>
      </c>
    </row>
    <row r="73" spans="1:9" s="29" customFormat="1" ht="28.5" customHeight="1">
      <c r="A73" s="28"/>
      <c r="B73" s="35"/>
      <c r="C73" s="35"/>
      <c r="D73" s="23" t="s">
        <v>9</v>
      </c>
      <c r="E73" s="24">
        <f>E81+E87+E90+E96</f>
        <v>206569.8</v>
      </c>
      <c r="F73" s="24">
        <f>F81+F87+F90+F96</f>
        <v>110.8</v>
      </c>
      <c r="G73" s="25">
        <f t="shared" si="2"/>
        <v>0.0005363804389605838</v>
      </c>
      <c r="H73" s="24">
        <f>H81+H87+H90+H96</f>
        <v>110.8</v>
      </c>
      <c r="I73" s="25">
        <f t="shared" si="3"/>
        <v>0.0005363804389605838</v>
      </c>
    </row>
    <row r="74" spans="1:9" s="29" customFormat="1" ht="36.75" customHeight="1">
      <c r="A74" s="28"/>
      <c r="B74" s="35"/>
      <c r="C74" s="35"/>
      <c r="D74" s="23" t="s">
        <v>15</v>
      </c>
      <c r="E74" s="24">
        <f>E77+E82+E84+E88+E91+E93+E97+E99</f>
        <v>331224.30000000005</v>
      </c>
      <c r="F74" s="24">
        <f>F77+F82+F84+F88+F91+F93+F97+F99</f>
        <v>52233.15</v>
      </c>
      <c r="G74" s="25">
        <f t="shared" si="2"/>
        <v>0.15769721605570605</v>
      </c>
      <c r="H74" s="24">
        <f>H77+H82+H84+H88+H91+H93+H97+H99</f>
        <v>52435.880000000005</v>
      </c>
      <c r="I74" s="25">
        <f t="shared" si="3"/>
        <v>0.15830927863686328</v>
      </c>
    </row>
    <row r="75" spans="1:9" s="29" customFormat="1" ht="18.75" customHeight="1">
      <c r="A75" s="28"/>
      <c r="B75" s="35"/>
      <c r="C75" s="35"/>
      <c r="D75" s="23" t="s">
        <v>10</v>
      </c>
      <c r="E75" s="24">
        <f>E78+E85</f>
        <v>38236</v>
      </c>
      <c r="F75" s="24">
        <f>F78+F85</f>
        <v>9920</v>
      </c>
      <c r="G75" s="25">
        <f t="shared" si="2"/>
        <v>0.2594413641594309</v>
      </c>
      <c r="H75" s="24">
        <f>H78+H85</f>
        <v>9920</v>
      </c>
      <c r="I75" s="25">
        <f t="shared" si="3"/>
        <v>0.2594413641594309</v>
      </c>
    </row>
    <row r="76" spans="1:9" s="29" customFormat="1" ht="18.75" customHeight="1">
      <c r="A76" s="28"/>
      <c r="B76" s="35"/>
      <c r="C76" s="23" t="s">
        <v>11</v>
      </c>
      <c r="D76" s="14"/>
      <c r="E76" s="24">
        <f>SUM(E72:E75)</f>
        <v>1157625.1</v>
      </c>
      <c r="F76" s="24">
        <f>SUM(F72:F75)</f>
        <v>63838.55</v>
      </c>
      <c r="G76" s="25">
        <f t="shared" si="2"/>
        <v>0.05514613496200108</v>
      </c>
      <c r="H76" s="24">
        <f>SUM(H72:H75)</f>
        <v>64041.280000000006</v>
      </c>
      <c r="I76" s="25">
        <f t="shared" si="3"/>
        <v>0.05532126074322335</v>
      </c>
    </row>
    <row r="77" spans="1:9" s="9" customFormat="1" ht="26.25" customHeight="1">
      <c r="A77" s="13"/>
      <c r="B77" s="34"/>
      <c r="C77" s="34" t="s">
        <v>46</v>
      </c>
      <c r="D77" s="10" t="s">
        <v>15</v>
      </c>
      <c r="E77" s="11">
        <v>66141.9</v>
      </c>
      <c r="F77" s="11">
        <v>1660.9</v>
      </c>
      <c r="G77" s="15">
        <f t="shared" si="2"/>
        <v>0.025111162515742674</v>
      </c>
      <c r="H77" s="18">
        <v>1660.9</v>
      </c>
      <c r="I77" s="15">
        <f t="shared" si="3"/>
        <v>0.025111162515742674</v>
      </c>
    </row>
    <row r="78" spans="1:9" s="9" customFormat="1" ht="18.75" customHeight="1">
      <c r="A78" s="13"/>
      <c r="B78" s="34"/>
      <c r="C78" s="34"/>
      <c r="D78" s="10" t="s">
        <v>10</v>
      </c>
      <c r="E78" s="11">
        <v>37300</v>
      </c>
      <c r="F78" s="11">
        <v>9920</v>
      </c>
      <c r="G78" s="15">
        <f t="shared" si="2"/>
        <v>0.26595174262734583</v>
      </c>
      <c r="H78" s="18">
        <v>9920</v>
      </c>
      <c r="I78" s="15">
        <f t="shared" si="3"/>
        <v>0.26595174262734583</v>
      </c>
    </row>
    <row r="79" spans="1:9" s="9" customFormat="1" ht="18.75" customHeight="1">
      <c r="A79" s="13"/>
      <c r="B79" s="34"/>
      <c r="C79" s="10" t="s">
        <v>12</v>
      </c>
      <c r="D79" s="12"/>
      <c r="E79" s="11">
        <f>E77+E78</f>
        <v>103441.9</v>
      </c>
      <c r="F79" s="11">
        <f>F77+F78</f>
        <v>11580.9</v>
      </c>
      <c r="G79" s="15">
        <f t="shared" si="2"/>
        <v>0.11195560019682546</v>
      </c>
      <c r="H79" s="18">
        <f>H77+H78</f>
        <v>11580.9</v>
      </c>
      <c r="I79" s="15">
        <f t="shared" si="3"/>
        <v>0.11195560019682546</v>
      </c>
    </row>
    <row r="80" spans="1:9" s="9" customFormat="1" ht="18.75" customHeight="1">
      <c r="A80" s="13"/>
      <c r="B80" s="34"/>
      <c r="C80" s="34" t="s">
        <v>47</v>
      </c>
      <c r="D80" s="10" t="s">
        <v>8</v>
      </c>
      <c r="E80" s="11">
        <v>573593</v>
      </c>
      <c r="F80" s="11">
        <v>0</v>
      </c>
      <c r="G80" s="15">
        <f t="shared" si="2"/>
        <v>0</v>
      </c>
      <c r="H80" s="18">
        <v>0</v>
      </c>
      <c r="I80" s="15">
        <f t="shared" si="3"/>
        <v>0</v>
      </c>
    </row>
    <row r="81" spans="1:9" s="9" customFormat="1" ht="26.25" customHeight="1">
      <c r="A81" s="13"/>
      <c r="B81" s="34"/>
      <c r="C81" s="34"/>
      <c r="D81" s="10" t="s">
        <v>9</v>
      </c>
      <c r="E81" s="11">
        <v>204854</v>
      </c>
      <c r="F81" s="11">
        <v>0</v>
      </c>
      <c r="G81" s="15">
        <f t="shared" si="2"/>
        <v>0</v>
      </c>
      <c r="H81" s="18">
        <v>0</v>
      </c>
      <c r="I81" s="15">
        <f t="shared" si="3"/>
        <v>0</v>
      </c>
    </row>
    <row r="82" spans="1:9" s="9" customFormat="1" ht="27" customHeight="1">
      <c r="A82" s="13"/>
      <c r="B82" s="34"/>
      <c r="C82" s="34"/>
      <c r="D82" s="10" t="s">
        <v>15</v>
      </c>
      <c r="E82" s="11">
        <v>41655.9</v>
      </c>
      <c r="F82" s="11">
        <v>0</v>
      </c>
      <c r="G82" s="15">
        <f t="shared" si="2"/>
        <v>0</v>
      </c>
      <c r="H82" s="18">
        <v>0</v>
      </c>
      <c r="I82" s="15">
        <f t="shared" si="3"/>
        <v>0</v>
      </c>
    </row>
    <row r="83" spans="1:9" s="9" customFormat="1" ht="18.75" customHeight="1">
      <c r="A83" s="13"/>
      <c r="B83" s="34"/>
      <c r="C83" s="10" t="s">
        <v>12</v>
      </c>
      <c r="D83" s="12"/>
      <c r="E83" s="11">
        <f>E80+E82+E81</f>
        <v>820102.9</v>
      </c>
      <c r="F83" s="11">
        <f>F80+F82+F81</f>
        <v>0</v>
      </c>
      <c r="G83" s="15">
        <f t="shared" si="2"/>
        <v>0</v>
      </c>
      <c r="H83" s="18">
        <f>H80+H82+H81</f>
        <v>0</v>
      </c>
      <c r="I83" s="15">
        <f t="shared" si="3"/>
        <v>0</v>
      </c>
    </row>
    <row r="84" spans="1:9" s="9" customFormat="1" ht="25.5" customHeight="1">
      <c r="A84" s="13"/>
      <c r="B84" s="34"/>
      <c r="C84" s="34" t="s">
        <v>48</v>
      </c>
      <c r="D84" s="10" t="s">
        <v>15</v>
      </c>
      <c r="E84" s="11">
        <v>12600</v>
      </c>
      <c r="F84" s="11">
        <v>1389.25</v>
      </c>
      <c r="G84" s="15">
        <f t="shared" si="2"/>
        <v>0.11025793650793651</v>
      </c>
      <c r="H84" s="18">
        <v>1389.25</v>
      </c>
      <c r="I84" s="15">
        <f t="shared" si="3"/>
        <v>0.11025793650793651</v>
      </c>
    </row>
    <row r="85" spans="1:9" s="9" customFormat="1" ht="21" customHeight="1">
      <c r="A85" s="13"/>
      <c r="B85" s="34"/>
      <c r="C85" s="34"/>
      <c r="D85" s="10" t="s">
        <v>10</v>
      </c>
      <c r="E85" s="11">
        <v>936</v>
      </c>
      <c r="F85" s="11">
        <v>0</v>
      </c>
      <c r="G85" s="15">
        <f t="shared" si="2"/>
        <v>0</v>
      </c>
      <c r="H85" s="18">
        <v>0</v>
      </c>
      <c r="I85" s="15">
        <f t="shared" si="3"/>
        <v>0</v>
      </c>
    </row>
    <row r="86" spans="1:9" s="9" customFormat="1" ht="18.75" customHeight="1">
      <c r="A86" s="13"/>
      <c r="B86" s="34"/>
      <c r="C86" s="10" t="s">
        <v>12</v>
      </c>
      <c r="D86" s="12"/>
      <c r="E86" s="11">
        <f>E84+E85</f>
        <v>13536</v>
      </c>
      <c r="F86" s="11">
        <f>F84+F85</f>
        <v>1389.25</v>
      </c>
      <c r="G86" s="15">
        <f t="shared" si="2"/>
        <v>0.10263371749408984</v>
      </c>
      <c r="H86" s="18">
        <f>H84+H85</f>
        <v>1389.25</v>
      </c>
      <c r="I86" s="15">
        <f t="shared" si="3"/>
        <v>0.10263371749408984</v>
      </c>
    </row>
    <row r="87" spans="1:9" s="9" customFormat="1" ht="24.75" customHeight="1">
      <c r="A87" s="13"/>
      <c r="B87" s="34"/>
      <c r="C87" s="34" t="s">
        <v>49</v>
      </c>
      <c r="D87" s="10" t="s">
        <v>9</v>
      </c>
      <c r="E87" s="11">
        <v>187</v>
      </c>
      <c r="F87" s="11">
        <v>0</v>
      </c>
      <c r="G87" s="15">
        <f t="shared" si="2"/>
        <v>0</v>
      </c>
      <c r="H87" s="18">
        <v>0</v>
      </c>
      <c r="I87" s="15">
        <f t="shared" si="3"/>
        <v>0</v>
      </c>
    </row>
    <row r="88" spans="1:9" s="9" customFormat="1" ht="27" customHeight="1">
      <c r="A88" s="13"/>
      <c r="B88" s="34"/>
      <c r="C88" s="34"/>
      <c r="D88" s="10" t="s">
        <v>15</v>
      </c>
      <c r="E88" s="11">
        <v>150</v>
      </c>
      <c r="F88" s="11">
        <v>0</v>
      </c>
      <c r="G88" s="15">
        <f t="shared" si="2"/>
        <v>0</v>
      </c>
      <c r="H88" s="18">
        <v>0</v>
      </c>
      <c r="I88" s="15">
        <f t="shared" si="3"/>
        <v>0</v>
      </c>
    </row>
    <row r="89" spans="1:9" s="9" customFormat="1" ht="18.75" customHeight="1">
      <c r="A89" s="13"/>
      <c r="B89" s="34"/>
      <c r="C89" s="10" t="s">
        <v>12</v>
      </c>
      <c r="D89" s="12"/>
      <c r="E89" s="11">
        <f>E87+E88</f>
        <v>337</v>
      </c>
      <c r="F89" s="11">
        <f>F87+F88</f>
        <v>0</v>
      </c>
      <c r="G89" s="15">
        <f t="shared" si="2"/>
        <v>0</v>
      </c>
      <c r="H89" s="18">
        <f>H87+H88</f>
        <v>0</v>
      </c>
      <c r="I89" s="15">
        <f t="shared" si="3"/>
        <v>0</v>
      </c>
    </row>
    <row r="90" spans="1:9" s="9" customFormat="1" ht="27.75" customHeight="1">
      <c r="A90" s="13"/>
      <c r="B90" s="34"/>
      <c r="C90" s="34" t="s">
        <v>50</v>
      </c>
      <c r="D90" s="10" t="s">
        <v>9</v>
      </c>
      <c r="E90" s="11">
        <v>1047.8</v>
      </c>
      <c r="F90" s="11">
        <v>8</v>
      </c>
      <c r="G90" s="15">
        <f t="shared" si="2"/>
        <v>0.007635044855888529</v>
      </c>
      <c r="H90" s="18">
        <v>8</v>
      </c>
      <c r="I90" s="15">
        <f t="shared" si="3"/>
        <v>0.007635044855888529</v>
      </c>
    </row>
    <row r="91" spans="1:9" s="9" customFormat="1" ht="36.75" customHeight="1">
      <c r="A91" s="13"/>
      <c r="B91" s="34"/>
      <c r="C91" s="34"/>
      <c r="D91" s="10" t="s">
        <v>15</v>
      </c>
      <c r="E91" s="11">
        <v>16057.699999999999</v>
      </c>
      <c r="F91" s="11">
        <v>2278.9</v>
      </c>
      <c r="G91" s="15">
        <f t="shared" si="2"/>
        <v>0.14191945297271716</v>
      </c>
      <c r="H91" s="18">
        <v>2481.63</v>
      </c>
      <c r="I91" s="15">
        <f t="shared" si="3"/>
        <v>0.1545445487211743</v>
      </c>
    </row>
    <row r="92" spans="1:9" s="9" customFormat="1" ht="18.75" customHeight="1">
      <c r="A92" s="13"/>
      <c r="B92" s="34"/>
      <c r="C92" s="10" t="s">
        <v>12</v>
      </c>
      <c r="D92" s="12"/>
      <c r="E92" s="11">
        <f>E90+E91</f>
        <v>17105.5</v>
      </c>
      <c r="F92" s="11">
        <f>F90+F91</f>
        <v>2286.9</v>
      </c>
      <c r="G92" s="15">
        <f t="shared" si="2"/>
        <v>0.1336938411621993</v>
      </c>
      <c r="H92" s="18">
        <f>H90+H91</f>
        <v>2489.63</v>
      </c>
      <c r="I92" s="15">
        <f t="shared" si="3"/>
        <v>0.14554558475344187</v>
      </c>
    </row>
    <row r="93" spans="1:9" s="9" customFormat="1" ht="36.75" customHeight="1">
      <c r="A93" s="13"/>
      <c r="B93" s="34"/>
      <c r="C93" s="10" t="s">
        <v>51</v>
      </c>
      <c r="D93" s="10" t="s">
        <v>15</v>
      </c>
      <c r="E93" s="11">
        <v>1447.5</v>
      </c>
      <c r="F93" s="11">
        <v>29.8</v>
      </c>
      <c r="G93" s="15">
        <f t="shared" si="2"/>
        <v>0.020587219343696027</v>
      </c>
      <c r="H93" s="18">
        <v>29.8</v>
      </c>
      <c r="I93" s="15">
        <f t="shared" si="3"/>
        <v>0.020587219343696027</v>
      </c>
    </row>
    <row r="94" spans="1:9" s="9" customFormat="1" ht="18.75" customHeight="1">
      <c r="A94" s="13"/>
      <c r="B94" s="34"/>
      <c r="C94" s="10" t="s">
        <v>12</v>
      </c>
      <c r="D94" s="12"/>
      <c r="E94" s="11">
        <f>E93</f>
        <v>1447.5</v>
      </c>
      <c r="F94" s="11">
        <f>F93</f>
        <v>29.8</v>
      </c>
      <c r="G94" s="15">
        <f t="shared" si="2"/>
        <v>0.020587219343696027</v>
      </c>
      <c r="H94" s="18">
        <f>H93</f>
        <v>29.8</v>
      </c>
      <c r="I94" s="15">
        <f t="shared" si="3"/>
        <v>0.020587219343696027</v>
      </c>
    </row>
    <row r="95" spans="1:9" s="9" customFormat="1" ht="18.75" customHeight="1">
      <c r="A95" s="13"/>
      <c r="B95" s="34"/>
      <c r="C95" s="34" t="s">
        <v>52</v>
      </c>
      <c r="D95" s="10" t="s">
        <v>8</v>
      </c>
      <c r="E95" s="11">
        <v>8002</v>
      </c>
      <c r="F95" s="11">
        <v>1574.6</v>
      </c>
      <c r="G95" s="15">
        <f t="shared" si="2"/>
        <v>0.19677580604848788</v>
      </c>
      <c r="H95" s="18">
        <v>1574.6</v>
      </c>
      <c r="I95" s="15">
        <f t="shared" si="3"/>
        <v>0.19677580604848788</v>
      </c>
    </row>
    <row r="96" spans="1:9" s="9" customFormat="1" ht="28.5" customHeight="1">
      <c r="A96" s="13"/>
      <c r="B96" s="34"/>
      <c r="C96" s="34"/>
      <c r="D96" s="10" t="s">
        <v>9</v>
      </c>
      <c r="E96" s="11">
        <v>481</v>
      </c>
      <c r="F96" s="11">
        <v>102.8</v>
      </c>
      <c r="G96" s="15">
        <f t="shared" si="2"/>
        <v>0.2137214137214137</v>
      </c>
      <c r="H96" s="18">
        <v>102.8</v>
      </c>
      <c r="I96" s="15">
        <f t="shared" si="3"/>
        <v>0.2137214137214137</v>
      </c>
    </row>
    <row r="97" spans="1:9" s="9" customFormat="1" ht="27.75" customHeight="1">
      <c r="A97" s="13"/>
      <c r="B97" s="34"/>
      <c r="C97" s="34"/>
      <c r="D97" s="10" t="s">
        <v>15</v>
      </c>
      <c r="E97" s="11">
        <v>192979.30000000002</v>
      </c>
      <c r="F97" s="11">
        <v>46874.3</v>
      </c>
      <c r="G97" s="15">
        <f t="shared" si="2"/>
        <v>0.2428980724875673</v>
      </c>
      <c r="H97" s="18">
        <v>46874.3</v>
      </c>
      <c r="I97" s="15">
        <f t="shared" si="3"/>
        <v>0.2428980724875673</v>
      </c>
    </row>
    <row r="98" spans="1:9" s="9" customFormat="1" ht="18.75" customHeight="1">
      <c r="A98" s="13"/>
      <c r="B98" s="34"/>
      <c r="C98" s="10" t="s">
        <v>12</v>
      </c>
      <c r="D98" s="12"/>
      <c r="E98" s="11">
        <f>E95+E96+E97</f>
        <v>201462.30000000002</v>
      </c>
      <c r="F98" s="11">
        <f>F95+F96+F97</f>
        <v>48551.700000000004</v>
      </c>
      <c r="G98" s="15">
        <f t="shared" si="2"/>
        <v>0.24099645442348272</v>
      </c>
      <c r="H98" s="18">
        <f>H95+H96+H97</f>
        <v>48551.700000000004</v>
      </c>
      <c r="I98" s="15">
        <f t="shared" si="3"/>
        <v>0.24099645442348272</v>
      </c>
    </row>
    <row r="99" spans="1:9" s="9" customFormat="1" ht="38.25" customHeight="1">
      <c r="A99" s="13"/>
      <c r="B99" s="34"/>
      <c r="C99" s="10" t="s">
        <v>53</v>
      </c>
      <c r="D99" s="10" t="s">
        <v>15</v>
      </c>
      <c r="E99" s="11">
        <v>192</v>
      </c>
      <c r="F99" s="11">
        <v>0</v>
      </c>
      <c r="G99" s="15">
        <f t="shared" si="2"/>
        <v>0</v>
      </c>
      <c r="H99" s="18">
        <v>0</v>
      </c>
      <c r="I99" s="15">
        <f t="shared" si="3"/>
        <v>0</v>
      </c>
    </row>
    <row r="100" spans="1:9" s="9" customFormat="1" ht="18.75" customHeight="1">
      <c r="A100" s="13"/>
      <c r="B100" s="34"/>
      <c r="C100" s="10" t="s">
        <v>12</v>
      </c>
      <c r="D100" s="12"/>
      <c r="E100" s="11">
        <f>E99</f>
        <v>192</v>
      </c>
      <c r="F100" s="11">
        <f>F99</f>
        <v>0</v>
      </c>
      <c r="G100" s="15">
        <f t="shared" si="2"/>
        <v>0</v>
      </c>
      <c r="H100" s="18">
        <f>H99</f>
        <v>0</v>
      </c>
      <c r="I100" s="15">
        <f t="shared" si="3"/>
        <v>0</v>
      </c>
    </row>
    <row r="101" spans="1:9" s="27" customFormat="1" ht="24" customHeight="1">
      <c r="A101" s="26"/>
      <c r="B101" s="35">
        <v>12</v>
      </c>
      <c r="C101" s="35" t="s">
        <v>57</v>
      </c>
      <c r="D101" s="23" t="s">
        <v>9</v>
      </c>
      <c r="E101" s="24">
        <f>E108</f>
        <v>2564.4</v>
      </c>
      <c r="F101" s="24">
        <f>F108</f>
        <v>388.9</v>
      </c>
      <c r="G101" s="25">
        <f t="shared" si="2"/>
        <v>0.15165340820464826</v>
      </c>
      <c r="H101" s="24">
        <f>H108</f>
        <v>388.9</v>
      </c>
      <c r="I101" s="25">
        <f t="shared" si="3"/>
        <v>0.15165340820464826</v>
      </c>
    </row>
    <row r="102" spans="1:9" s="27" customFormat="1" ht="36" customHeight="1">
      <c r="A102" s="26"/>
      <c r="B102" s="35"/>
      <c r="C102" s="35"/>
      <c r="D102" s="23" t="s">
        <v>15</v>
      </c>
      <c r="E102" s="24">
        <f>E104+E106+E109</f>
        <v>110665.09999999999</v>
      </c>
      <c r="F102" s="24">
        <f>F104+F106+F109</f>
        <v>18031.5</v>
      </c>
      <c r="G102" s="25">
        <f t="shared" si="2"/>
        <v>0.16293754760986076</v>
      </c>
      <c r="H102" s="24">
        <f>H104+H106+H109</f>
        <v>18061.8</v>
      </c>
      <c r="I102" s="25">
        <f t="shared" si="3"/>
        <v>0.16321134666665463</v>
      </c>
    </row>
    <row r="103" spans="1:9" s="27" customFormat="1" ht="18.75" customHeight="1">
      <c r="A103" s="26"/>
      <c r="B103" s="35"/>
      <c r="C103" s="23" t="s">
        <v>11</v>
      </c>
      <c r="D103" s="14"/>
      <c r="E103" s="24">
        <f>SUM(E101:E102)</f>
        <v>113229.49999999999</v>
      </c>
      <c r="F103" s="24">
        <f>SUM(F101:F102)</f>
        <v>18420.4</v>
      </c>
      <c r="G103" s="25">
        <f t="shared" si="2"/>
        <v>0.16268198658476815</v>
      </c>
      <c r="H103" s="24">
        <f>SUM(H101:H102)</f>
        <v>18450.7</v>
      </c>
      <c r="I103" s="25">
        <f t="shared" si="3"/>
        <v>0.16294958469303497</v>
      </c>
    </row>
    <row r="104" spans="1:9" s="9" customFormat="1" ht="35.25" customHeight="1">
      <c r="A104" s="13"/>
      <c r="B104" s="34"/>
      <c r="C104" s="10" t="s">
        <v>54</v>
      </c>
      <c r="D104" s="10" t="s">
        <v>15</v>
      </c>
      <c r="E104" s="11">
        <v>2315</v>
      </c>
      <c r="F104" s="11">
        <v>13</v>
      </c>
      <c r="G104" s="15">
        <f t="shared" si="2"/>
        <v>0.005615550755939525</v>
      </c>
      <c r="H104" s="18">
        <v>43.3</v>
      </c>
      <c r="I104" s="15">
        <f t="shared" si="3"/>
        <v>0.018704103671706263</v>
      </c>
    </row>
    <row r="105" spans="1:9" s="9" customFormat="1" ht="18.75" customHeight="1">
      <c r="A105" s="13"/>
      <c r="B105" s="34"/>
      <c r="C105" s="10" t="s">
        <v>12</v>
      </c>
      <c r="D105" s="12"/>
      <c r="E105" s="11">
        <f>E104</f>
        <v>2315</v>
      </c>
      <c r="F105" s="11">
        <f>F104</f>
        <v>13</v>
      </c>
      <c r="G105" s="15">
        <f t="shared" si="2"/>
        <v>0.005615550755939525</v>
      </c>
      <c r="H105" s="18">
        <f>H104</f>
        <v>43.3</v>
      </c>
      <c r="I105" s="15">
        <f t="shared" si="3"/>
        <v>0.018704103671706263</v>
      </c>
    </row>
    <row r="106" spans="1:9" s="9" customFormat="1" ht="37.5" customHeight="1">
      <c r="A106" s="13"/>
      <c r="B106" s="34"/>
      <c r="C106" s="10" t="s">
        <v>55</v>
      </c>
      <c r="D106" s="10" t="s">
        <v>15</v>
      </c>
      <c r="E106" s="11">
        <v>13000</v>
      </c>
      <c r="F106" s="11">
        <v>0</v>
      </c>
      <c r="G106" s="15">
        <f t="shared" si="2"/>
        <v>0</v>
      </c>
      <c r="H106" s="18">
        <v>0</v>
      </c>
      <c r="I106" s="15">
        <f t="shared" si="3"/>
        <v>0</v>
      </c>
    </row>
    <row r="107" spans="1:9" s="9" customFormat="1" ht="18.75" customHeight="1">
      <c r="A107" s="13"/>
      <c r="B107" s="34"/>
      <c r="C107" s="10" t="s">
        <v>12</v>
      </c>
      <c r="D107" s="12"/>
      <c r="E107" s="11">
        <f>E106</f>
        <v>13000</v>
      </c>
      <c r="F107" s="11">
        <f>F106</f>
        <v>0</v>
      </c>
      <c r="G107" s="15">
        <f t="shared" si="2"/>
        <v>0</v>
      </c>
      <c r="H107" s="18">
        <f>H106</f>
        <v>0</v>
      </c>
      <c r="I107" s="15">
        <f t="shared" si="3"/>
        <v>0</v>
      </c>
    </row>
    <row r="108" spans="1:9" s="8" customFormat="1" ht="26.25" customHeight="1">
      <c r="A108" s="7"/>
      <c r="B108" s="34"/>
      <c r="C108" s="34" t="s">
        <v>56</v>
      </c>
      <c r="D108" s="10" t="s">
        <v>9</v>
      </c>
      <c r="E108" s="11">
        <v>2564.4</v>
      </c>
      <c r="F108" s="11">
        <v>388.9</v>
      </c>
      <c r="G108" s="15">
        <f t="shared" si="2"/>
        <v>0.15165340820464826</v>
      </c>
      <c r="H108" s="18">
        <v>388.9</v>
      </c>
      <c r="I108" s="15">
        <f t="shared" si="3"/>
        <v>0.15165340820464826</v>
      </c>
    </row>
    <row r="109" spans="1:9" s="8" customFormat="1" ht="25.5" customHeight="1">
      <c r="A109" s="7"/>
      <c r="B109" s="34"/>
      <c r="C109" s="34"/>
      <c r="D109" s="10" t="s">
        <v>15</v>
      </c>
      <c r="E109" s="11">
        <v>95350.09999999999</v>
      </c>
      <c r="F109" s="11">
        <v>18018.5</v>
      </c>
      <c r="G109" s="15">
        <f t="shared" si="2"/>
        <v>0.18897200946826487</v>
      </c>
      <c r="H109" s="18">
        <v>18018.5</v>
      </c>
      <c r="I109" s="15">
        <f t="shared" si="3"/>
        <v>0.18897200946826487</v>
      </c>
    </row>
    <row r="110" spans="1:9" s="8" customFormat="1" ht="18.75" customHeight="1">
      <c r="A110" s="7"/>
      <c r="B110" s="34"/>
      <c r="C110" s="10" t="s">
        <v>12</v>
      </c>
      <c r="D110" s="12"/>
      <c r="E110" s="11">
        <f>E108+E109</f>
        <v>97914.49999999999</v>
      </c>
      <c r="F110" s="11">
        <f>F108+F109</f>
        <v>18407.4</v>
      </c>
      <c r="G110" s="15">
        <f t="shared" si="2"/>
        <v>0.1879946279662359</v>
      </c>
      <c r="H110" s="18">
        <f>H108+H109</f>
        <v>18407.4</v>
      </c>
      <c r="I110" s="15">
        <f t="shared" si="3"/>
        <v>0.1879946279662359</v>
      </c>
    </row>
    <row r="111" spans="1:9" s="27" customFormat="1" ht="18.75" customHeight="1">
      <c r="A111" s="26"/>
      <c r="B111" s="35">
        <v>13</v>
      </c>
      <c r="C111" s="35" t="s">
        <v>58</v>
      </c>
      <c r="D111" s="23" t="s">
        <v>8</v>
      </c>
      <c r="E111" s="24">
        <f>E116</f>
        <v>413.5</v>
      </c>
      <c r="F111" s="24">
        <f>F116</f>
        <v>0</v>
      </c>
      <c r="G111" s="25">
        <f t="shared" si="2"/>
        <v>0</v>
      </c>
      <c r="H111" s="24">
        <f>H116</f>
        <v>0</v>
      </c>
      <c r="I111" s="25">
        <f t="shared" si="3"/>
        <v>0</v>
      </c>
    </row>
    <row r="112" spans="1:9" s="27" customFormat="1" ht="28.5" customHeight="1">
      <c r="A112" s="26"/>
      <c r="B112" s="35"/>
      <c r="C112" s="35"/>
      <c r="D112" s="23" t="s">
        <v>9</v>
      </c>
      <c r="E112" s="24">
        <f>E117+E123+E130</f>
        <v>18867.600000000002</v>
      </c>
      <c r="F112" s="24">
        <f>F117+F123+F130</f>
        <v>0</v>
      </c>
      <c r="G112" s="25">
        <f t="shared" si="2"/>
        <v>0</v>
      </c>
      <c r="H112" s="24">
        <f>H117+H123+H130</f>
        <v>0</v>
      </c>
      <c r="I112" s="25">
        <f t="shared" si="3"/>
        <v>0</v>
      </c>
    </row>
    <row r="113" spans="1:9" s="27" customFormat="1" ht="36.75" customHeight="1">
      <c r="A113" s="26"/>
      <c r="B113" s="35"/>
      <c r="C113" s="35"/>
      <c r="D113" s="23" t="s">
        <v>15</v>
      </c>
      <c r="E113" s="24">
        <f>E118+E121+E124+E131</f>
        <v>1540.6000000000001</v>
      </c>
      <c r="F113" s="24">
        <f>F118+F121+F124+F131</f>
        <v>0</v>
      </c>
      <c r="G113" s="25">
        <f t="shared" si="2"/>
        <v>0</v>
      </c>
      <c r="H113" s="24">
        <f>H118+H121+H124+H131</f>
        <v>0</v>
      </c>
      <c r="I113" s="25">
        <f t="shared" si="3"/>
        <v>0</v>
      </c>
    </row>
    <row r="114" spans="1:9" s="27" customFormat="1" ht="18.75" customHeight="1">
      <c r="A114" s="26"/>
      <c r="B114" s="35"/>
      <c r="C114" s="35"/>
      <c r="D114" s="23" t="s">
        <v>10</v>
      </c>
      <c r="E114" s="24">
        <f>E119+E126+E128</f>
        <v>1287821.7</v>
      </c>
      <c r="F114" s="24">
        <f>F119+F126+F128</f>
        <v>0</v>
      </c>
      <c r="G114" s="25">
        <f t="shared" si="2"/>
        <v>0</v>
      </c>
      <c r="H114" s="24">
        <f>H119+H126+H128</f>
        <v>0</v>
      </c>
      <c r="I114" s="25">
        <f t="shared" si="3"/>
        <v>0</v>
      </c>
    </row>
    <row r="115" spans="1:9" s="27" customFormat="1" ht="18.75" customHeight="1">
      <c r="A115" s="26"/>
      <c r="B115" s="35"/>
      <c r="C115" s="23" t="s">
        <v>11</v>
      </c>
      <c r="D115" s="14"/>
      <c r="E115" s="24">
        <f>SUM(E111:E114)</f>
        <v>1308643.4</v>
      </c>
      <c r="F115" s="24">
        <f>SUM(F111:F114)</f>
        <v>0</v>
      </c>
      <c r="G115" s="25">
        <f t="shared" si="2"/>
        <v>0</v>
      </c>
      <c r="H115" s="24">
        <f>SUM(H111:H114)</f>
        <v>0</v>
      </c>
      <c r="I115" s="25">
        <f t="shared" si="3"/>
        <v>0</v>
      </c>
    </row>
    <row r="116" spans="1:9" s="8" customFormat="1" ht="18.75" customHeight="1">
      <c r="A116" s="7"/>
      <c r="B116" s="34"/>
      <c r="C116" s="34" t="s">
        <v>59</v>
      </c>
      <c r="D116" s="10" t="s">
        <v>8</v>
      </c>
      <c r="E116" s="11">
        <v>413.5</v>
      </c>
      <c r="F116" s="11">
        <v>0</v>
      </c>
      <c r="G116" s="15">
        <f t="shared" si="2"/>
        <v>0</v>
      </c>
      <c r="H116" s="18">
        <v>0</v>
      </c>
      <c r="I116" s="15">
        <f t="shared" si="3"/>
        <v>0</v>
      </c>
    </row>
    <row r="117" spans="1:9" s="8" customFormat="1" ht="28.5" customHeight="1">
      <c r="A117" s="7"/>
      <c r="B117" s="34"/>
      <c r="C117" s="34"/>
      <c r="D117" s="10" t="s">
        <v>9</v>
      </c>
      <c r="E117" s="11">
        <v>738.4</v>
      </c>
      <c r="F117" s="11">
        <v>0</v>
      </c>
      <c r="G117" s="15">
        <f t="shared" si="2"/>
        <v>0</v>
      </c>
      <c r="H117" s="18">
        <v>0</v>
      </c>
      <c r="I117" s="15">
        <f t="shared" si="3"/>
        <v>0</v>
      </c>
    </row>
    <row r="118" spans="1:9" s="8" customFormat="1" ht="28.5" customHeight="1">
      <c r="A118" s="7"/>
      <c r="B118" s="34"/>
      <c r="C118" s="34"/>
      <c r="D118" s="10" t="s">
        <v>15</v>
      </c>
      <c r="E118" s="11">
        <v>738.4</v>
      </c>
      <c r="F118" s="11">
        <v>0</v>
      </c>
      <c r="G118" s="15">
        <f t="shared" si="2"/>
        <v>0</v>
      </c>
      <c r="H118" s="18">
        <v>0</v>
      </c>
      <c r="I118" s="15">
        <f t="shared" si="3"/>
        <v>0</v>
      </c>
    </row>
    <row r="119" spans="1:9" s="8" customFormat="1" ht="18.75" customHeight="1">
      <c r="A119" s="7"/>
      <c r="B119" s="34"/>
      <c r="C119" s="34"/>
      <c r="D119" s="10" t="s">
        <v>10</v>
      </c>
      <c r="E119" s="11">
        <v>3071.7</v>
      </c>
      <c r="F119" s="11">
        <v>0</v>
      </c>
      <c r="G119" s="15">
        <f t="shared" si="2"/>
        <v>0</v>
      </c>
      <c r="H119" s="18">
        <v>0</v>
      </c>
      <c r="I119" s="15">
        <f t="shared" si="3"/>
        <v>0</v>
      </c>
    </row>
    <row r="120" spans="1:9" s="8" customFormat="1" ht="18.75" customHeight="1">
      <c r="A120" s="7"/>
      <c r="B120" s="34"/>
      <c r="C120" s="10" t="s">
        <v>12</v>
      </c>
      <c r="D120" s="12"/>
      <c r="E120" s="11">
        <f>SUM(E116:E119)</f>
        <v>4962</v>
      </c>
      <c r="F120" s="11">
        <f>SUM(F116:F119)</f>
        <v>0</v>
      </c>
      <c r="G120" s="15">
        <f t="shared" si="2"/>
        <v>0</v>
      </c>
      <c r="H120" s="18">
        <f>SUM(H116:H119)</f>
        <v>0</v>
      </c>
      <c r="I120" s="15">
        <f t="shared" si="3"/>
        <v>0</v>
      </c>
    </row>
    <row r="121" spans="1:9" s="8" customFormat="1" ht="46.5" customHeight="1">
      <c r="A121" s="7"/>
      <c r="B121" s="34"/>
      <c r="C121" s="10" t="s">
        <v>60</v>
      </c>
      <c r="D121" s="10" t="s">
        <v>15</v>
      </c>
      <c r="E121" s="11">
        <v>0</v>
      </c>
      <c r="F121" s="11">
        <v>0</v>
      </c>
      <c r="G121" s="15" t="e">
        <f t="shared" si="2"/>
        <v>#DIV/0!</v>
      </c>
      <c r="H121" s="18">
        <v>0</v>
      </c>
      <c r="I121" s="15" t="e">
        <f t="shared" si="3"/>
        <v>#DIV/0!</v>
      </c>
    </row>
    <row r="122" spans="1:9" s="8" customFormat="1" ht="18.75" customHeight="1">
      <c r="A122" s="7"/>
      <c r="B122" s="34"/>
      <c r="C122" s="10" t="s">
        <v>12</v>
      </c>
      <c r="D122" s="12"/>
      <c r="E122" s="11">
        <f>E121</f>
        <v>0</v>
      </c>
      <c r="F122" s="11">
        <f>F121</f>
        <v>0</v>
      </c>
      <c r="G122" s="15" t="e">
        <f t="shared" si="2"/>
        <v>#DIV/0!</v>
      </c>
      <c r="H122" s="18">
        <f>H121</f>
        <v>0</v>
      </c>
      <c r="I122" s="15" t="e">
        <f t="shared" si="3"/>
        <v>#DIV/0!</v>
      </c>
    </row>
    <row r="123" spans="1:9" s="8" customFormat="1" ht="24.75" customHeight="1">
      <c r="A123" s="7"/>
      <c r="B123" s="34"/>
      <c r="C123" s="34" t="s">
        <v>61</v>
      </c>
      <c r="D123" s="10" t="s">
        <v>9</v>
      </c>
      <c r="E123" s="11">
        <v>17909</v>
      </c>
      <c r="F123" s="11">
        <v>0</v>
      </c>
      <c r="G123" s="15">
        <f t="shared" si="2"/>
        <v>0</v>
      </c>
      <c r="H123" s="18">
        <v>0</v>
      </c>
      <c r="I123" s="15">
        <f t="shared" si="3"/>
        <v>0</v>
      </c>
    </row>
    <row r="124" spans="1:9" s="8" customFormat="1" ht="25.5" customHeight="1">
      <c r="A124" s="7"/>
      <c r="B124" s="34"/>
      <c r="C124" s="34"/>
      <c r="D124" s="10" t="s">
        <v>15</v>
      </c>
      <c r="E124" s="11">
        <v>800</v>
      </c>
      <c r="F124" s="11">
        <v>0</v>
      </c>
      <c r="G124" s="15">
        <f t="shared" si="2"/>
        <v>0</v>
      </c>
      <c r="H124" s="18">
        <v>0</v>
      </c>
      <c r="I124" s="15">
        <f t="shared" si="3"/>
        <v>0</v>
      </c>
    </row>
    <row r="125" spans="1:9" s="8" customFormat="1" ht="18.75" customHeight="1">
      <c r="A125" s="7"/>
      <c r="B125" s="34"/>
      <c r="C125" s="10" t="s">
        <v>12</v>
      </c>
      <c r="D125" s="12"/>
      <c r="E125" s="11">
        <f>SUM(E123:E124)</f>
        <v>18709</v>
      </c>
      <c r="F125" s="11">
        <f>SUM(F123:F124)</f>
        <v>0</v>
      </c>
      <c r="G125" s="15">
        <f t="shared" si="2"/>
        <v>0</v>
      </c>
      <c r="H125" s="18">
        <f>SUM(H123:H124)</f>
        <v>0</v>
      </c>
      <c r="I125" s="15">
        <f t="shared" si="3"/>
        <v>0</v>
      </c>
    </row>
    <row r="126" spans="1:9" s="8" customFormat="1" ht="36.75" customHeight="1">
      <c r="A126" s="7"/>
      <c r="B126" s="34"/>
      <c r="C126" s="10" t="s">
        <v>62</v>
      </c>
      <c r="D126" s="10" t="s">
        <v>10</v>
      </c>
      <c r="E126" s="11">
        <v>117000</v>
      </c>
      <c r="F126" s="11">
        <v>0</v>
      </c>
      <c r="G126" s="15">
        <f t="shared" si="2"/>
        <v>0</v>
      </c>
      <c r="H126" s="18">
        <v>0</v>
      </c>
      <c r="I126" s="15">
        <f t="shared" si="3"/>
        <v>0</v>
      </c>
    </row>
    <row r="127" spans="1:9" s="8" customFormat="1" ht="18.75" customHeight="1">
      <c r="A127" s="7"/>
      <c r="B127" s="34"/>
      <c r="C127" s="10" t="s">
        <v>12</v>
      </c>
      <c r="D127" s="12"/>
      <c r="E127" s="11">
        <f>E126</f>
        <v>117000</v>
      </c>
      <c r="F127" s="11">
        <f>F126</f>
        <v>0</v>
      </c>
      <c r="G127" s="15">
        <f t="shared" si="2"/>
        <v>0</v>
      </c>
      <c r="H127" s="18">
        <f>H126</f>
        <v>0</v>
      </c>
      <c r="I127" s="15">
        <f t="shared" si="3"/>
        <v>0</v>
      </c>
    </row>
    <row r="128" spans="1:9" s="8" customFormat="1" ht="34.5" customHeight="1">
      <c r="A128" s="7"/>
      <c r="B128" s="34"/>
      <c r="C128" s="10" t="s">
        <v>63</v>
      </c>
      <c r="D128" s="10" t="s">
        <v>10</v>
      </c>
      <c r="E128" s="11">
        <v>1167750</v>
      </c>
      <c r="F128" s="11">
        <v>0</v>
      </c>
      <c r="G128" s="15">
        <f t="shared" si="2"/>
        <v>0</v>
      </c>
      <c r="H128" s="18">
        <v>0</v>
      </c>
      <c r="I128" s="15">
        <f t="shared" si="3"/>
        <v>0</v>
      </c>
    </row>
    <row r="129" spans="1:9" s="8" customFormat="1" ht="18.75" customHeight="1">
      <c r="A129" s="7"/>
      <c r="B129" s="34"/>
      <c r="C129" s="10" t="s">
        <v>12</v>
      </c>
      <c r="D129" s="12"/>
      <c r="E129" s="11">
        <f>E128</f>
        <v>1167750</v>
      </c>
      <c r="F129" s="11">
        <f>SUM(F128)</f>
        <v>0</v>
      </c>
      <c r="G129" s="15">
        <f t="shared" si="2"/>
        <v>0</v>
      </c>
      <c r="H129" s="18">
        <f>H128</f>
        <v>0</v>
      </c>
      <c r="I129" s="15">
        <f t="shared" si="3"/>
        <v>0</v>
      </c>
    </row>
    <row r="130" spans="1:9" s="8" customFormat="1" ht="27" customHeight="1">
      <c r="A130" s="7"/>
      <c r="B130" s="34"/>
      <c r="C130" s="34" t="s">
        <v>64</v>
      </c>
      <c r="D130" s="10" t="s">
        <v>9</v>
      </c>
      <c r="E130" s="11">
        <v>220.2</v>
      </c>
      <c r="F130" s="11">
        <v>0</v>
      </c>
      <c r="G130" s="15">
        <f t="shared" si="2"/>
        <v>0</v>
      </c>
      <c r="H130" s="18">
        <v>0</v>
      </c>
      <c r="I130" s="15">
        <f t="shared" si="3"/>
        <v>0</v>
      </c>
    </row>
    <row r="131" spans="1:9" s="8" customFormat="1" ht="26.25" customHeight="1">
      <c r="A131" s="7"/>
      <c r="B131" s="34"/>
      <c r="C131" s="34"/>
      <c r="D131" s="10" t="s">
        <v>15</v>
      </c>
      <c r="E131" s="11">
        <v>2.2</v>
      </c>
      <c r="F131" s="11">
        <v>0</v>
      </c>
      <c r="G131" s="15">
        <f t="shared" si="2"/>
        <v>0</v>
      </c>
      <c r="H131" s="18">
        <v>0</v>
      </c>
      <c r="I131" s="15">
        <f t="shared" si="3"/>
        <v>0</v>
      </c>
    </row>
    <row r="132" spans="1:9" s="8" customFormat="1" ht="18.75" customHeight="1">
      <c r="A132" s="7"/>
      <c r="B132" s="34"/>
      <c r="C132" s="10" t="s">
        <v>12</v>
      </c>
      <c r="D132" s="12"/>
      <c r="E132" s="11">
        <f>SUM(E130:E131)</f>
        <v>222.39999999999998</v>
      </c>
      <c r="F132" s="11">
        <f>SUM(F130:F131)</f>
        <v>0</v>
      </c>
      <c r="G132" s="15">
        <f aca="true" t="shared" si="4" ref="G132:G164">F132/E132</f>
        <v>0</v>
      </c>
      <c r="H132" s="18">
        <f>SUM(H130:H131)</f>
        <v>0</v>
      </c>
      <c r="I132" s="15">
        <f aca="true" t="shared" si="5" ref="I132:I163">H132/E132</f>
        <v>0</v>
      </c>
    </row>
    <row r="133" spans="1:9" s="27" customFormat="1" ht="23.25" customHeight="1">
      <c r="A133" s="26"/>
      <c r="B133" s="35">
        <v>14</v>
      </c>
      <c r="C133" s="35" t="s">
        <v>65</v>
      </c>
      <c r="D133" s="23" t="s">
        <v>9</v>
      </c>
      <c r="E133" s="24">
        <f>E149</f>
        <v>70611.8</v>
      </c>
      <c r="F133" s="24">
        <f>F149</f>
        <v>14601</v>
      </c>
      <c r="G133" s="25">
        <f t="shared" si="4"/>
        <v>0.2067784704539468</v>
      </c>
      <c r="H133" s="24">
        <f>H149</f>
        <v>14601</v>
      </c>
      <c r="I133" s="25">
        <f t="shared" si="5"/>
        <v>0.2067784704539468</v>
      </c>
    </row>
    <row r="134" spans="1:9" s="27" customFormat="1" ht="36" customHeight="1">
      <c r="A134" s="26"/>
      <c r="B134" s="35"/>
      <c r="C134" s="35"/>
      <c r="D134" s="23" t="s">
        <v>15</v>
      </c>
      <c r="E134" s="24">
        <f>E137+E140+E142+E144+E150</f>
        <v>196038.8</v>
      </c>
      <c r="F134" s="24">
        <f>F137+F140+F142+F144+F150</f>
        <v>20984.61</v>
      </c>
      <c r="G134" s="25">
        <f t="shared" si="4"/>
        <v>0.10704314656078287</v>
      </c>
      <c r="H134" s="24">
        <f>H137+H140+H142+H144+H150</f>
        <v>20984.61</v>
      </c>
      <c r="I134" s="25">
        <f t="shared" si="5"/>
        <v>0.10704314656078287</v>
      </c>
    </row>
    <row r="135" spans="1:9" s="27" customFormat="1" ht="18" customHeight="1">
      <c r="A135" s="26"/>
      <c r="B135" s="35"/>
      <c r="C135" s="35"/>
      <c r="D135" s="23" t="s">
        <v>10</v>
      </c>
      <c r="E135" s="24">
        <f>E138+E147+E145</f>
        <v>234901.03999999998</v>
      </c>
      <c r="F135" s="24">
        <f>F138+F147+F145</f>
        <v>95096.84</v>
      </c>
      <c r="G135" s="25">
        <f t="shared" si="4"/>
        <v>0.40483788407237364</v>
      </c>
      <c r="H135" s="24">
        <f>H138+H147+H145</f>
        <v>95096.84</v>
      </c>
      <c r="I135" s="25">
        <f t="shared" si="5"/>
        <v>0.40483788407237364</v>
      </c>
    </row>
    <row r="136" spans="1:9" s="27" customFormat="1" ht="18.75" customHeight="1">
      <c r="A136" s="26"/>
      <c r="B136" s="35"/>
      <c r="C136" s="23" t="s">
        <v>11</v>
      </c>
      <c r="D136" s="14"/>
      <c r="E136" s="24">
        <f>E133+E134+E135</f>
        <v>501551.63999999996</v>
      </c>
      <c r="F136" s="24">
        <f>F133+F134+F135</f>
        <v>130682.45</v>
      </c>
      <c r="G136" s="25">
        <f t="shared" si="4"/>
        <v>0.26055632078084723</v>
      </c>
      <c r="H136" s="24">
        <f>H133+H134+H135</f>
        <v>130682.45</v>
      </c>
      <c r="I136" s="25">
        <f t="shared" si="5"/>
        <v>0.26055632078084723</v>
      </c>
    </row>
    <row r="137" spans="1:9" s="9" customFormat="1" ht="25.5" customHeight="1">
      <c r="A137" s="13"/>
      <c r="B137" s="34"/>
      <c r="C137" s="34" t="s">
        <v>66</v>
      </c>
      <c r="D137" s="10" t="s">
        <v>15</v>
      </c>
      <c r="E137" s="11">
        <v>49500</v>
      </c>
      <c r="F137" s="11">
        <v>0</v>
      </c>
      <c r="G137" s="15">
        <f t="shared" si="4"/>
        <v>0</v>
      </c>
      <c r="H137" s="18">
        <v>0</v>
      </c>
      <c r="I137" s="15">
        <f t="shared" si="5"/>
        <v>0</v>
      </c>
    </row>
    <row r="138" spans="1:9" s="9" customFormat="1" ht="16.5" customHeight="1">
      <c r="A138" s="13"/>
      <c r="B138" s="34"/>
      <c r="C138" s="34"/>
      <c r="D138" s="10" t="s">
        <v>10</v>
      </c>
      <c r="E138" s="11">
        <v>186105.05</v>
      </c>
      <c r="F138" s="11">
        <v>88055.9</v>
      </c>
      <c r="G138" s="15">
        <f t="shared" si="4"/>
        <v>0.4731515883099357</v>
      </c>
      <c r="H138" s="18">
        <v>88055.9</v>
      </c>
      <c r="I138" s="15">
        <f t="shared" si="5"/>
        <v>0.4731515883099357</v>
      </c>
    </row>
    <row r="139" spans="1:9" s="9" customFormat="1" ht="18.75" customHeight="1">
      <c r="A139" s="13"/>
      <c r="B139" s="34"/>
      <c r="C139" s="10" t="s">
        <v>12</v>
      </c>
      <c r="D139" s="12"/>
      <c r="E139" s="11">
        <f>SUM(E137:E138)</f>
        <v>235605.05</v>
      </c>
      <c r="F139" s="11">
        <f>SUM(F137:F138)</f>
        <v>88055.9</v>
      </c>
      <c r="G139" s="15">
        <f t="shared" si="4"/>
        <v>0.3737436867333701</v>
      </c>
      <c r="H139" s="18">
        <f>SUM(H137:H138)</f>
        <v>88055.9</v>
      </c>
      <c r="I139" s="15">
        <f t="shared" si="5"/>
        <v>0.3737436867333701</v>
      </c>
    </row>
    <row r="140" spans="1:9" s="9" customFormat="1" ht="25.5" customHeight="1">
      <c r="A140" s="13"/>
      <c r="B140" s="34"/>
      <c r="C140" s="10" t="s">
        <v>67</v>
      </c>
      <c r="D140" s="10" t="s">
        <v>15</v>
      </c>
      <c r="E140" s="11">
        <v>4183</v>
      </c>
      <c r="F140" s="11">
        <v>94.7</v>
      </c>
      <c r="G140" s="15">
        <f t="shared" si="4"/>
        <v>0.02263925412383457</v>
      </c>
      <c r="H140" s="18">
        <v>94.7</v>
      </c>
      <c r="I140" s="15">
        <f t="shared" si="5"/>
        <v>0.02263925412383457</v>
      </c>
    </row>
    <row r="141" spans="1:9" s="9" customFormat="1" ht="18.75" customHeight="1">
      <c r="A141" s="13"/>
      <c r="B141" s="34"/>
      <c r="C141" s="10" t="s">
        <v>12</v>
      </c>
      <c r="D141" s="12"/>
      <c r="E141" s="11">
        <f>E140</f>
        <v>4183</v>
      </c>
      <c r="F141" s="11">
        <f>F140</f>
        <v>94.7</v>
      </c>
      <c r="G141" s="15">
        <f t="shared" si="4"/>
        <v>0.02263925412383457</v>
      </c>
      <c r="H141" s="18">
        <f>H140</f>
        <v>94.7</v>
      </c>
      <c r="I141" s="15">
        <f t="shared" si="5"/>
        <v>0.02263925412383457</v>
      </c>
    </row>
    <row r="142" spans="1:9" s="9" customFormat="1" ht="25.5" customHeight="1">
      <c r="A142" s="13"/>
      <c r="B142" s="34"/>
      <c r="C142" s="10" t="s">
        <v>68</v>
      </c>
      <c r="D142" s="10" t="s">
        <v>15</v>
      </c>
      <c r="E142" s="11">
        <v>0</v>
      </c>
      <c r="F142" s="11">
        <v>0</v>
      </c>
      <c r="G142" s="16" t="s">
        <v>76</v>
      </c>
      <c r="H142" s="18">
        <v>0</v>
      </c>
      <c r="I142" s="16" t="s">
        <v>76</v>
      </c>
    </row>
    <row r="143" spans="1:9" s="9" customFormat="1" ht="18.75" customHeight="1">
      <c r="A143" s="13"/>
      <c r="B143" s="34"/>
      <c r="C143" s="10" t="s">
        <v>12</v>
      </c>
      <c r="D143" s="12"/>
      <c r="E143" s="11">
        <f>E142</f>
        <v>0</v>
      </c>
      <c r="F143" s="11">
        <f>F142</f>
        <v>0</v>
      </c>
      <c r="G143" s="16" t="s">
        <v>76</v>
      </c>
      <c r="H143" s="18">
        <f>H142</f>
        <v>0</v>
      </c>
      <c r="I143" s="16" t="s">
        <v>76</v>
      </c>
    </row>
    <row r="144" spans="1:9" s="9" customFormat="1" ht="26.25" customHeight="1">
      <c r="A144" s="13"/>
      <c r="B144" s="34"/>
      <c r="C144" s="34" t="s">
        <v>69</v>
      </c>
      <c r="D144" s="10" t="s">
        <v>15</v>
      </c>
      <c r="E144" s="11">
        <v>71185.6</v>
      </c>
      <c r="F144" s="11">
        <v>10052.509999999998</v>
      </c>
      <c r="G144" s="15">
        <f t="shared" si="4"/>
        <v>0.14121549864017438</v>
      </c>
      <c r="H144" s="18">
        <v>10052.509999999998</v>
      </c>
      <c r="I144" s="15">
        <f t="shared" si="5"/>
        <v>0.14121549864017438</v>
      </c>
    </row>
    <row r="145" spans="1:9" s="9" customFormat="1" ht="18.75" customHeight="1">
      <c r="A145" s="13"/>
      <c r="B145" s="34"/>
      <c r="C145" s="34"/>
      <c r="D145" s="10" t="s">
        <v>10</v>
      </c>
      <c r="E145" s="11">
        <v>1190</v>
      </c>
      <c r="F145" s="11">
        <v>300</v>
      </c>
      <c r="G145" s="15">
        <f t="shared" si="4"/>
        <v>0.25210084033613445</v>
      </c>
      <c r="H145" s="18">
        <v>300</v>
      </c>
      <c r="I145" s="15">
        <f t="shared" si="5"/>
        <v>0.25210084033613445</v>
      </c>
    </row>
    <row r="146" spans="1:9" s="9" customFormat="1" ht="18.75" customHeight="1">
      <c r="A146" s="13"/>
      <c r="B146" s="34"/>
      <c r="C146" s="10" t="s">
        <v>12</v>
      </c>
      <c r="D146" s="12"/>
      <c r="E146" s="11">
        <f>SUM(E144:E145)</f>
        <v>72375.6</v>
      </c>
      <c r="F146" s="11">
        <f>SUM(F144:F145)</f>
        <v>10352.509999999998</v>
      </c>
      <c r="G146" s="15">
        <f t="shared" si="4"/>
        <v>0.14303867601788445</v>
      </c>
      <c r="H146" s="18">
        <f>SUM(H144:H145)</f>
        <v>10352.509999999998</v>
      </c>
      <c r="I146" s="15">
        <f t="shared" si="5"/>
        <v>0.14303867601788445</v>
      </c>
    </row>
    <row r="147" spans="1:9" s="9" customFormat="1" ht="35.25" customHeight="1">
      <c r="A147" s="13"/>
      <c r="B147" s="34"/>
      <c r="C147" s="10" t="s">
        <v>70</v>
      </c>
      <c r="D147" s="10" t="s">
        <v>10</v>
      </c>
      <c r="E147" s="11">
        <v>47605.99</v>
      </c>
      <c r="F147" s="11">
        <v>6740.94</v>
      </c>
      <c r="G147" s="15">
        <f t="shared" si="4"/>
        <v>0.14159856774326088</v>
      </c>
      <c r="H147" s="18">
        <v>6740.94</v>
      </c>
      <c r="I147" s="15">
        <f t="shared" si="5"/>
        <v>0.14159856774326088</v>
      </c>
    </row>
    <row r="148" spans="1:9" s="9" customFormat="1" ht="18.75" customHeight="1">
      <c r="A148" s="13"/>
      <c r="B148" s="34"/>
      <c r="C148" s="10" t="s">
        <v>12</v>
      </c>
      <c r="D148" s="12"/>
      <c r="E148" s="11">
        <f>E147</f>
        <v>47605.99</v>
      </c>
      <c r="F148" s="11">
        <f>F147</f>
        <v>6740.94</v>
      </c>
      <c r="G148" s="15">
        <f t="shared" si="4"/>
        <v>0.14159856774326088</v>
      </c>
      <c r="H148" s="18">
        <f>H147</f>
        <v>6740.94</v>
      </c>
      <c r="I148" s="15">
        <f t="shared" si="5"/>
        <v>0.14159856774326088</v>
      </c>
    </row>
    <row r="149" spans="1:9" s="9" customFormat="1" ht="24.75" customHeight="1">
      <c r="A149" s="13"/>
      <c r="B149" s="34"/>
      <c r="C149" s="34" t="s">
        <v>71</v>
      </c>
      <c r="D149" s="10" t="s">
        <v>9</v>
      </c>
      <c r="E149" s="11">
        <v>70611.8</v>
      </c>
      <c r="F149" s="11">
        <v>14601</v>
      </c>
      <c r="G149" s="15">
        <f t="shared" si="4"/>
        <v>0.2067784704539468</v>
      </c>
      <c r="H149" s="18">
        <v>14601</v>
      </c>
      <c r="I149" s="15">
        <f t="shared" si="5"/>
        <v>0.2067784704539468</v>
      </c>
    </row>
    <row r="150" spans="1:9" s="9" customFormat="1" ht="26.25" customHeight="1">
      <c r="A150" s="13"/>
      <c r="B150" s="34"/>
      <c r="C150" s="34"/>
      <c r="D150" s="10" t="s">
        <v>15</v>
      </c>
      <c r="E150" s="11">
        <v>71170.2</v>
      </c>
      <c r="F150" s="11">
        <v>10837.4</v>
      </c>
      <c r="G150" s="15">
        <f t="shared" si="4"/>
        <v>0.15227440698494596</v>
      </c>
      <c r="H150" s="18">
        <v>10837.4</v>
      </c>
      <c r="I150" s="15">
        <f t="shared" si="5"/>
        <v>0.15227440698494596</v>
      </c>
    </row>
    <row r="151" spans="1:9" s="9" customFormat="1" ht="18.75" customHeight="1">
      <c r="A151" s="13"/>
      <c r="B151" s="34"/>
      <c r="C151" s="10" t="s">
        <v>12</v>
      </c>
      <c r="D151" s="12"/>
      <c r="E151" s="11">
        <f>SUM(E149:E150)</f>
        <v>141782</v>
      </c>
      <c r="F151" s="11">
        <f>SUM(F149:F150)</f>
        <v>25438.4</v>
      </c>
      <c r="G151" s="15">
        <f t="shared" si="4"/>
        <v>0.17941910820837625</v>
      </c>
      <c r="H151" s="18">
        <f>SUM(H149:H150)</f>
        <v>25438.4</v>
      </c>
      <c r="I151" s="15">
        <f t="shared" si="5"/>
        <v>0.17941910820837625</v>
      </c>
    </row>
    <row r="152" spans="1:9" s="8" customFormat="1" ht="69" customHeight="1">
      <c r="A152" s="7"/>
      <c r="B152" s="35">
        <v>15</v>
      </c>
      <c r="C152" s="23" t="s">
        <v>72</v>
      </c>
      <c r="D152" s="23" t="s">
        <v>15</v>
      </c>
      <c r="E152" s="24">
        <f>E154+E156+E158</f>
        <v>110022.7</v>
      </c>
      <c r="F152" s="24">
        <f>F154+F156+F158</f>
        <v>17901.3</v>
      </c>
      <c r="G152" s="25">
        <f t="shared" si="4"/>
        <v>0.16270551440748135</v>
      </c>
      <c r="H152" s="24">
        <f>H154+H156+H158</f>
        <v>22872.75</v>
      </c>
      <c r="I152" s="25">
        <f t="shared" si="5"/>
        <v>0.20789118972721085</v>
      </c>
    </row>
    <row r="153" spans="1:9" s="8" customFormat="1" ht="18.75" customHeight="1">
      <c r="A153" s="7"/>
      <c r="B153" s="35"/>
      <c r="C153" s="23" t="s">
        <v>11</v>
      </c>
      <c r="D153" s="14"/>
      <c r="E153" s="24">
        <f>E152</f>
        <v>110022.7</v>
      </c>
      <c r="F153" s="24">
        <f>F152</f>
        <v>17901.3</v>
      </c>
      <c r="G153" s="25">
        <f t="shared" si="4"/>
        <v>0.16270551440748135</v>
      </c>
      <c r="H153" s="24">
        <f>H152</f>
        <v>22872.75</v>
      </c>
      <c r="I153" s="25">
        <f t="shared" si="5"/>
        <v>0.20789118972721085</v>
      </c>
    </row>
    <row r="154" spans="1:9" s="9" customFormat="1" ht="35.25" customHeight="1">
      <c r="A154" s="13"/>
      <c r="B154" s="34"/>
      <c r="C154" s="10" t="s">
        <v>73</v>
      </c>
      <c r="D154" s="10" t="s">
        <v>15</v>
      </c>
      <c r="E154" s="11">
        <v>73722.7</v>
      </c>
      <c r="F154" s="11">
        <v>17901.3</v>
      </c>
      <c r="G154" s="15">
        <f t="shared" si="4"/>
        <v>0.24281937585031477</v>
      </c>
      <c r="H154" s="18">
        <v>22872.75</v>
      </c>
      <c r="I154" s="15">
        <f t="shared" si="5"/>
        <v>0.310253829553177</v>
      </c>
    </row>
    <row r="155" spans="1:9" s="9" customFormat="1" ht="18.75" customHeight="1">
      <c r="A155" s="13"/>
      <c r="B155" s="34"/>
      <c r="C155" s="10" t="s">
        <v>12</v>
      </c>
      <c r="D155" s="12"/>
      <c r="E155" s="11">
        <f>E154</f>
        <v>73722.7</v>
      </c>
      <c r="F155" s="11">
        <f>F154</f>
        <v>17901.3</v>
      </c>
      <c r="G155" s="15">
        <f t="shared" si="4"/>
        <v>0.24281937585031477</v>
      </c>
      <c r="H155" s="18">
        <f>H154</f>
        <v>22872.75</v>
      </c>
      <c r="I155" s="15">
        <f t="shared" si="5"/>
        <v>0.310253829553177</v>
      </c>
    </row>
    <row r="156" spans="1:9" s="9" customFormat="1" ht="36" customHeight="1">
      <c r="A156" s="13"/>
      <c r="B156" s="34"/>
      <c r="C156" s="10" t="s">
        <v>74</v>
      </c>
      <c r="D156" s="10" t="s">
        <v>15</v>
      </c>
      <c r="E156" s="11">
        <v>21100</v>
      </c>
      <c r="F156" s="11">
        <v>0</v>
      </c>
      <c r="G156" s="15">
        <f t="shared" si="4"/>
        <v>0</v>
      </c>
      <c r="H156" s="18">
        <v>0</v>
      </c>
      <c r="I156" s="15">
        <f t="shared" si="5"/>
        <v>0</v>
      </c>
    </row>
    <row r="157" spans="1:9" s="9" customFormat="1" ht="18.75" customHeight="1">
      <c r="A157" s="13"/>
      <c r="B157" s="34"/>
      <c r="C157" s="10" t="s">
        <v>12</v>
      </c>
      <c r="D157" s="12"/>
      <c r="E157" s="11">
        <f>E156</f>
        <v>21100</v>
      </c>
      <c r="F157" s="11">
        <f>F156</f>
        <v>0</v>
      </c>
      <c r="G157" s="15">
        <f t="shared" si="4"/>
        <v>0</v>
      </c>
      <c r="H157" s="18">
        <f>H156</f>
        <v>0</v>
      </c>
      <c r="I157" s="15">
        <f t="shared" si="5"/>
        <v>0</v>
      </c>
    </row>
    <row r="158" spans="1:9" s="9" customFormat="1" ht="36" customHeight="1">
      <c r="A158" s="13"/>
      <c r="B158" s="34"/>
      <c r="C158" s="10" t="s">
        <v>75</v>
      </c>
      <c r="D158" s="10" t="s">
        <v>15</v>
      </c>
      <c r="E158" s="11">
        <v>15200</v>
      </c>
      <c r="F158" s="11">
        <v>0</v>
      </c>
      <c r="G158" s="15">
        <f t="shared" si="4"/>
        <v>0</v>
      </c>
      <c r="H158" s="18">
        <v>0</v>
      </c>
      <c r="I158" s="15">
        <f t="shared" si="5"/>
        <v>0</v>
      </c>
    </row>
    <row r="159" spans="1:9" s="9" customFormat="1" ht="18.75" customHeight="1">
      <c r="A159" s="13"/>
      <c r="B159" s="34"/>
      <c r="C159" s="10" t="s">
        <v>12</v>
      </c>
      <c r="D159" s="12"/>
      <c r="E159" s="11">
        <f>E158</f>
        <v>15200</v>
      </c>
      <c r="F159" s="11">
        <f>F158</f>
        <v>0</v>
      </c>
      <c r="G159" s="15">
        <f t="shared" si="4"/>
        <v>0</v>
      </c>
      <c r="H159" s="18">
        <f>H158</f>
        <v>0</v>
      </c>
      <c r="I159" s="15">
        <f t="shared" si="5"/>
        <v>0</v>
      </c>
    </row>
    <row r="160" spans="1:9" s="8" customFormat="1" ht="18" customHeight="1">
      <c r="A160" s="7"/>
      <c r="B160" s="36"/>
      <c r="C160" s="37" t="s">
        <v>14</v>
      </c>
      <c r="D160" s="19" t="s">
        <v>8</v>
      </c>
      <c r="E160" s="20">
        <f>E111+E72</f>
        <v>582008.5</v>
      </c>
      <c r="F160" s="20">
        <f>F111+F72</f>
        <v>1574.6</v>
      </c>
      <c r="G160" s="21">
        <f t="shared" si="4"/>
        <v>0.0027054587690729603</v>
      </c>
      <c r="H160" s="20">
        <f>H111+H72</f>
        <v>1574.6</v>
      </c>
      <c r="I160" s="21">
        <f t="shared" si="5"/>
        <v>0.0027054587690729603</v>
      </c>
    </row>
    <row r="161" spans="1:9" s="8" customFormat="1" ht="27.75" customHeight="1">
      <c r="A161" s="7"/>
      <c r="B161" s="36"/>
      <c r="C161" s="37"/>
      <c r="D161" s="19" t="s">
        <v>9</v>
      </c>
      <c r="E161" s="20">
        <f>E133+E112+E101+E73+E35+E3</f>
        <v>1987731.23</v>
      </c>
      <c r="F161" s="20">
        <f>F133+F112+F101+F73+F35+F3</f>
        <v>376266.60000000003</v>
      </c>
      <c r="G161" s="21">
        <f t="shared" si="4"/>
        <v>0.18929450537435086</v>
      </c>
      <c r="H161" s="20">
        <f>H133+H112+H101+H73+H35+H3</f>
        <v>402100.52999999997</v>
      </c>
      <c r="I161" s="21">
        <f t="shared" si="5"/>
        <v>0.20229119708503043</v>
      </c>
    </row>
    <row r="162" spans="1:9" s="8" customFormat="1" ht="38.25" customHeight="1">
      <c r="A162" s="7"/>
      <c r="B162" s="36"/>
      <c r="C162" s="37"/>
      <c r="D162" s="19" t="s">
        <v>15</v>
      </c>
      <c r="E162" s="20">
        <f>E152+E134+E113+E102+E74+E70+E55+E53+E51+E49+E36+E27+E24+E22+E4</f>
        <v>1887852.7</v>
      </c>
      <c r="F162" s="20">
        <f>F152+F134+F113+F102+F74+F70+F55+F53+F51+F49+F36+F27+F24+F22+F4</f>
        <v>326681.82</v>
      </c>
      <c r="G162" s="21">
        <f t="shared" si="4"/>
        <v>0.17304412574137804</v>
      </c>
      <c r="H162" s="20">
        <f>H152+H134+H113+H102+H74+H70+H55+H53+H51+H49+H36+H27+H24+H22+H4</f>
        <v>318098.60000000003</v>
      </c>
      <c r="I162" s="21">
        <f t="shared" si="5"/>
        <v>0.16849757398975038</v>
      </c>
    </row>
    <row r="163" spans="1:9" s="8" customFormat="1" ht="18" customHeight="1">
      <c r="A163" s="7"/>
      <c r="B163" s="36"/>
      <c r="C163" s="37"/>
      <c r="D163" s="19" t="s">
        <v>10</v>
      </c>
      <c r="E163" s="20">
        <f>E135+E114+E75+E56+E25</f>
        <v>1582495.54</v>
      </c>
      <c r="F163" s="20">
        <f>F135+F114+F75+F56+F25</f>
        <v>109318.84</v>
      </c>
      <c r="G163" s="21">
        <f t="shared" si="4"/>
        <v>0.06908003039300824</v>
      </c>
      <c r="H163" s="20">
        <f>H135+H114+H75+H56+H25</f>
        <v>109318.84</v>
      </c>
      <c r="I163" s="21">
        <f t="shared" si="5"/>
        <v>0.06908003039300824</v>
      </c>
    </row>
    <row r="164" spans="1:9" s="8" customFormat="1" ht="18" customHeight="1">
      <c r="A164" s="7"/>
      <c r="B164" s="22"/>
      <c r="C164" s="22"/>
      <c r="D164" s="19" t="s">
        <v>13</v>
      </c>
      <c r="E164" s="20">
        <f>SUM(E160:E163)</f>
        <v>6040087.97</v>
      </c>
      <c r="F164" s="20">
        <f>SUM(F160:F163)</f>
        <v>813841.86</v>
      </c>
      <c r="G164" s="21">
        <f t="shared" si="4"/>
        <v>0.13474006737024394</v>
      </c>
      <c r="H164" s="20">
        <f>SUM(H160:H163)</f>
        <v>831092.57</v>
      </c>
      <c r="I164" s="21">
        <f>H164/E164</f>
        <v>0.13759610358787538</v>
      </c>
    </row>
  </sheetData>
  <sheetProtection/>
  <mergeCells count="91">
    <mergeCell ref="B1:I1"/>
    <mergeCell ref="B3:B5"/>
    <mergeCell ref="C3:C4"/>
    <mergeCell ref="B6:B7"/>
    <mergeCell ref="B8:B10"/>
    <mergeCell ref="C8:C9"/>
    <mergeCell ref="B11:B12"/>
    <mergeCell ref="B13:B14"/>
    <mergeCell ref="B15:B16"/>
    <mergeCell ref="B17:B18"/>
    <mergeCell ref="B19:B21"/>
    <mergeCell ref="C19:C20"/>
    <mergeCell ref="B22:B23"/>
    <mergeCell ref="B24:B26"/>
    <mergeCell ref="C24:C25"/>
    <mergeCell ref="B27:B28"/>
    <mergeCell ref="B29:B30"/>
    <mergeCell ref="B31:B32"/>
    <mergeCell ref="B33:B34"/>
    <mergeCell ref="B35:B37"/>
    <mergeCell ref="C35:C36"/>
    <mergeCell ref="B38:B40"/>
    <mergeCell ref="C38:C39"/>
    <mergeCell ref="B41:B43"/>
    <mergeCell ref="C41:C42"/>
    <mergeCell ref="B44:B46"/>
    <mergeCell ref="C44:C45"/>
    <mergeCell ref="B47:B48"/>
    <mergeCell ref="B49:B50"/>
    <mergeCell ref="B51:B52"/>
    <mergeCell ref="B53:B54"/>
    <mergeCell ref="B55:B57"/>
    <mergeCell ref="C55:C56"/>
    <mergeCell ref="B58:B60"/>
    <mergeCell ref="C58:C59"/>
    <mergeCell ref="B61:B62"/>
    <mergeCell ref="B63:B65"/>
    <mergeCell ref="C63:C64"/>
    <mergeCell ref="B66:B67"/>
    <mergeCell ref="B68:B69"/>
    <mergeCell ref="B70:B71"/>
    <mergeCell ref="B72:B76"/>
    <mergeCell ref="C72:C75"/>
    <mergeCell ref="B77:B79"/>
    <mergeCell ref="C77:C78"/>
    <mergeCell ref="B80:B83"/>
    <mergeCell ref="C80:C82"/>
    <mergeCell ref="B84:B86"/>
    <mergeCell ref="C84:C85"/>
    <mergeCell ref="B87:B89"/>
    <mergeCell ref="C87:C88"/>
    <mergeCell ref="B90:B92"/>
    <mergeCell ref="C90:C91"/>
    <mergeCell ref="B93:B94"/>
    <mergeCell ref="B95:B98"/>
    <mergeCell ref="C95:C97"/>
    <mergeCell ref="B99:B100"/>
    <mergeCell ref="B101:B103"/>
    <mergeCell ref="C101:C102"/>
    <mergeCell ref="B104:B105"/>
    <mergeCell ref="B106:B107"/>
    <mergeCell ref="B108:B110"/>
    <mergeCell ref="C108:C109"/>
    <mergeCell ref="B111:B115"/>
    <mergeCell ref="C111:C114"/>
    <mergeCell ref="B116:B120"/>
    <mergeCell ref="C116:C119"/>
    <mergeCell ref="B121:B122"/>
    <mergeCell ref="B123:B125"/>
    <mergeCell ref="C123:C124"/>
    <mergeCell ref="B126:B127"/>
    <mergeCell ref="B128:B129"/>
    <mergeCell ref="B130:B132"/>
    <mergeCell ref="C130:C131"/>
    <mergeCell ref="B133:B136"/>
    <mergeCell ref="C133:C135"/>
    <mergeCell ref="B137:B139"/>
    <mergeCell ref="C137:C138"/>
    <mergeCell ref="B140:B141"/>
    <mergeCell ref="B142:B143"/>
    <mergeCell ref="B144:B146"/>
    <mergeCell ref="C144:C145"/>
    <mergeCell ref="B147:B148"/>
    <mergeCell ref="B149:B151"/>
    <mergeCell ref="C149:C150"/>
    <mergeCell ref="B152:B153"/>
    <mergeCell ref="B160:B163"/>
    <mergeCell ref="C160:C163"/>
    <mergeCell ref="B154:B155"/>
    <mergeCell ref="B156:B157"/>
    <mergeCell ref="B158:B159"/>
  </mergeCells>
  <printOptions/>
  <pageMargins left="0.3937007874015748" right="0.1968503937007874" top="0.6066666666666667" bottom="0.5782291666666667" header="0.3937007874015748" footer="0.3937007874015748"/>
  <pageSetup fitToHeight="0" fitToWidth="1" horizontalDpi="600" verticalDpi="600" orientation="landscape" paperSize="9" scale="91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 Даницкая</dc:creator>
  <cp:keywords/>
  <dc:description/>
  <cp:lastModifiedBy>Татьяна A. Побежимова</cp:lastModifiedBy>
  <cp:lastPrinted>2017-05-15T13:42:04Z</cp:lastPrinted>
  <dcterms:created xsi:type="dcterms:W3CDTF">2017-05-05T09:04:23Z</dcterms:created>
  <dcterms:modified xsi:type="dcterms:W3CDTF">2017-08-30T06:53:59Z</dcterms:modified>
  <cp:category/>
  <cp:version/>
  <cp:contentType/>
  <cp:contentStatus/>
</cp:coreProperties>
</file>