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1\Пост. Адм. от 27.12.2021 № 1032-12\"/>
    </mc:Choice>
  </mc:AlternateContent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Area" localSheetId="0">Лист1!$A$1:$BF$64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N52" i="1"/>
  <c r="N53" i="1" l="1"/>
  <c r="N51" i="1"/>
  <c r="N50" i="1" l="1"/>
  <c r="N49" i="1"/>
  <c r="N48" i="1"/>
  <c r="N47" i="1"/>
  <c r="N46" i="1"/>
  <c r="N44" i="1"/>
  <c r="N43" i="1"/>
  <c r="N42" i="1"/>
  <c r="N41" i="1"/>
  <c r="N40" i="1"/>
  <c r="N39" i="1"/>
  <c r="N38" i="1"/>
  <c r="N36" i="1"/>
  <c r="I36" i="1"/>
  <c r="N35" i="1"/>
  <c r="I35" i="1"/>
  <c r="N26" i="1"/>
  <c r="I26" i="1"/>
  <c r="N25" i="1"/>
  <c r="I25" i="1"/>
  <c r="M24" i="1"/>
  <c r="M23" i="1"/>
  <c r="N16" i="1"/>
  <c r="BF13" i="1" l="1"/>
  <c r="BB13" i="1"/>
  <c r="AH13" i="1"/>
  <c r="AG13" i="1"/>
  <c r="AE13" i="1"/>
  <c r="AD13" i="1"/>
  <c r="Y13" i="1"/>
  <c r="X13" i="1"/>
  <c r="V13" i="1"/>
  <c r="U13" i="1"/>
  <c r="S13" i="1"/>
  <c r="R13" i="1"/>
  <c r="AY10" i="1" l="1"/>
  <c r="BE13" i="1" l="1"/>
  <c r="BD13" i="1"/>
  <c r="BC13" i="1"/>
  <c r="AW13" i="1" l="1"/>
  <c r="AN13" i="1"/>
  <c r="AZ10" i="1"/>
  <c r="BA10" i="1"/>
  <c r="AM13" i="1" l="1"/>
  <c r="AK13" i="1"/>
</calcChain>
</file>

<file path=xl/sharedStrings.xml><?xml version="1.0" encoding="utf-8"?>
<sst xmlns="http://schemas.openxmlformats.org/spreadsheetml/2006/main" count="565" uniqueCount="248">
  <si>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</si>
  <si>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</si>
  <si>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</si>
  <si>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</si>
  <si>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</si>
  <si>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</si>
  <si>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</si>
  <si>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</si>
  <si>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</si>
  <si>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</si>
  <si>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</si>
  <si>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</si>
  <si>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</si>
  <si>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</si>
  <si>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</si>
  <si>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</si>
  <si>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</si>
  <si>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</si>
  <si>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</si>
  <si>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</si>
  <si>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</si>
  <si>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</si>
  <si>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</si>
  <si>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</si>
  <si>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</si>
  <si>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</si>
  <si>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</si>
  <si>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</si>
  <si>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</si>
  <si>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</si>
  <si>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</si>
  <si>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</si>
  <si>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</si>
  <si>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</si>
  <si>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</si>
  <si>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</si>
  <si>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</si>
  <si>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</si>
  <si>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</si>
  <si>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</si>
  <si>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</si>
  <si>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</si>
  <si>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</si>
  <si>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</si>
  <si>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</si>
  <si>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Верно:</t>
  </si>
  <si>
    <t>Начальник Управления городского жилищного</t>
  </si>
  <si>
    <t>г. Электросталь, пгт. Ногинск-5, д.26</t>
  </si>
  <si>
    <t>г. Электросталь, ул. Парковая, д.17</t>
  </si>
  <si>
    <t>г. Электросталь, ул. Расковой, д.9</t>
  </si>
  <si>
    <t>г. Электросталь, ул. Чернышевского, д.24</t>
  </si>
  <si>
    <t>г. Электросталь, ул. Чернышевского, д.9а</t>
  </si>
  <si>
    <t>и коммунального хозяйства Администрации городского округа Электросталь Московской области                                                                      Г.Ю. Грибанов</t>
  </si>
  <si>
    <t>"     "                                    2021 года.</t>
  </si>
  <si>
    <t>Устройство колясочной зоны</t>
  </si>
  <si>
    <t>0,00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</si>
  <si>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2017 г.
</t>
  </si>
  <si>
    <t>Итого КПР 2017:</t>
  </si>
  <si>
    <t>г. Электросталь, п. Елизаветино, ул. Южная, д.13</t>
  </si>
  <si>
    <t>г. Электросталь, п. Фрязево, ул. Парковая, д.1</t>
  </si>
  <si>
    <t>г. Электросталь, пгт. Ногинск-5, д.1</t>
  </si>
  <si>
    <t>г. Электросталь, пгт. Ногинск-5, д.24</t>
  </si>
  <si>
    <t>г. Электросталь, пгт. Ногинск-5, д.28</t>
  </si>
  <si>
    <t>г. Электросталь, пгт. Ногинск-5, д.3</t>
  </si>
  <si>
    <t>г. Электросталь, пгт. Ногинск-5, д.30</t>
  </si>
  <si>
    <t>г. Электросталь, пгт. Ногинск-5, д.31</t>
  </si>
  <si>
    <t>г. Электросталь, пгт. Ногинск-5, д.32</t>
  </si>
  <si>
    <t>г. Электросталь, пгт. Ногинск-5, д.33</t>
  </si>
  <si>
    <t>г. Электросталь, пр-кт. Ленина, д.16</t>
  </si>
  <si>
    <t>г. Электросталь, пр-кт. Ленина, д.24</t>
  </si>
  <si>
    <t>г. Электросталь, ул. Жулябина, д.18а</t>
  </si>
  <si>
    <t>г. Электросталь, ул. Журавлева, д.19 к.3</t>
  </si>
  <si>
    <t>г. Электросталь, ул. Журавлева, д.21</t>
  </si>
  <si>
    <t>г. Электросталь, ул. Журавлева, д.23</t>
  </si>
  <si>
    <t>г. Электросталь, ул. Западная, д.22 к.1</t>
  </si>
  <si>
    <t>г. Электросталь, ул. Западная, д.22 к.2</t>
  </si>
  <si>
    <t>г. Электросталь, ул. Карла Маркса, д.15а</t>
  </si>
  <si>
    <t>г. Электросталь, ул. Маяковского, д.2</t>
  </si>
  <si>
    <t>г. Электросталь, ул. Парковая, д.19</t>
  </si>
  <si>
    <t>г. Электросталь, ул. Пушкина, д.35</t>
  </si>
  <si>
    <t>г. Электросталь, ул. Расковой, д.11</t>
  </si>
  <si>
    <t>г. Электросталь, ул. Расковой, д.21</t>
  </si>
  <si>
    <t>г. Электросталь, ул. Расковой, д.3</t>
  </si>
  <si>
    <t>г. Электросталь, ул. Советская, д.10/2</t>
  </si>
  <si>
    <t>г. Электросталь, ул. Советская, д.17</t>
  </si>
  <si>
    <t>г. Электросталь, ул. Советская, д.4/1</t>
  </si>
  <si>
    <t>г. Электросталь, ул. Сталеваров, д.19</t>
  </si>
  <si>
    <t>г. Электросталь, ул. Чернышевского, д.11</t>
  </si>
  <si>
    <t>г. Электросталь, ул. Чернышевского, д.12а</t>
  </si>
  <si>
    <t>г. Электросталь, ул. Чернышевского, д.13</t>
  </si>
  <si>
    <t>г. Электросталь, ул. Чернышевского, д.15</t>
  </si>
  <si>
    <t>г. Электросталь, ул. Чернышевского, д.17</t>
  </si>
  <si>
    <t>г. Электросталь, ул. Чернышевского, д.19</t>
  </si>
  <si>
    <t>г. Электросталь, ул. Чернышевского, д.8</t>
  </si>
  <si>
    <t>г. Электросталь, ул. Юбилейная, д.3</t>
  </si>
  <si>
    <t>г. Электросталь, ул. Юбилейная, д.3а</t>
  </si>
  <si>
    <t>г. Электросталь, ул. Юбилейная, д.5</t>
  </si>
  <si>
    <t>г. Электросталь, ш. Ногинское, д.6</t>
  </si>
  <si>
    <t>г. Электросталь, ш. Ногинское, д.8</t>
  </si>
  <si>
    <t>3 197 455,43</t>
  </si>
  <si>
    <t>853 817,72</t>
  </si>
  <si>
    <t>3 163 576,97</t>
  </si>
  <si>
    <t>3 597 201,43</t>
  </si>
  <si>
    <t>3 982 302,78</t>
  </si>
  <si>
    <t>1 572 795,73</t>
  </si>
  <si>
    <t>3 150 273,89</t>
  </si>
  <si>
    <t>1 587 399,19</t>
  </si>
  <si>
    <t>1 599 028,48</t>
  </si>
  <si>
    <t>1 831 280,27</t>
  </si>
  <si>
    <t>2 067 207,98</t>
  </si>
  <si>
    <t>4 023 016,84</t>
  </si>
  <si>
    <t>13 974 212,13</t>
  </si>
  <si>
    <t>6 121 642,11</t>
  </si>
  <si>
    <t>1 928 456,36</t>
  </si>
  <si>
    <t>7 636 687,19</t>
  </si>
  <si>
    <t>3 818 343,59</t>
  </si>
  <si>
    <t>9 545 858,99</t>
  </si>
  <si>
    <t>11 570 738,13</t>
  </si>
  <si>
    <t>5 308 378,14</t>
  </si>
  <si>
    <t>3 167 525,39</t>
  </si>
  <si>
    <t>14 283 831,57</t>
  </si>
  <si>
    <t>7 093 472,03</t>
  </si>
  <si>
    <t>3 300 519,38</t>
  </si>
  <si>
    <t>5 332 976,96</t>
  </si>
  <si>
    <t>6 514 162,69</t>
  </si>
  <si>
    <t>5 363 433,40</t>
  </si>
  <si>
    <t>4 943 837,40</t>
  </si>
  <si>
    <t>7 324 833,21</t>
  </si>
  <si>
    <t>5 876 535,26</t>
  </si>
  <si>
    <t>3 123 224,92</t>
  </si>
  <si>
    <t>2 482 221,20</t>
  </si>
  <si>
    <t>4 682 537,20</t>
  </si>
  <si>
    <t>5 569 496,19</t>
  </si>
  <si>
    <t>5 693 878,16</t>
  </si>
  <si>
    <t>5 475 071,81</t>
  </si>
  <si>
    <t>2 851 886,33</t>
  </si>
  <si>
    <t>3 124 541,09</t>
  </si>
  <si>
    <t>5 785 369,07</t>
  </si>
  <si>
    <t>11 323 646,96</t>
  </si>
  <si>
    <t>1 465 291,39</t>
  </si>
  <si>
    <t>10 202 736,84</t>
  </si>
  <si>
    <t>12 170 566,62</t>
  </si>
  <si>
    <t>1 252 328,42</t>
  </si>
  <si>
    <t>786 204,16</t>
  </si>
  <si>
    <t>3 312 340,18</t>
  </si>
  <si>
    <t>3 666 945,46</t>
  </si>
  <si>
    <t>1 448 246,53</t>
  </si>
  <si>
    <t>504 279,80</t>
  </si>
  <si>
    <t>1 461 693,54</t>
  </si>
  <si>
    <t>1 472 401,92</t>
  </si>
  <si>
    <t>1 686 261,76</t>
  </si>
  <si>
    <t>1 903 506,43</t>
  </si>
  <si>
    <t>3 481 800,24</t>
  </si>
  <si>
    <t>3 555 096,85</t>
  </si>
  <si>
    <t>1 255 825,18</t>
  </si>
  <si>
    <t>742 320,85</t>
  </si>
  <si>
    <t>1 829 705,76</t>
  </si>
  <si>
    <t>1 010 520,27</t>
  </si>
  <si>
    <t>1 465 186,01</t>
  </si>
  <si>
    <t>1 719 204,19</t>
  </si>
  <si>
    <t>578 686,70</t>
  </si>
  <si>
    <t>3 667 280,91</t>
  </si>
  <si>
    <t>1 611 719,65</t>
  </si>
  <si>
    <t>726 141,63</t>
  </si>
  <si>
    <t>236 132,97</t>
  </si>
  <si>
    <t>205 428,29</t>
  </si>
  <si>
    <t>471 026,25</t>
  </si>
  <si>
    <t>1 288 303,78</t>
  </si>
  <si>
    <t>1 311 124,95</t>
  </si>
  <si>
    <t>1 130 549,47</t>
  </si>
  <si>
    <t>271 807,11</t>
  </si>
  <si>
    <t>704 671,48</t>
  </si>
  <si>
    <t>5 636 871,18</t>
  </si>
  <si>
    <t>1 775 742,50</t>
  </si>
  <si>
    <t>7 031 940,32</t>
  </si>
  <si>
    <t>3 515 970,16</t>
  </si>
  <si>
    <t>8 789 925,40</t>
  </si>
  <si>
    <t>10 654 455,00</t>
  </si>
  <si>
    <t>13 152 699,42</t>
  </si>
  <si>
    <t>5 327 227,50</t>
  </si>
  <si>
    <t>10 426 930,90</t>
  </si>
  <si>
    <t>1 349 255,42</t>
  </si>
  <si>
    <t>9 394 785,30</t>
  </si>
  <si>
    <t>11 206 783,26</t>
  </si>
  <si>
    <t>1 603 056,78</t>
  </si>
  <si>
    <t>2 794 567,98</t>
  </si>
  <si>
    <t>2 281 988,11</t>
  </si>
  <si>
    <t>5 911 927,18</t>
  </si>
  <si>
    <t>2 372 036,00</t>
  </si>
  <si>
    <t>1 324 770,25</t>
  </si>
  <si>
    <t>2 845 606,50</t>
  </si>
  <si>
    <t>1 218 788,63</t>
  </si>
  <si>
    <t>2 253 503,92</t>
  </si>
  <si>
    <t>2 914 494,55</t>
  </si>
  <si>
    <t>2 568 799,24</t>
  </si>
  <si>
    <t>3 530 596,49</t>
  </si>
  <si>
    <t>1 547 081,61</t>
  </si>
  <si>
    <t>1 192 293,23</t>
  </si>
  <si>
    <t>2 066 641,59</t>
  </si>
  <si>
    <t>2 295 338,77</t>
  </si>
  <si>
    <t>2 339 711,60</t>
  </si>
  <si>
    <t>1 215 553,40</t>
  </si>
  <si>
    <t>88 864,74</t>
  </si>
  <si>
    <t>118 486,32</t>
  </si>
  <si>
    <t>114 536,78</t>
  </si>
  <si>
    <t>222 635,15</t>
  </si>
  <si>
    <t>3 400 574,63</t>
  </si>
  <si>
    <t>1 260 148,15</t>
  </si>
  <si>
    <t>849 598,95</t>
  </si>
  <si>
    <t>1 856 429,94</t>
  </si>
  <si>
    <t>809 843,39</t>
  </si>
  <si>
    <t>1 191 970,26</t>
  </si>
  <si>
    <t>1 364 609,44</t>
  </si>
  <si>
    <t>1 603 869,03</t>
  </si>
  <si>
    <t>1 602 465,82</t>
  </si>
  <si>
    <t>1 615 420,94</t>
  </si>
  <si>
    <t>982 247,00</t>
  </si>
  <si>
    <t>778 280,45</t>
  </si>
  <si>
    <t>1 774 060,70</t>
  </si>
  <si>
    <t>1 328 164,20</t>
  </si>
  <si>
    <t>1 435 106,56</t>
  </si>
  <si>
    <t>1 364 177,39</t>
  </si>
  <si>
    <t>1 026 056,64</t>
  </si>
  <si>
    <t>871 557,24</t>
  </si>
  <si>
    <t>187 349,81</t>
  </si>
  <si>
    <t>885 055,55</t>
  </si>
  <si>
    <t>224 005,21</t>
  </si>
  <si>
    <t>110 436,14</t>
  </si>
  <si>
    <t>109 652,90</t>
  </si>
  <si>
    <t>216 642,80</t>
  </si>
  <si>
    <t>157 038,62</t>
  </si>
  <si>
    <t>174 739,73</t>
  </si>
  <si>
    <t>112 629,19</t>
  </si>
  <si>
    <t>108 587,70</t>
  </si>
  <si>
    <t>панельный</t>
  </si>
  <si>
    <t>шлакоблок</t>
  </si>
  <si>
    <t>кирпич</t>
  </si>
  <si>
    <t>панель</t>
  </si>
  <si>
    <t>панели</t>
  </si>
  <si>
    <t>керамзитобетон</t>
  </si>
  <si>
    <t>ж/б панели</t>
  </si>
  <si>
    <t>1981</t>
  </si>
  <si>
    <t>9</t>
  </si>
  <si>
    <t>1</t>
  </si>
  <si>
    <t>1983</t>
  </si>
  <si>
    <t>9/7/5</t>
  </si>
  <si>
    <t>12/9/7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</si>
  <si>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
УТВЕРЖДЕН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Электросталь Московской области                                                                                                                      от 27.12.2021 № 1032/12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</si>
</sst>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###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17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6" fillId="2" borderId="0" xfId="0" applyFont="1" applyFill="1"/>
    <xf numFmtId="0" fontId="6" fillId="4" borderId="0" xfId="0" applyFont="1" applyFill="1"/>
    <xf numFmtId="0" fontId="8" fillId="0" borderId="0" xfId="0" applyNumberFormat="1" applyFont="1" applyAlignment="1">
      <alignment horizontal="center" vertical="center" wrapText="1"/>
    </xf>
    <xf numFmtId="0" fontId="13" fillId="2" borderId="0" xfId="6" applyFont="1" applyFill="1"/>
    <xf numFmtId="49" fontId="13" fillId="2" borderId="0" xfId="6" applyNumberFormat="1" applyFont="1" applyFill="1" applyBorder="1" applyAlignment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3" borderId="4" xfId="8" applyFont="1" applyFill="1" applyBorder="1" applyAlignment="1" applyProtection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0" fontId="14" fillId="2" borderId="0" xfId="6" applyFont="1" applyFill="1" applyBorder="1" applyAlignment="1" applyProtection="1">
      <alignment horizontal="center" vertical="top" wrapText="1"/>
    </xf>
    <xf numFmtId="0" fontId="13" fillId="2" borderId="0" xfId="0" applyFont="1" applyFill="1"/>
    <xf numFmtId="0" fontId="11" fillId="2" borderId="0" xfId="0" applyFont="1" applyFill="1" applyAlignment="1"/>
    <xf numFmtId="0" fontId="10" fillId="2" borderId="0" xfId="0" applyFont="1" applyFill="1"/>
    <xf numFmtId="0" fontId="13" fillId="2" borderId="0" xfId="0" applyFont="1" applyFill="1" applyAlignment="1"/>
    <xf numFmtId="0" fontId="13" fillId="2" borderId="0" xfId="6" applyFont="1" applyFill="1" applyAlignment="1">
      <alignment horizontal="center"/>
    </xf>
    <xf numFmtId="0" fontId="12" fillId="2" borderId="0" xfId="0" applyFont="1" applyFill="1"/>
    <xf numFmtId="14" fontId="12" fillId="2" borderId="0" xfId="0" applyNumberFormat="1" applyFont="1" applyFill="1"/>
    <xf numFmtId="0" fontId="15" fillId="2" borderId="0" xfId="6" applyFont="1" applyFill="1" applyBorder="1" applyAlignment="1">
      <alignment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vertical="center" wrapText="1"/>
    </xf>
    <xf numFmtId="0" fontId="12" fillId="2" borderId="0" xfId="0" applyFont="1" applyFill="1" applyAlignment="1"/>
    <xf numFmtId="14" fontId="12" fillId="2" borderId="0" xfId="0" applyNumberFormat="1" applyFont="1" applyFill="1" applyAlignment="1"/>
    <xf numFmtId="1" fontId="14" fillId="2" borderId="2" xfId="0" applyNumberFormat="1" applyFont="1" applyFill="1" applyBorder="1" applyAlignment="1" applyProtection="1">
      <alignment horizontal="center" vertical="center" textRotation="90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3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4" fillId="2" borderId="2" xfId="0" applyFont="1" applyFill="1" applyBorder="1" applyAlignment="1" applyProtection="1">
      <alignment horizontal="center" vertical="center" textRotation="90"/>
    </xf>
    <xf numFmtId="1" fontId="14" fillId="2" borderId="2" xfId="0" applyNumberFormat="1" applyFont="1" applyFill="1" applyBorder="1" applyAlignment="1" applyProtection="1">
      <alignment horizontal="center" vertical="center" textRotation="90"/>
    </xf>
    <xf numFmtId="1" fontId="14" fillId="2" borderId="2" xfId="0" applyNumberFormat="1" applyFont="1" applyFill="1" applyBorder="1" applyAlignment="1" applyProtection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1" fontId="14" fillId="2" borderId="2" xfId="0" applyNumberFormat="1" applyFont="1" applyFill="1" applyBorder="1" applyAlignment="1" applyProtection="1">
      <alignment horizontal="center" vertical="center" wrapText="1"/>
    </xf>
    <xf numFmtId="2" fontId="13" fillId="2" borderId="2" xfId="0" applyNumberFormat="1" applyFont="1" applyFill="1" applyBorder="1" applyAlignment="1"/>
    <xf numFmtId="1" fontId="14" fillId="2" borderId="2" xfId="6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</xf>
    <xf numFmtId="14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6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4" fillId="2" borderId="2" xfId="6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>
      <alignment vertical="top"/>
    </xf>
    <xf numFmtId="0" fontId="12" fillId="2" borderId="12" xfId="0" applyFont="1" applyFill="1" applyBorder="1" applyAlignment="1"/>
    <xf numFmtId="0" fontId="12" fillId="2" borderId="12" xfId="0" applyFont="1" applyFill="1" applyBorder="1" applyAlignment="1">
      <alignment horizontal="center"/>
    </xf>
    <xf numFmtId="4" fontId="16" fillId="2" borderId="12" xfId="0" applyNumberFormat="1" applyFont="1" applyFill="1" applyBorder="1" applyAlignment="1" applyProtection="1">
      <alignment horizontal="center" vertical="center" wrapText="1"/>
    </xf>
    <xf numFmtId="14" fontId="16" fillId="2" borderId="12" xfId="0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/>
    <xf numFmtId="2" fontId="14" fillId="2" borderId="12" xfId="6" applyNumberFormat="1" applyFont="1" applyFill="1" applyBorder="1" applyAlignment="1" applyProtection="1">
      <alignment horizontal="center" vertical="top"/>
    </xf>
    <xf numFmtId="2" fontId="16" fillId="2" borderId="12" xfId="6" applyNumberFormat="1" applyFont="1" applyFill="1" applyBorder="1" applyAlignment="1" applyProtection="1">
      <alignment horizontal="left" vertical="center"/>
    </xf>
    <xf numFmtId="2" fontId="14" fillId="2" borderId="12" xfId="6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 applyProtection="1">
      <alignment horizontal="center" vertical="center" wrapText="1"/>
    </xf>
    <xf numFmtId="4" fontId="17" fillId="2" borderId="12" xfId="0" applyNumberFormat="1" applyFont="1" applyFill="1" applyBorder="1" applyAlignment="1">
      <alignment horizontal="right" vertical="center"/>
    </xf>
    <xf numFmtId="4" fontId="16" fillId="2" borderId="12" xfId="6" applyNumberFormat="1" applyFont="1" applyFill="1" applyBorder="1" applyAlignment="1" applyProtection="1">
      <alignment horizontal="center" vertical="center" wrapText="1"/>
    </xf>
    <xf numFmtId="0" fontId="14" fillId="2" borderId="12" xfId="6" applyNumberFormat="1" applyFont="1" applyFill="1" applyBorder="1" applyAlignment="1" applyProtection="1">
      <alignment horizontal="center" vertical="center"/>
    </xf>
    <xf numFmtId="2" fontId="14" fillId="2" borderId="12" xfId="6" applyNumberFormat="1" applyFont="1" applyFill="1" applyBorder="1" applyAlignment="1" applyProtection="1">
      <alignment horizontal="left" vertical="center" wrapText="1"/>
    </xf>
    <xf numFmtId="0" fontId="14" fillId="3" borderId="17" xfId="8" applyNumberFormat="1" applyFont="1" applyFill="1" applyBorder="1" applyAlignment="1" applyProtection="1">
      <alignment horizontal="center" vertical="center" wrapText="1" shrinkToFit="1"/>
    </xf>
    <xf numFmtId="4" fontId="14" fillId="3" borderId="17" xfId="8" applyNumberFormat="1" applyFont="1" applyFill="1" applyBorder="1" applyAlignment="1" applyProtection="1">
      <alignment horizontal="center" vertical="center" wrapText="1" shrinkToFit="1"/>
    </xf>
    <xf numFmtId="0" fontId="12" fillId="2" borderId="12" xfId="0" applyFont="1" applyFill="1" applyBorder="1" applyAlignment="1">
      <alignment vertical="center" wrapText="1"/>
    </xf>
    <xf numFmtId="4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165" fontId="12" fillId="3" borderId="12" xfId="0" applyNumberFormat="1" applyFont="1" applyFill="1" applyBorder="1" applyAlignment="1" applyProtection="1">
      <alignment horizontal="center" vertical="center" wrapText="1"/>
    </xf>
    <xf numFmtId="166" fontId="12" fillId="3" borderId="12" xfId="0" applyNumberFormat="1" applyFont="1" applyFill="1" applyBorder="1" applyAlignment="1" applyProtection="1">
      <alignment horizontal="center" vertical="center" wrapText="1"/>
    </xf>
    <xf numFmtId="4" fontId="14" fillId="2" borderId="12" xfId="0" applyNumberFormat="1" applyFont="1" applyFill="1" applyBorder="1" applyAlignment="1" applyProtection="1">
      <alignment horizontal="center" vertical="center" wrapText="1"/>
    </xf>
    <xf numFmtId="14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12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right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4" fontId="14" fillId="2" borderId="12" xfId="2" applyNumberFormat="1" applyFont="1" applyFill="1" applyBorder="1" applyAlignment="1">
      <alignment horizontal="center" vertical="center" wrapText="1"/>
    </xf>
    <xf numFmtId="14" fontId="13" fillId="2" borderId="12" xfId="2" applyNumberFormat="1" applyFont="1" applyFill="1" applyBorder="1" applyAlignment="1">
      <alignment horizontal="center" vertical="center" wrapText="1"/>
    </xf>
    <xf numFmtId="14" fontId="14" fillId="2" borderId="12" xfId="2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12" xfId="8" applyFont="1" applyFill="1" applyBorder="1" applyAlignment="1" applyProtection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3" fillId="2" borderId="12" xfId="2" applyNumberFormat="1" applyFont="1" applyFill="1" applyBorder="1" applyAlignment="1">
      <alignment horizontal="center" vertical="center" wrapText="1"/>
    </xf>
    <xf numFmtId="1" fontId="13" fillId="2" borderId="12" xfId="2" applyNumberFormat="1" applyFont="1" applyFill="1" applyBorder="1" applyAlignment="1">
      <alignment horizontal="center" vertical="center" wrapText="1"/>
    </xf>
    <xf numFmtId="0" fontId="14" fillId="3" borderId="12" xfId="8" applyNumberFormat="1" applyFont="1" applyFill="1" applyBorder="1" applyAlignment="1" applyProtection="1">
      <alignment horizontal="center" vertical="center" wrapText="1" shrinkToFit="1"/>
    </xf>
    <xf numFmtId="3" fontId="14" fillId="3" borderId="12" xfId="8" applyNumberFormat="1" applyFont="1" applyFill="1" applyBorder="1" applyAlignment="1" applyProtection="1">
      <alignment horizontal="center" vertical="center" wrapText="1" shrinkToFit="1"/>
    </xf>
    <xf numFmtId="4" fontId="14" fillId="3" borderId="12" xfId="8" applyNumberFormat="1" applyFont="1" applyFill="1" applyBorder="1" applyAlignment="1" applyProtection="1">
      <alignment horizontal="center" vertical="center" wrapText="1" shrinkToFit="1"/>
    </xf>
    <xf numFmtId="4" fontId="14" fillId="2" borderId="12" xfId="6" applyNumberFormat="1" applyFont="1" applyFill="1" applyBorder="1" applyAlignment="1" applyProtection="1">
      <alignment horizontal="center" vertical="center" wrapText="1"/>
    </xf>
    <xf numFmtId="14" fontId="14" fillId="2" borderId="12" xfId="6" applyNumberFormat="1" applyFont="1" applyFill="1" applyBorder="1" applyAlignment="1" applyProtection="1">
      <alignment horizontal="center" vertical="center" wrapText="1"/>
    </xf>
    <xf numFmtId="1" fontId="14" fillId="2" borderId="12" xfId="6" applyNumberFormat="1" applyFont="1" applyFill="1" applyBorder="1" applyAlignment="1" applyProtection="1">
      <alignment horizontal="center" vertical="center" wrapText="1"/>
    </xf>
    <xf numFmtId="0" fontId="14" fillId="3" borderId="17" xfId="8" applyFont="1" applyFill="1" applyBorder="1" applyAlignment="1" applyProtection="1">
      <alignment horizontal="center" vertical="center" wrapText="1" shrinkToFit="1"/>
    </xf>
    <xf numFmtId="0" fontId="14" fillId="2" borderId="12" xfId="25" applyNumberFormat="1" applyFont="1" applyFill="1" applyBorder="1" applyAlignment="1" applyProtection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center" vertical="center"/>
    </xf>
    <xf numFmtId="165" fontId="13" fillId="3" borderId="12" xfId="0" applyNumberFormat="1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165" fontId="13" fillId="2" borderId="12" xfId="0" applyNumberFormat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4" fontId="12" fillId="2" borderId="0" xfId="0" applyNumberFormat="1" applyFont="1" applyFill="1" applyBorder="1"/>
    <xf numFmtId="0" fontId="12" fillId="2" borderId="0" xfId="0" applyFont="1" applyFill="1" applyBorder="1"/>
    <xf numFmtId="14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14" fontId="10" fillId="2" borderId="0" xfId="0" applyNumberFormat="1" applyFont="1" applyFill="1"/>
    <xf numFmtId="4" fontId="12" fillId="2" borderId="0" xfId="0" applyNumberFormat="1" applyFont="1" applyFill="1"/>
    <xf numFmtId="3" fontId="14" fillId="3" borderId="17" xfId="8" applyNumberFormat="1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1" fontId="14" fillId="2" borderId="2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6" applyFont="1" applyFill="1" applyAlignment="1" applyProtection="1">
      <alignment horizontal="left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15" fillId="2" borderId="1" xfId="6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 applyProtection="1">
      <alignment horizontal="center" vertical="center" textRotation="90" wrapText="1" readingOrder="1"/>
    </xf>
    <xf numFmtId="1" fontId="14" fillId="2" borderId="6" xfId="0" applyNumberFormat="1" applyFont="1" applyFill="1" applyBorder="1" applyAlignment="1" applyProtection="1">
      <alignment horizontal="center" vertical="center" textRotation="90" wrapText="1" readingOrder="1"/>
    </xf>
    <xf numFmtId="1" fontId="14" fillId="2" borderId="4" xfId="0" applyNumberFormat="1" applyFont="1" applyFill="1" applyBorder="1" applyAlignment="1" applyProtection="1">
      <alignment horizontal="center" vertical="center" textRotation="90" wrapText="1" readingOrder="1"/>
    </xf>
    <xf numFmtId="2" fontId="13" fillId="2" borderId="5" xfId="0" applyNumberFormat="1" applyFont="1" applyFill="1" applyBorder="1" applyAlignment="1">
      <alignment horizontal="center" vertical="center" textRotation="90" wrapText="1"/>
    </xf>
    <xf numFmtId="2" fontId="13" fillId="2" borderId="6" xfId="0" applyNumberFormat="1" applyFont="1" applyFill="1" applyBorder="1" applyAlignment="1">
      <alignment horizontal="center" vertical="center" textRotation="90" wrapText="1"/>
    </xf>
    <xf numFmtId="2" fontId="13" fillId="2" borderId="4" xfId="0" applyNumberFormat="1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/>
    <xf numFmtId="4" fontId="14" fillId="2" borderId="2" xfId="6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10" fillId="2" borderId="0" xfId="0" applyFont="1" applyFill="1" applyAlignment="1"/>
    <xf numFmtId="0" fontId="13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2" fontId="14" fillId="2" borderId="12" xfId="6" applyNumberFormat="1" applyFont="1" applyFill="1" applyBorder="1" applyAlignment="1" applyProtection="1">
      <alignment horizontal="center" vertical="center"/>
    </xf>
    <xf numFmtId="4" fontId="14" fillId="2" borderId="5" xfId="0" applyNumberFormat="1" applyFont="1" applyFill="1" applyBorder="1" applyAlignment="1" applyProtection="1">
      <alignment horizontal="center" vertical="center" textRotation="90" wrapText="1"/>
    </xf>
    <xf numFmtId="4" fontId="14" fillId="2" borderId="4" xfId="0" applyNumberFormat="1" applyFont="1" applyFill="1" applyBorder="1" applyAlignment="1" applyProtection="1">
      <alignment horizontal="center" vertical="center" textRotation="90" wrapText="1"/>
    </xf>
    <xf numFmtId="4" fontId="14" fillId="2" borderId="6" xfId="0" applyNumberFormat="1" applyFont="1" applyFill="1" applyBorder="1" applyAlignment="1" applyProtection="1">
      <alignment horizontal="center" vertical="center" textRotation="90" wrapText="1"/>
    </xf>
    <xf numFmtId="1" fontId="14" fillId="2" borderId="5" xfId="0" applyNumberFormat="1" applyFont="1" applyFill="1" applyBorder="1" applyAlignment="1" applyProtection="1">
      <alignment horizontal="center" vertical="center" textRotation="90"/>
    </xf>
    <xf numFmtId="1" fontId="14" fillId="2" borderId="6" xfId="0" applyNumberFormat="1" applyFont="1" applyFill="1" applyBorder="1" applyAlignment="1" applyProtection="1">
      <alignment horizontal="center" vertical="center" textRotation="90"/>
    </xf>
    <xf numFmtId="1" fontId="14" fillId="2" borderId="4" xfId="0" applyNumberFormat="1" applyFont="1" applyFill="1" applyBorder="1" applyAlignment="1" applyProtection="1">
      <alignment horizontal="center" vertical="center" textRotation="90"/>
    </xf>
    <xf numFmtId="3" fontId="14" fillId="2" borderId="5" xfId="6" applyNumberFormat="1" applyFont="1" applyFill="1" applyBorder="1" applyAlignment="1" applyProtection="1">
      <alignment horizontal="center" vertical="center" wrapText="1"/>
    </xf>
    <xf numFmtId="3" fontId="14" fillId="2" borderId="6" xfId="6" applyNumberFormat="1" applyFont="1" applyFill="1" applyBorder="1" applyAlignment="1" applyProtection="1">
      <alignment horizontal="center" vertical="center" wrapText="1"/>
    </xf>
    <xf numFmtId="3" fontId="14" fillId="2" borderId="4" xfId="6" applyNumberFormat="1" applyFont="1" applyFill="1" applyBorder="1" applyAlignment="1" applyProtection="1">
      <alignment horizontal="center" vertical="center" wrapText="1"/>
    </xf>
    <xf numFmtId="4" fontId="14" fillId="2" borderId="5" xfId="6" applyNumberFormat="1" applyFont="1" applyFill="1" applyBorder="1" applyAlignment="1" applyProtection="1">
      <alignment horizontal="center" vertical="center" wrapText="1"/>
    </xf>
    <xf numFmtId="4" fontId="14" fillId="2" borderId="6" xfId="6" applyNumberFormat="1" applyFont="1" applyFill="1" applyBorder="1" applyAlignment="1" applyProtection="1">
      <alignment horizontal="center" vertical="center" wrapText="1"/>
    </xf>
    <xf numFmtId="4" fontId="14" fillId="2" borderId="4" xfId="6" applyNumberFormat="1" applyFont="1" applyFill="1" applyBorder="1" applyAlignment="1" applyProtection="1">
      <alignment horizontal="center" vertical="center" wrapText="1"/>
    </xf>
    <xf numFmtId="3" fontId="14" fillId="2" borderId="5" xfId="0" applyNumberFormat="1" applyFont="1" applyFill="1" applyBorder="1" applyAlignment="1" applyProtection="1">
      <alignment horizontal="center" vertical="center" textRotation="90" wrapText="1"/>
    </xf>
    <xf numFmtId="3" fontId="14" fillId="2" borderId="6" xfId="0" applyNumberFormat="1" applyFont="1" applyFill="1" applyBorder="1" applyAlignment="1" applyProtection="1">
      <alignment horizontal="center" vertical="center" textRotation="90" wrapText="1"/>
    </xf>
    <xf numFmtId="3" fontId="14" fillId="2" borderId="4" xfId="0" applyNumberFormat="1" applyFont="1" applyFill="1" applyBorder="1" applyAlignment="1" applyProtection="1">
      <alignment horizontal="center" vertical="center" textRotation="90" wrapText="1"/>
    </xf>
    <xf numFmtId="0" fontId="14" fillId="2" borderId="5" xfId="0" applyFont="1" applyFill="1" applyBorder="1" applyAlignment="1" applyProtection="1">
      <alignment horizontal="center" vertical="center" textRotation="90"/>
    </xf>
    <xf numFmtId="0" fontId="14" fillId="2" borderId="6" xfId="0" applyFont="1" applyFill="1" applyBorder="1" applyAlignment="1" applyProtection="1">
      <alignment horizontal="center" vertical="center" textRotation="90"/>
    </xf>
    <xf numFmtId="0" fontId="14" fillId="2" borderId="4" xfId="0" applyFont="1" applyFill="1" applyBorder="1" applyAlignment="1" applyProtection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 wrapText="1"/>
    </xf>
    <xf numFmtId="4" fontId="14" fillId="2" borderId="8" xfId="0" applyNumberFormat="1" applyFont="1" applyFill="1" applyBorder="1" applyAlignment="1" applyProtection="1">
      <alignment horizontal="center" vertical="center" wrapText="1"/>
    </xf>
    <xf numFmtId="4" fontId="14" fillId="2" borderId="9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</cellXfs>
  <cellStyles count="26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16" xfId="25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7;&#1056;&#1054;&#1063;&#1053;&#1054;\1051_37%20&#1086;&#1090;%2021.10.2021\1051_37%20&#1086;&#1090;%2021.10.2021\&#1055;&#1088;&#1080;&#1083;&#1086;&#1078;&#1077;&#1085;&#1080;&#1077;%202%20&#1082;%20&#1087;&#1086;&#1089;&#1090;&#1072;&#1085;&#1086;&#1074;&#1083;&#1077;&#1085;&#1080;&#1102;%20&#1055;&#1088;&#1072;&#1074;&#1080;&#1090;&#1077;&#1083;&#1100;&#1089;&#1090;&#1074;&#1072;%20&#1052;&#1086;&#1089;&#1082;&#1086;&#1074;&#1089;&#1082;&#1086;&#1081;%20&#1086;&#1073;&#1083;&#1072;&#1089;&#1090;&#1080;%20&#1086;&#1090;%2021.10.2021%20&#8470;1051-37%20&#1074;&#1080;&#1076;&#1099;%20&#1088;&#1072;&#1073;&#1086;&#1090;%20&#1085;&#1072;%2020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Р"/>
      <sheetName val="Лист1"/>
    </sheetNames>
    <sheetDataSet>
      <sheetData sheetId="0">
        <row r="6">
          <cell r="AM6" t="str">
            <v>ед</v>
          </cell>
          <cell r="AN6" t="str">
            <v>руб.</v>
          </cell>
          <cell r="AO6" t="str">
            <v>плановая дата завершения работ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65"/>
  <sheetViews>
    <sheetView tabSelected="1" view="pageBreakPreview" topLeftCell="U1" zoomScaleNormal="100" zoomScaleSheetLayoutView="100" workbookViewId="0">
      <selection activeCell="BB2" sqref="BB2:BF5"/>
    </sheetView>
  </sheetViews>
  <sheetFormatPr defaultRowHeight="15.75" x14ac:dyDescent="0.25"/>
  <cols>
    <col min="1" max="1" width="5.42578125" style="21" customWidth="1"/>
    <col min="2" max="2" width="32.140625" style="21" customWidth="1"/>
    <col min="3" max="3" width="5" style="21" customWidth="1"/>
    <col min="4" max="4" width="8.42578125" style="21" customWidth="1"/>
    <col min="5" max="5" width="5.28515625" style="21" customWidth="1"/>
    <col min="6" max="6" width="4.7109375" style="21" customWidth="1"/>
    <col min="7" max="7" width="4.28515625" style="21" customWidth="1"/>
    <col min="8" max="8" width="4.5703125" style="110" customWidth="1"/>
    <col min="9" max="9" width="5.28515625" style="21" customWidth="1"/>
    <col min="10" max="10" width="4.42578125" style="21" customWidth="1"/>
    <col min="11" max="11" width="8.140625" style="110" customWidth="1"/>
    <col min="12" max="12" width="7.85546875" style="110" customWidth="1"/>
    <col min="13" max="13" width="7.7109375" style="110" customWidth="1"/>
    <col min="14" max="14" width="7.85546875" style="21" customWidth="1"/>
    <col min="15" max="15" width="5.28515625" style="21" customWidth="1"/>
    <col min="16" max="16" width="4.85546875" style="21" customWidth="1"/>
    <col min="17" max="17" width="4.42578125" style="21" customWidth="1"/>
    <col min="18" max="18" width="7.85546875" style="21" customWidth="1"/>
    <col min="19" max="19" width="10.85546875" style="21" customWidth="1"/>
    <col min="20" max="20" width="8.42578125" style="21" customWidth="1"/>
    <col min="21" max="21" width="4.85546875" style="21" customWidth="1"/>
    <col min="22" max="22" width="10.85546875" style="21" customWidth="1"/>
    <col min="23" max="23" width="9" style="21" customWidth="1"/>
    <col min="24" max="24" width="7.5703125" style="21" customWidth="1"/>
    <col min="25" max="25" width="10.85546875" style="21" customWidth="1"/>
    <col min="26" max="26" width="8.42578125" style="21" customWidth="1"/>
    <col min="27" max="27" width="4.28515625" style="21" customWidth="1"/>
    <col min="28" max="28" width="4.5703125" style="21" customWidth="1"/>
    <col min="29" max="29" width="7.28515625" style="21" customWidth="1"/>
    <col min="30" max="30" width="7.7109375" style="21" customWidth="1"/>
    <col min="31" max="31" width="10.85546875" style="21" customWidth="1"/>
    <col min="32" max="32" width="8.85546875" style="21" customWidth="1"/>
    <col min="33" max="33" width="6.7109375" style="21" customWidth="1"/>
    <col min="34" max="34" width="10" style="21" customWidth="1"/>
    <col min="35" max="35" width="8.5703125" style="21" customWidth="1"/>
    <col min="36" max="36" width="4.5703125" style="21" customWidth="1"/>
    <col min="37" max="37" width="4.42578125" style="21" customWidth="1"/>
    <col min="38" max="38" width="6.42578125" style="21" customWidth="1"/>
    <col min="39" max="39" width="4.7109375" style="21" customWidth="1"/>
    <col min="40" max="40" width="4.85546875" style="21" customWidth="1"/>
    <col min="41" max="41" width="6.42578125" style="21" customWidth="1"/>
    <col min="42" max="42" width="4.42578125" style="21" customWidth="1"/>
    <col min="43" max="43" width="4.140625" style="21" customWidth="1"/>
    <col min="44" max="44" width="8" style="21" customWidth="1"/>
    <col min="45" max="45" width="6.28515625" style="21" customWidth="1"/>
    <col min="46" max="46" width="4.5703125" style="21" customWidth="1"/>
    <col min="47" max="47" width="7.140625" style="21" customWidth="1"/>
    <col min="48" max="48" width="4.5703125" style="21" customWidth="1"/>
    <col min="49" max="49" width="6" style="21" customWidth="1"/>
    <col min="50" max="50" width="8" style="111" customWidth="1"/>
    <col min="51" max="51" width="4" style="111" customWidth="1"/>
    <col min="52" max="52" width="4.85546875" style="111" customWidth="1"/>
    <col min="53" max="53" width="8.140625" style="111" customWidth="1"/>
    <col min="54" max="54" width="11.42578125" style="24" customWidth="1"/>
    <col min="55" max="55" width="6.5703125" style="21" customWidth="1"/>
    <col min="56" max="56" width="5.28515625" style="21" customWidth="1"/>
    <col min="57" max="57" width="6.5703125" style="21" customWidth="1"/>
    <col min="58" max="58" width="12.140625" style="21" customWidth="1"/>
    <col min="59" max="16384" width="9.140625" style="2"/>
  </cols>
  <sheetData>
    <row r="2" spans="1:58" ht="15" customHeight="1" x14ac:dyDescent="0.25">
      <c r="A2" s="9"/>
      <c r="B2" s="9"/>
      <c r="C2" s="9"/>
      <c r="D2" s="9"/>
      <c r="E2" s="9"/>
      <c r="F2" s="9"/>
      <c r="G2" s="9"/>
      <c r="H2" s="23"/>
      <c r="I2" s="9"/>
      <c r="J2" s="9"/>
      <c r="K2" s="23"/>
      <c r="L2" s="23"/>
      <c r="M2" s="23"/>
      <c r="N2" s="9"/>
      <c r="O2" s="9"/>
      <c r="P2" s="9"/>
      <c r="Q2" s="9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5"/>
      <c r="AY2" s="25"/>
      <c r="AZ2" s="25"/>
      <c r="BA2" s="25"/>
      <c r="BB2" s="128" t="s">
        <v>247</v>
      </c>
      <c r="BC2" s="128"/>
      <c r="BD2" s="128"/>
      <c r="BE2" s="128"/>
      <c r="BF2" s="128"/>
    </row>
    <row r="3" spans="1:58" ht="15" customHeight="1" x14ac:dyDescent="0.25">
      <c r="A3" s="9"/>
      <c r="B3" s="9"/>
      <c r="C3" s="9"/>
      <c r="D3" s="9"/>
      <c r="E3" s="9"/>
      <c r="F3" s="9"/>
      <c r="G3" s="9"/>
      <c r="H3" s="23"/>
      <c r="I3" s="9"/>
      <c r="J3" s="9"/>
      <c r="K3" s="23"/>
      <c r="L3" s="23"/>
      <c r="M3" s="23"/>
      <c r="N3" s="9"/>
      <c r="O3" s="9"/>
      <c r="P3" s="9"/>
      <c r="Q3" s="9"/>
      <c r="R3" s="24"/>
      <c r="S3" s="24"/>
      <c r="T3" s="24"/>
      <c r="U3" s="24"/>
      <c r="V3" s="24"/>
      <c r="W3" s="24"/>
      <c r="X3" s="24"/>
      <c r="Y3" s="24">
        <v>3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5"/>
      <c r="AY3" s="25"/>
      <c r="AZ3" s="25"/>
      <c r="BA3" s="25"/>
      <c r="BB3" s="128"/>
      <c r="BC3" s="128"/>
      <c r="BD3" s="128"/>
      <c r="BE3" s="128"/>
      <c r="BF3" s="128"/>
    </row>
    <row r="4" spans="1:58" ht="15" customHeight="1" x14ac:dyDescent="0.25">
      <c r="A4" s="9"/>
      <c r="B4" s="9"/>
      <c r="C4" s="9"/>
      <c r="D4" s="9"/>
      <c r="E4" s="9"/>
      <c r="F4" s="9"/>
      <c r="G4" s="9"/>
      <c r="H4" s="23"/>
      <c r="I4" s="9"/>
      <c r="J4" s="9"/>
      <c r="K4" s="23"/>
      <c r="L4" s="23"/>
      <c r="M4" s="23"/>
      <c r="N4" s="9"/>
      <c r="O4" s="9"/>
      <c r="P4" s="9"/>
      <c r="Q4" s="9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5"/>
      <c r="AY4" s="25"/>
      <c r="AZ4" s="25"/>
      <c r="BA4" s="25"/>
      <c r="BB4" s="128"/>
      <c r="BC4" s="128"/>
      <c r="BD4" s="128"/>
      <c r="BE4" s="128"/>
      <c r="BF4" s="128"/>
    </row>
    <row r="5" spans="1:58" ht="34.5" customHeight="1" x14ac:dyDescent="0.25">
      <c r="A5" s="9"/>
      <c r="B5" s="9"/>
      <c r="C5" s="9"/>
      <c r="D5" s="9"/>
      <c r="E5" s="9"/>
      <c r="F5" s="9"/>
      <c r="G5" s="9"/>
      <c r="H5" s="23"/>
      <c r="I5" s="9"/>
      <c r="J5" s="9"/>
      <c r="K5" s="23"/>
      <c r="L5" s="23"/>
      <c r="M5" s="23"/>
      <c r="N5" s="9"/>
      <c r="O5" s="9"/>
      <c r="P5" s="9"/>
      <c r="Q5" s="9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5"/>
      <c r="AY5" s="25"/>
      <c r="AZ5" s="25"/>
      <c r="BA5" s="25"/>
      <c r="BB5" s="128"/>
      <c r="BC5" s="128"/>
      <c r="BD5" s="128"/>
      <c r="BE5" s="128"/>
      <c r="BF5" s="128"/>
    </row>
    <row r="6" spans="1:58" ht="44.25" customHeight="1" x14ac:dyDescent="0.25">
      <c r="A6" s="10"/>
      <c r="B6" s="26"/>
      <c r="C6" s="26"/>
      <c r="D6" s="26"/>
      <c r="E6" s="26"/>
      <c r="F6" s="26"/>
      <c r="G6" s="26"/>
      <c r="H6" s="27"/>
      <c r="I6" s="26"/>
      <c r="J6" s="26"/>
      <c r="K6" s="27"/>
      <c r="L6" s="27"/>
      <c r="M6" s="27"/>
      <c r="N6" s="26"/>
      <c r="O6" s="26"/>
      <c r="P6" s="26"/>
      <c r="Q6" s="26"/>
      <c r="R6" s="26"/>
      <c r="S6" s="26"/>
      <c r="T6" s="26"/>
      <c r="U6" s="26"/>
      <c r="V6" s="26"/>
      <c r="W6" s="134" t="s">
        <v>56</v>
      </c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/>
      <c r="AX6" s="30"/>
      <c r="AY6" s="30"/>
      <c r="AZ6" s="30"/>
      <c r="BA6" s="30"/>
      <c r="BC6" s="24"/>
      <c r="BD6" s="24"/>
      <c r="BE6" s="24"/>
      <c r="BF6" s="24"/>
    </row>
    <row r="7" spans="1:58" s="3" customFormat="1" ht="48" customHeight="1" x14ac:dyDescent="0.3">
      <c r="A7" s="156" t="s">
        <v>0</v>
      </c>
      <c r="B7" s="159" t="s">
        <v>17</v>
      </c>
      <c r="C7" s="162" t="s">
        <v>3</v>
      </c>
      <c r="D7" s="165" t="s">
        <v>4</v>
      </c>
      <c r="E7" s="153" t="s">
        <v>5</v>
      </c>
      <c r="F7" s="153" t="s">
        <v>6</v>
      </c>
      <c r="G7" s="129" t="s">
        <v>7</v>
      </c>
      <c r="H7" s="144"/>
      <c r="I7" s="144"/>
      <c r="J7" s="144"/>
      <c r="K7" s="150" t="s">
        <v>28</v>
      </c>
      <c r="L7" s="129" t="s">
        <v>29</v>
      </c>
      <c r="M7" s="129"/>
      <c r="N7" s="144"/>
      <c r="O7" s="135" t="s">
        <v>30</v>
      </c>
      <c r="P7" s="138" t="s">
        <v>23</v>
      </c>
      <c r="Q7" s="138" t="s">
        <v>1</v>
      </c>
      <c r="R7" s="143" t="s">
        <v>26</v>
      </c>
      <c r="S7" s="143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15" t="s">
        <v>27</v>
      </c>
      <c r="AN7" s="116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8"/>
      <c r="BB7" s="129" t="s">
        <v>24</v>
      </c>
      <c r="BC7" s="129"/>
      <c r="BD7" s="129"/>
      <c r="BE7" s="129"/>
      <c r="BF7" s="129"/>
    </row>
    <row r="8" spans="1:58" s="3" customFormat="1" ht="19.5" customHeight="1" x14ac:dyDescent="0.3">
      <c r="A8" s="157"/>
      <c r="B8" s="160"/>
      <c r="C8" s="163"/>
      <c r="D8" s="166"/>
      <c r="E8" s="154"/>
      <c r="F8" s="154"/>
      <c r="G8" s="130" t="s">
        <v>8</v>
      </c>
      <c r="H8" s="125" t="s">
        <v>9</v>
      </c>
      <c r="I8" s="126"/>
      <c r="J8" s="126"/>
      <c r="K8" s="152"/>
      <c r="L8" s="150" t="s">
        <v>8</v>
      </c>
      <c r="M8" s="150" t="s">
        <v>22</v>
      </c>
      <c r="N8" s="150" t="s">
        <v>10</v>
      </c>
      <c r="O8" s="136"/>
      <c r="P8" s="139"/>
      <c r="Q8" s="139"/>
      <c r="R8" s="129" t="s">
        <v>32</v>
      </c>
      <c r="S8" s="133"/>
      <c r="T8" s="133"/>
      <c r="U8" s="129" t="s">
        <v>33</v>
      </c>
      <c r="V8" s="129"/>
      <c r="W8" s="129"/>
      <c r="X8" s="129" t="s">
        <v>34</v>
      </c>
      <c r="Y8" s="129"/>
      <c r="Z8" s="129"/>
      <c r="AA8" s="169" t="s">
        <v>35</v>
      </c>
      <c r="AB8" s="170"/>
      <c r="AC8" s="170"/>
      <c r="AD8" s="129" t="s">
        <v>36</v>
      </c>
      <c r="AE8" s="129"/>
      <c r="AF8" s="129"/>
      <c r="AG8" s="129" t="s">
        <v>37</v>
      </c>
      <c r="AH8" s="132"/>
      <c r="AI8" s="132"/>
      <c r="AJ8" s="129" t="s">
        <v>38</v>
      </c>
      <c r="AK8" s="129"/>
      <c r="AL8" s="129"/>
      <c r="AM8" s="126" t="s">
        <v>40</v>
      </c>
      <c r="AN8" s="141"/>
      <c r="AO8" s="141"/>
      <c r="AP8" s="131" t="s">
        <v>41</v>
      </c>
      <c r="AQ8" s="132"/>
      <c r="AR8" s="132"/>
      <c r="AS8" s="131" t="s">
        <v>43</v>
      </c>
      <c r="AT8" s="132"/>
      <c r="AU8" s="132"/>
      <c r="AV8" s="131" t="s">
        <v>42</v>
      </c>
      <c r="AW8" s="132"/>
      <c r="AX8" s="132"/>
      <c r="AY8" s="119" t="s">
        <v>54</v>
      </c>
      <c r="AZ8" s="120"/>
      <c r="BA8" s="121"/>
      <c r="BB8" s="130" t="s">
        <v>8</v>
      </c>
      <c r="BC8" s="129" t="s">
        <v>9</v>
      </c>
      <c r="BD8" s="129"/>
      <c r="BE8" s="129"/>
      <c r="BF8" s="129"/>
    </row>
    <row r="9" spans="1:58" s="3" customFormat="1" ht="169.5" customHeight="1" x14ac:dyDescent="0.3">
      <c r="A9" s="158"/>
      <c r="B9" s="161"/>
      <c r="C9" s="164"/>
      <c r="D9" s="167"/>
      <c r="E9" s="155"/>
      <c r="F9" s="155"/>
      <c r="G9" s="168"/>
      <c r="H9" s="31" t="s">
        <v>11</v>
      </c>
      <c r="I9" s="31" t="s">
        <v>12</v>
      </c>
      <c r="J9" s="31" t="s">
        <v>13</v>
      </c>
      <c r="K9" s="151"/>
      <c r="L9" s="151"/>
      <c r="M9" s="151"/>
      <c r="N9" s="151"/>
      <c r="O9" s="137"/>
      <c r="P9" s="140"/>
      <c r="Q9" s="140"/>
      <c r="R9" s="133"/>
      <c r="S9" s="133"/>
      <c r="T9" s="133"/>
      <c r="U9" s="133"/>
      <c r="V9" s="133"/>
      <c r="W9" s="133"/>
      <c r="X9" s="133"/>
      <c r="Y9" s="133"/>
      <c r="Z9" s="133"/>
      <c r="AA9" s="171"/>
      <c r="AB9" s="172"/>
      <c r="AC9" s="172"/>
      <c r="AD9" s="133"/>
      <c r="AE9" s="133"/>
      <c r="AF9" s="133"/>
      <c r="AG9" s="133"/>
      <c r="AH9" s="133"/>
      <c r="AI9" s="133"/>
      <c r="AJ9" s="133"/>
      <c r="AK9" s="133"/>
      <c r="AL9" s="133"/>
      <c r="AM9" s="142"/>
      <c r="AN9" s="142"/>
      <c r="AO9" s="142"/>
      <c r="AP9" s="133"/>
      <c r="AQ9" s="133"/>
      <c r="AR9" s="133"/>
      <c r="AS9" s="133"/>
      <c r="AT9" s="133"/>
      <c r="AU9" s="133"/>
      <c r="AV9" s="133"/>
      <c r="AW9" s="133"/>
      <c r="AX9" s="133"/>
      <c r="AY9" s="122"/>
      <c r="AZ9" s="123"/>
      <c r="BA9" s="124"/>
      <c r="BB9" s="130"/>
      <c r="BC9" s="32" t="s">
        <v>18</v>
      </c>
      <c r="BD9" s="32" t="s">
        <v>25</v>
      </c>
      <c r="BE9" s="32" t="s">
        <v>19</v>
      </c>
      <c r="BF9" s="32" t="s">
        <v>20</v>
      </c>
    </row>
    <row r="10" spans="1:58" s="3" customFormat="1" ht="72" customHeight="1" x14ac:dyDescent="0.3">
      <c r="A10" s="11"/>
      <c r="B10" s="11"/>
      <c r="C10" s="33"/>
      <c r="D10" s="34"/>
      <c r="E10" s="35"/>
      <c r="F10" s="35"/>
      <c r="G10" s="36" t="s">
        <v>14</v>
      </c>
      <c r="H10" s="36" t="s">
        <v>14</v>
      </c>
      <c r="I10" s="36" t="s">
        <v>14</v>
      </c>
      <c r="J10" s="36" t="s">
        <v>14</v>
      </c>
      <c r="K10" s="37" t="s">
        <v>2</v>
      </c>
      <c r="L10" s="37" t="s">
        <v>2</v>
      </c>
      <c r="M10" s="37" t="s">
        <v>2</v>
      </c>
      <c r="N10" s="37" t="s">
        <v>2</v>
      </c>
      <c r="O10" s="38" t="s">
        <v>15</v>
      </c>
      <c r="P10" s="39"/>
      <c r="Q10" s="40"/>
      <c r="R10" s="37" t="s">
        <v>2</v>
      </c>
      <c r="S10" s="37" t="s">
        <v>21</v>
      </c>
      <c r="T10" s="37" t="s">
        <v>39</v>
      </c>
      <c r="U10" s="37" t="s">
        <v>16</v>
      </c>
      <c r="V10" s="37" t="s">
        <v>21</v>
      </c>
      <c r="W10" s="37" t="s">
        <v>39</v>
      </c>
      <c r="X10" s="37" t="s">
        <v>2</v>
      </c>
      <c r="Y10" s="37" t="s">
        <v>21</v>
      </c>
      <c r="Z10" s="37" t="s">
        <v>39</v>
      </c>
      <c r="AA10" s="37" t="s">
        <v>2</v>
      </c>
      <c r="AB10" s="37" t="s">
        <v>21</v>
      </c>
      <c r="AC10" s="37" t="s">
        <v>39</v>
      </c>
      <c r="AD10" s="37" t="s">
        <v>2</v>
      </c>
      <c r="AE10" s="37" t="s">
        <v>21</v>
      </c>
      <c r="AF10" s="37" t="s">
        <v>39</v>
      </c>
      <c r="AG10" s="37" t="s">
        <v>2</v>
      </c>
      <c r="AH10" s="37" t="s">
        <v>21</v>
      </c>
      <c r="AI10" s="37" t="s">
        <v>39</v>
      </c>
      <c r="AJ10" s="41" t="s">
        <v>31</v>
      </c>
      <c r="AK10" s="37" t="s">
        <v>21</v>
      </c>
      <c r="AL10" s="37" t="s">
        <v>39</v>
      </c>
      <c r="AM10" s="42" t="s">
        <v>2</v>
      </c>
      <c r="AN10" s="42" t="s">
        <v>21</v>
      </c>
      <c r="AO10" s="37" t="s">
        <v>39</v>
      </c>
      <c r="AP10" s="42" t="s">
        <v>2</v>
      </c>
      <c r="AQ10" s="42" t="s">
        <v>21</v>
      </c>
      <c r="AR10" s="37" t="s">
        <v>39</v>
      </c>
      <c r="AS10" s="42" t="s">
        <v>2</v>
      </c>
      <c r="AT10" s="42" t="s">
        <v>21</v>
      </c>
      <c r="AU10" s="37" t="s">
        <v>39</v>
      </c>
      <c r="AV10" s="42" t="s">
        <v>16</v>
      </c>
      <c r="AW10" s="37" t="s">
        <v>21</v>
      </c>
      <c r="AX10" s="43" t="s">
        <v>39</v>
      </c>
      <c r="AY10" s="43" t="str">
        <f>[1]КПР!AM6</f>
        <v>ед</v>
      </c>
      <c r="AZ10" s="43" t="str">
        <f>[1]КПР!AN6</f>
        <v>руб.</v>
      </c>
      <c r="BA10" s="43" t="str">
        <f>[1]КПР!AO6</f>
        <v>плановая дата завершения работ</v>
      </c>
      <c r="BB10" s="44" t="s">
        <v>21</v>
      </c>
      <c r="BC10" s="44" t="s">
        <v>21</v>
      </c>
      <c r="BD10" s="44" t="s">
        <v>21</v>
      </c>
      <c r="BE10" s="44" t="s">
        <v>21</v>
      </c>
      <c r="BF10" s="44" t="s">
        <v>21</v>
      </c>
    </row>
    <row r="11" spans="1:58" s="8" customFormat="1" ht="14.25" customHeight="1" x14ac:dyDescent="0.25">
      <c r="A11" s="12">
        <v>1</v>
      </c>
      <c r="B11" s="12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45">
        <v>12</v>
      </c>
      <c r="M11" s="45">
        <v>13</v>
      </c>
      <c r="N11" s="45">
        <v>14</v>
      </c>
      <c r="O11" s="45">
        <v>15</v>
      </c>
      <c r="P11" s="46">
        <v>16</v>
      </c>
      <c r="Q11" s="47">
        <v>17</v>
      </c>
      <c r="R11" s="45">
        <v>18</v>
      </c>
      <c r="S11" s="45">
        <v>19</v>
      </c>
      <c r="T11" s="45">
        <v>20</v>
      </c>
      <c r="U11" s="45">
        <v>21</v>
      </c>
      <c r="V11" s="45">
        <v>22</v>
      </c>
      <c r="W11" s="45">
        <v>23</v>
      </c>
      <c r="X11" s="45">
        <v>24</v>
      </c>
      <c r="Y11" s="45">
        <v>25</v>
      </c>
      <c r="Z11" s="45">
        <v>26</v>
      </c>
      <c r="AA11" s="45">
        <v>27</v>
      </c>
      <c r="AB11" s="45">
        <v>28</v>
      </c>
      <c r="AC11" s="45">
        <v>29</v>
      </c>
      <c r="AD11" s="45">
        <v>30</v>
      </c>
      <c r="AE11" s="45">
        <v>31</v>
      </c>
      <c r="AF11" s="45">
        <v>32</v>
      </c>
      <c r="AG11" s="45">
        <v>33</v>
      </c>
      <c r="AH11" s="45">
        <v>34</v>
      </c>
      <c r="AI11" s="45">
        <v>35</v>
      </c>
      <c r="AJ11" s="45">
        <v>36</v>
      </c>
      <c r="AK11" s="45">
        <v>37</v>
      </c>
      <c r="AL11" s="45">
        <v>38</v>
      </c>
      <c r="AM11" s="45">
        <v>39</v>
      </c>
      <c r="AN11" s="45">
        <v>40</v>
      </c>
      <c r="AO11" s="45">
        <v>41</v>
      </c>
      <c r="AP11" s="45">
        <v>42</v>
      </c>
      <c r="AQ11" s="45">
        <v>43</v>
      </c>
      <c r="AR11" s="45">
        <v>44</v>
      </c>
      <c r="AS11" s="45">
        <v>45</v>
      </c>
      <c r="AT11" s="45">
        <v>46</v>
      </c>
      <c r="AU11" s="45">
        <v>47</v>
      </c>
      <c r="AV11" s="45">
        <v>48</v>
      </c>
      <c r="AW11" s="45">
        <v>49</v>
      </c>
      <c r="AX11" s="12">
        <v>50</v>
      </c>
      <c r="AY11" s="12">
        <v>51</v>
      </c>
      <c r="AZ11" s="12">
        <v>52</v>
      </c>
      <c r="BA11" s="12">
        <v>53</v>
      </c>
      <c r="BB11" s="47">
        <v>54</v>
      </c>
      <c r="BC11" s="47">
        <v>55</v>
      </c>
      <c r="BD11" s="47">
        <v>56</v>
      </c>
      <c r="BE11" s="47">
        <v>57</v>
      </c>
      <c r="BF11" s="47">
        <v>58</v>
      </c>
    </row>
    <row r="12" spans="1:58" s="1" customFormat="1" ht="15.75" customHeight="1" x14ac:dyDescent="0.25">
      <c r="A12" s="149" t="s">
        <v>44</v>
      </c>
      <c r="B12" s="149"/>
      <c r="C12" s="149"/>
      <c r="D12" s="149"/>
      <c r="E12" s="48"/>
      <c r="F12" s="49"/>
      <c r="G12" s="49"/>
      <c r="H12" s="50"/>
      <c r="I12" s="49"/>
      <c r="J12" s="49"/>
      <c r="K12" s="50"/>
      <c r="L12" s="50"/>
      <c r="M12" s="50"/>
      <c r="N12" s="49"/>
      <c r="O12" s="49"/>
      <c r="P12" s="49"/>
      <c r="Q12" s="49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2"/>
      <c r="AY12" s="52"/>
      <c r="AZ12" s="52"/>
      <c r="BA12" s="52"/>
      <c r="BB12" s="53"/>
      <c r="BC12" s="53"/>
      <c r="BD12" s="53"/>
      <c r="BE12" s="53"/>
      <c r="BF12" s="53"/>
    </row>
    <row r="13" spans="1:58" s="7" customFormat="1" ht="23.25" customHeight="1" x14ac:dyDescent="0.25">
      <c r="A13" s="54"/>
      <c r="B13" s="55" t="s">
        <v>57</v>
      </c>
      <c r="C13" s="56"/>
      <c r="D13" s="56"/>
      <c r="E13" s="57"/>
      <c r="F13" s="57"/>
      <c r="G13" s="57"/>
      <c r="H13" s="58"/>
      <c r="I13" s="57"/>
      <c r="J13" s="57"/>
      <c r="K13" s="58"/>
      <c r="L13" s="58"/>
      <c r="M13" s="58"/>
      <c r="N13" s="57"/>
      <c r="O13" s="57"/>
      <c r="P13" s="57"/>
      <c r="Q13" s="57"/>
      <c r="R13" s="51">
        <f>SUM(R14:R59)</f>
        <v>83453.040000000008</v>
      </c>
      <c r="S13" s="51">
        <f>S14+S15+S16+S17+S18+S19+S20+S21+S22+S23+S24+S25+S26+S35+S36+S38+S39+S40+S41+S42+S43+S44+S46+S47+S48+S49+S50+S51+S52+S53+S54</f>
        <v>44756740.740000002</v>
      </c>
      <c r="T13" s="51"/>
      <c r="U13" s="51">
        <f>SUM(U14:U59)</f>
        <v>52</v>
      </c>
      <c r="V13" s="51">
        <f>V27+V28+V29+V30+V31+V32+V33+V34+V37+V45+V55+V56+V57+V58+V59</f>
        <v>98846011.680000007</v>
      </c>
      <c r="W13" s="51"/>
      <c r="X13" s="51">
        <f>SUM(X14:X59)</f>
        <v>35312.67</v>
      </c>
      <c r="Y13" s="51">
        <f>Y14+Y16+Y20+Y26+Y35+Y36+Y38+Y39+Y40+Y41+Y42+Y44+Y46+Y47+Y48+Y49+Y50+Y51+Y52+Y53+Y54</f>
        <v>48686691.559999995</v>
      </c>
      <c r="Z13" s="51"/>
      <c r="AA13" s="51">
        <v>0</v>
      </c>
      <c r="AB13" s="51">
        <v>0</v>
      </c>
      <c r="AC13" s="51"/>
      <c r="AD13" s="51">
        <f>SUM(AD14:AD59)</f>
        <v>31804.300000000003</v>
      </c>
      <c r="AE13" s="51">
        <f>AE14+AE16+AE20+AE25+AE26+AE35+AE36+AE38+AE39+AE40+AE41+AE42+AE44+AE46+AE47+AE48+AE49+AE50+AE51+AE52+AE53+AE54</f>
        <v>25659103.719999995</v>
      </c>
      <c r="AF13" s="51"/>
      <c r="AG13" s="51">
        <f>SUM(AG14:AG59)</f>
        <v>1459.42</v>
      </c>
      <c r="AH13" s="51">
        <f>AH42+AH43+AH46+AH47+AH48+AH50+AH51+AH52+AH53+AH54</f>
        <v>2286137.65</v>
      </c>
      <c r="AI13" s="51"/>
      <c r="AJ13" s="51">
        <v>0</v>
      </c>
      <c r="AK13" s="51">
        <f>SUM(AK15:AK50)</f>
        <v>0</v>
      </c>
      <c r="AL13" s="51"/>
      <c r="AM13" s="51">
        <f>SUM(AM15:AM50)</f>
        <v>0</v>
      </c>
      <c r="AN13" s="51">
        <f>AN25</f>
        <v>0</v>
      </c>
      <c r="AO13" s="51"/>
      <c r="AP13" s="51">
        <v>0</v>
      </c>
      <c r="AQ13" s="51">
        <v>0</v>
      </c>
      <c r="AR13" s="51"/>
      <c r="AS13" s="51">
        <v>0</v>
      </c>
      <c r="AT13" s="51">
        <v>0</v>
      </c>
      <c r="AU13" s="51"/>
      <c r="AV13" s="51">
        <v>0</v>
      </c>
      <c r="AW13" s="51">
        <f>AW14+AW15+AW25</f>
        <v>0</v>
      </c>
      <c r="AX13" s="52"/>
      <c r="AY13" s="59">
        <v>0</v>
      </c>
      <c r="AZ13" s="59">
        <v>0</v>
      </c>
      <c r="BA13" s="52"/>
      <c r="BB13" s="60">
        <f>BB14+BB15+BB16+BB17+BB18+BB19+BB20+BB21+BB22+BB23+BB24+BB25+BB26+BB27+BB28+BB29+BB30+BB31+BB32+BB33+BB34+BB35+BB36+BB37+BB38+BB39+BB40+BB41+BB42+BB43+BB44+BB45+BB46+BB47+BB48+BB49+BB50+BB51+BB52+BB53+BB54+BB55+BB56+BB57+BB58+BB59</f>
        <v>239174868.32999998</v>
      </c>
      <c r="BC13" s="61">
        <f t="shared" ref="BC13:BE13" si="0">SUM(BC14:BC15)</f>
        <v>0</v>
      </c>
      <c r="BD13" s="61">
        <f t="shared" si="0"/>
        <v>0</v>
      </c>
      <c r="BE13" s="61">
        <f t="shared" si="0"/>
        <v>0</v>
      </c>
      <c r="BF13" s="60">
        <f>BB13</f>
        <v>239174868.32999998</v>
      </c>
    </row>
    <row r="14" spans="1:58" s="1" customFormat="1" ht="23.25" customHeight="1" x14ac:dyDescent="0.25">
      <c r="A14" s="62">
        <v>1</v>
      </c>
      <c r="B14" s="63" t="s">
        <v>58</v>
      </c>
      <c r="C14" s="64">
        <v>1967</v>
      </c>
      <c r="D14" s="65" t="s">
        <v>236</v>
      </c>
      <c r="E14" s="113">
        <v>2</v>
      </c>
      <c r="F14" s="113">
        <v>2</v>
      </c>
      <c r="G14" s="113">
        <v>8</v>
      </c>
      <c r="H14" s="113">
        <v>2</v>
      </c>
      <c r="I14" s="113">
        <v>6</v>
      </c>
      <c r="J14" s="113">
        <v>0</v>
      </c>
      <c r="K14" s="65">
        <v>724.8</v>
      </c>
      <c r="L14" s="65">
        <v>385</v>
      </c>
      <c r="M14" s="65">
        <v>96.5</v>
      </c>
      <c r="N14" s="65">
        <v>288.5</v>
      </c>
      <c r="O14" s="65">
        <v>19</v>
      </c>
      <c r="P14" s="66"/>
      <c r="Q14" s="66"/>
      <c r="R14" s="67">
        <v>1438.8</v>
      </c>
      <c r="S14" s="68" t="s">
        <v>142</v>
      </c>
      <c r="T14" s="69">
        <v>43830</v>
      </c>
      <c r="U14" s="70"/>
      <c r="V14" s="68" t="s">
        <v>55</v>
      </c>
      <c r="W14" s="69"/>
      <c r="X14" s="70">
        <v>1254.5999999999999</v>
      </c>
      <c r="Y14" s="68" t="s">
        <v>184</v>
      </c>
      <c r="Z14" s="69">
        <v>43830</v>
      </c>
      <c r="AA14" s="70"/>
      <c r="AB14" s="68" t="s">
        <v>55</v>
      </c>
      <c r="AC14" s="69"/>
      <c r="AD14" s="70">
        <v>9</v>
      </c>
      <c r="AE14" s="68" t="s">
        <v>202</v>
      </c>
      <c r="AF14" s="69">
        <v>43465</v>
      </c>
      <c r="AG14" s="70"/>
      <c r="AH14" s="68" t="s">
        <v>55</v>
      </c>
      <c r="AI14" s="69"/>
      <c r="AJ14" s="71"/>
      <c r="AK14" s="71">
        <v>0</v>
      </c>
      <c r="AL14" s="71"/>
      <c r="AM14" s="51"/>
      <c r="AN14" s="71">
        <v>0</v>
      </c>
      <c r="AO14" s="51"/>
      <c r="AP14" s="51"/>
      <c r="AQ14" s="71">
        <v>0</v>
      </c>
      <c r="AR14" s="51"/>
      <c r="AS14" s="51"/>
      <c r="AT14" s="71">
        <v>0</v>
      </c>
      <c r="AU14" s="51"/>
      <c r="AV14" s="71"/>
      <c r="AW14" s="71">
        <v>0</v>
      </c>
      <c r="AX14" s="72"/>
      <c r="AY14" s="52"/>
      <c r="AZ14" s="73">
        <v>0</v>
      </c>
      <c r="BA14" s="52"/>
      <c r="BB14" s="74" t="s">
        <v>99</v>
      </c>
      <c r="BC14" s="75">
        <v>0</v>
      </c>
      <c r="BD14" s="75">
        <v>0</v>
      </c>
      <c r="BE14" s="75">
        <v>0</v>
      </c>
      <c r="BF14" s="74" t="s">
        <v>99</v>
      </c>
    </row>
    <row r="15" spans="1:58" s="6" customFormat="1" ht="15.75" customHeight="1" x14ac:dyDescent="0.25">
      <c r="A15" s="62">
        <v>2</v>
      </c>
      <c r="B15" s="63" t="s">
        <v>59</v>
      </c>
      <c r="C15" s="76">
        <v>1979</v>
      </c>
      <c r="D15" s="76" t="s">
        <v>234</v>
      </c>
      <c r="E15" s="76">
        <v>2</v>
      </c>
      <c r="F15" s="76">
        <v>3</v>
      </c>
      <c r="G15" s="76">
        <v>18</v>
      </c>
      <c r="H15" s="76">
        <v>0</v>
      </c>
      <c r="I15" s="76">
        <v>18</v>
      </c>
      <c r="J15" s="76">
        <v>0</v>
      </c>
      <c r="K15" s="75">
        <v>876.5</v>
      </c>
      <c r="L15" s="75">
        <v>780.2</v>
      </c>
      <c r="M15" s="75">
        <v>0</v>
      </c>
      <c r="N15" s="75">
        <v>780.2</v>
      </c>
      <c r="O15" s="76">
        <v>39</v>
      </c>
      <c r="P15" s="76"/>
      <c r="Q15" s="76"/>
      <c r="R15" s="67">
        <v>511</v>
      </c>
      <c r="S15" s="68" t="s">
        <v>143</v>
      </c>
      <c r="T15" s="69">
        <v>43830</v>
      </c>
      <c r="U15" s="70"/>
      <c r="V15" s="68" t="s">
        <v>55</v>
      </c>
      <c r="W15" s="69"/>
      <c r="X15" s="70"/>
      <c r="Y15" s="68" t="s">
        <v>55</v>
      </c>
      <c r="Z15" s="69"/>
      <c r="AA15" s="70"/>
      <c r="AB15" s="68" t="s">
        <v>55</v>
      </c>
      <c r="AC15" s="69"/>
      <c r="AD15" s="70"/>
      <c r="AE15" s="68" t="s">
        <v>55</v>
      </c>
      <c r="AF15" s="69"/>
      <c r="AG15" s="70"/>
      <c r="AH15" s="68" t="s">
        <v>55</v>
      </c>
      <c r="AI15" s="69"/>
      <c r="AJ15" s="71"/>
      <c r="AK15" s="71">
        <v>0</v>
      </c>
      <c r="AL15" s="71"/>
      <c r="AM15" s="51"/>
      <c r="AN15" s="71">
        <v>0</v>
      </c>
      <c r="AO15" s="51"/>
      <c r="AP15" s="51"/>
      <c r="AQ15" s="71">
        <v>0</v>
      </c>
      <c r="AR15" s="51"/>
      <c r="AS15" s="51"/>
      <c r="AT15" s="71">
        <v>0</v>
      </c>
      <c r="AU15" s="51"/>
      <c r="AV15" s="71"/>
      <c r="AW15" s="71">
        <v>0</v>
      </c>
      <c r="AX15" s="72"/>
      <c r="AY15" s="52"/>
      <c r="AZ15" s="73">
        <v>0</v>
      </c>
      <c r="BA15" s="52"/>
      <c r="BB15" s="74" t="s">
        <v>100</v>
      </c>
      <c r="BC15" s="75">
        <v>0</v>
      </c>
      <c r="BD15" s="75">
        <v>0</v>
      </c>
      <c r="BE15" s="75">
        <v>0</v>
      </c>
      <c r="BF15" s="74" t="s">
        <v>100</v>
      </c>
    </row>
    <row r="16" spans="1:58" s="3" customFormat="1" ht="17.25" customHeight="1" x14ac:dyDescent="0.3">
      <c r="A16" s="62">
        <v>3</v>
      </c>
      <c r="B16" s="77" t="s">
        <v>60</v>
      </c>
      <c r="C16" s="76">
        <v>1955</v>
      </c>
      <c r="D16" s="76" t="s">
        <v>235</v>
      </c>
      <c r="E16" s="76">
        <v>2</v>
      </c>
      <c r="F16" s="76">
        <v>2</v>
      </c>
      <c r="G16" s="76">
        <v>12</v>
      </c>
      <c r="H16" s="76">
        <v>1</v>
      </c>
      <c r="I16" s="76">
        <v>7</v>
      </c>
      <c r="J16" s="76">
        <v>0</v>
      </c>
      <c r="K16" s="75">
        <v>975.9</v>
      </c>
      <c r="L16" s="75">
        <v>887.8</v>
      </c>
      <c r="M16" s="75">
        <v>61.1</v>
      </c>
      <c r="N16" s="75">
        <f>L16-M16</f>
        <v>826.69999999999993</v>
      </c>
      <c r="O16" s="76">
        <v>26</v>
      </c>
      <c r="P16" s="76"/>
      <c r="Q16" s="76"/>
      <c r="R16" s="67"/>
      <c r="S16" s="68" t="s">
        <v>55</v>
      </c>
      <c r="T16" s="69"/>
      <c r="U16" s="70"/>
      <c r="V16" s="68" t="s">
        <v>55</v>
      </c>
      <c r="W16" s="69"/>
      <c r="X16" s="70">
        <v>2004</v>
      </c>
      <c r="Y16" s="68" t="s">
        <v>185</v>
      </c>
      <c r="Z16" s="69">
        <v>43465</v>
      </c>
      <c r="AA16" s="70"/>
      <c r="AB16" s="68" t="s">
        <v>55</v>
      </c>
      <c r="AC16" s="69"/>
      <c r="AD16" s="70">
        <v>12</v>
      </c>
      <c r="AE16" s="68" t="s">
        <v>203</v>
      </c>
      <c r="AF16" s="69">
        <v>43465</v>
      </c>
      <c r="AG16" s="70"/>
      <c r="AH16" s="68" t="s">
        <v>55</v>
      </c>
      <c r="AI16" s="69"/>
      <c r="AJ16" s="78"/>
      <c r="AK16" s="71">
        <v>0</v>
      </c>
      <c r="AL16" s="79"/>
      <c r="AM16" s="78"/>
      <c r="AN16" s="71">
        <v>0</v>
      </c>
      <c r="AO16" s="76"/>
      <c r="AP16" s="78"/>
      <c r="AQ16" s="71">
        <v>0</v>
      </c>
      <c r="AR16" s="76"/>
      <c r="AS16" s="78"/>
      <c r="AT16" s="71">
        <v>0</v>
      </c>
      <c r="AU16" s="76"/>
      <c r="AV16" s="78"/>
      <c r="AW16" s="71">
        <v>0</v>
      </c>
      <c r="AX16" s="80"/>
      <c r="AY16" s="80"/>
      <c r="AZ16" s="73">
        <v>0</v>
      </c>
      <c r="BA16" s="80"/>
      <c r="BB16" s="74" t="s">
        <v>101</v>
      </c>
      <c r="BC16" s="75">
        <v>0</v>
      </c>
      <c r="BD16" s="75">
        <v>0</v>
      </c>
      <c r="BE16" s="75">
        <v>0</v>
      </c>
      <c r="BF16" s="74" t="s">
        <v>101</v>
      </c>
    </row>
    <row r="17" spans="1:58" s="3" customFormat="1" ht="15.75" customHeight="1" x14ac:dyDescent="0.3">
      <c r="A17" s="62">
        <v>4</v>
      </c>
      <c r="B17" s="81" t="s">
        <v>61</v>
      </c>
      <c r="C17" s="82">
        <v>1972</v>
      </c>
      <c r="D17" s="83" t="s">
        <v>237</v>
      </c>
      <c r="E17" s="82">
        <v>5</v>
      </c>
      <c r="F17" s="82">
        <v>5</v>
      </c>
      <c r="G17" s="82">
        <v>75</v>
      </c>
      <c r="H17" s="82">
        <v>10</v>
      </c>
      <c r="I17" s="82">
        <v>65</v>
      </c>
      <c r="J17" s="84">
        <v>0</v>
      </c>
      <c r="K17" s="85">
        <v>4719.5</v>
      </c>
      <c r="L17" s="85">
        <v>2142.1</v>
      </c>
      <c r="M17" s="85">
        <v>436</v>
      </c>
      <c r="N17" s="85">
        <v>1706.1</v>
      </c>
      <c r="O17" s="84">
        <v>164</v>
      </c>
      <c r="P17" s="86"/>
      <c r="Q17" s="87"/>
      <c r="R17" s="67">
        <v>3987.5</v>
      </c>
      <c r="S17" s="68" t="s">
        <v>144</v>
      </c>
      <c r="T17" s="69">
        <v>43465</v>
      </c>
      <c r="U17" s="70"/>
      <c r="V17" s="68" t="s">
        <v>55</v>
      </c>
      <c r="W17" s="69"/>
      <c r="X17" s="70"/>
      <c r="Y17" s="68" t="s">
        <v>55</v>
      </c>
      <c r="Z17" s="69"/>
      <c r="AA17" s="70"/>
      <c r="AB17" s="68" t="s">
        <v>55</v>
      </c>
      <c r="AC17" s="69"/>
      <c r="AD17" s="70"/>
      <c r="AE17" s="68" t="s">
        <v>55</v>
      </c>
      <c r="AF17" s="69"/>
      <c r="AG17" s="70"/>
      <c r="AH17" s="68" t="s">
        <v>55</v>
      </c>
      <c r="AI17" s="69"/>
      <c r="AJ17" s="78"/>
      <c r="AK17" s="71">
        <v>0</v>
      </c>
      <c r="AL17" s="79"/>
      <c r="AM17" s="78"/>
      <c r="AN17" s="71">
        <v>0</v>
      </c>
      <c r="AO17" s="76"/>
      <c r="AP17" s="78"/>
      <c r="AQ17" s="71">
        <v>0</v>
      </c>
      <c r="AR17" s="76"/>
      <c r="AS17" s="78"/>
      <c r="AT17" s="71">
        <v>0</v>
      </c>
      <c r="AU17" s="76"/>
      <c r="AV17" s="78"/>
      <c r="AW17" s="71">
        <v>0</v>
      </c>
      <c r="AX17" s="80"/>
      <c r="AY17" s="52"/>
      <c r="AZ17" s="73">
        <v>0</v>
      </c>
      <c r="BA17" s="52"/>
      <c r="BB17" s="74" t="s">
        <v>102</v>
      </c>
      <c r="BC17" s="75">
        <v>0</v>
      </c>
      <c r="BD17" s="75">
        <v>0</v>
      </c>
      <c r="BE17" s="75">
        <v>0</v>
      </c>
      <c r="BF17" s="74" t="s">
        <v>102</v>
      </c>
    </row>
    <row r="18" spans="1:58" s="3" customFormat="1" ht="16.5" customHeight="1" x14ac:dyDescent="0.3">
      <c r="A18" s="62">
        <v>5</v>
      </c>
      <c r="B18" s="81" t="s">
        <v>47</v>
      </c>
      <c r="C18" s="13">
        <v>1975</v>
      </c>
      <c r="D18" s="14" t="s">
        <v>237</v>
      </c>
      <c r="E18" s="15">
        <v>5</v>
      </c>
      <c r="F18" s="15">
        <v>5</v>
      </c>
      <c r="G18" s="15">
        <v>78</v>
      </c>
      <c r="H18" s="16">
        <v>0</v>
      </c>
      <c r="I18" s="16">
        <v>62</v>
      </c>
      <c r="J18" s="16">
        <v>16</v>
      </c>
      <c r="K18" s="17">
        <v>5074.2</v>
      </c>
      <c r="L18" s="17">
        <v>3547.1</v>
      </c>
      <c r="M18" s="17">
        <v>851.6</v>
      </c>
      <c r="N18" s="17">
        <v>2695.5</v>
      </c>
      <c r="O18" s="16">
        <v>98</v>
      </c>
      <c r="P18" s="86"/>
      <c r="Q18" s="87"/>
      <c r="R18" s="67">
        <v>4367.8999999999996</v>
      </c>
      <c r="S18" s="68" t="s">
        <v>145</v>
      </c>
      <c r="T18" s="69">
        <v>43830</v>
      </c>
      <c r="U18" s="70"/>
      <c r="V18" s="68" t="s">
        <v>55</v>
      </c>
      <c r="W18" s="69"/>
      <c r="X18" s="70"/>
      <c r="Y18" s="68" t="s">
        <v>55</v>
      </c>
      <c r="Z18" s="69"/>
      <c r="AA18" s="70"/>
      <c r="AB18" s="68" t="s">
        <v>55</v>
      </c>
      <c r="AC18" s="69"/>
      <c r="AD18" s="70"/>
      <c r="AE18" s="68" t="s">
        <v>55</v>
      </c>
      <c r="AF18" s="69"/>
      <c r="AG18" s="70"/>
      <c r="AH18" s="68" t="s">
        <v>55</v>
      </c>
      <c r="AI18" s="69"/>
      <c r="AJ18" s="78"/>
      <c r="AK18" s="71">
        <v>0</v>
      </c>
      <c r="AL18" s="79"/>
      <c r="AM18" s="78"/>
      <c r="AN18" s="71">
        <v>0</v>
      </c>
      <c r="AO18" s="76"/>
      <c r="AP18" s="78"/>
      <c r="AQ18" s="71">
        <v>0</v>
      </c>
      <c r="AR18" s="76"/>
      <c r="AS18" s="78"/>
      <c r="AT18" s="71">
        <v>0</v>
      </c>
      <c r="AU18" s="76"/>
      <c r="AV18" s="78"/>
      <c r="AW18" s="71">
        <v>0</v>
      </c>
      <c r="AX18" s="80"/>
      <c r="AY18" s="52"/>
      <c r="AZ18" s="73">
        <v>0</v>
      </c>
      <c r="BA18" s="52"/>
      <c r="BB18" s="74" t="s">
        <v>103</v>
      </c>
      <c r="BC18" s="75">
        <v>0</v>
      </c>
      <c r="BD18" s="75">
        <v>0</v>
      </c>
      <c r="BE18" s="75">
        <v>0</v>
      </c>
      <c r="BF18" s="74" t="s">
        <v>103</v>
      </c>
    </row>
    <row r="19" spans="1:58" s="3" customFormat="1" ht="15.75" customHeight="1" x14ac:dyDescent="0.3">
      <c r="A19" s="62">
        <v>6</v>
      </c>
      <c r="B19" s="81" t="s">
        <v>62</v>
      </c>
      <c r="C19" s="88">
        <v>1984</v>
      </c>
      <c r="D19" s="83" t="s">
        <v>237</v>
      </c>
      <c r="E19" s="88">
        <v>5</v>
      </c>
      <c r="F19" s="88">
        <v>5</v>
      </c>
      <c r="G19" s="88">
        <v>75</v>
      </c>
      <c r="H19" s="88">
        <v>9</v>
      </c>
      <c r="I19" s="89">
        <v>66</v>
      </c>
      <c r="J19" s="89">
        <v>0</v>
      </c>
      <c r="K19" s="90">
        <v>4800.7</v>
      </c>
      <c r="L19" s="90">
        <v>3487.2</v>
      </c>
      <c r="M19" s="90">
        <v>474.9</v>
      </c>
      <c r="N19" s="90">
        <v>3012.2999999999997</v>
      </c>
      <c r="O19" s="89">
        <v>159</v>
      </c>
      <c r="P19" s="86"/>
      <c r="Q19" s="87"/>
      <c r="R19" s="67">
        <v>941.3</v>
      </c>
      <c r="S19" s="68" t="s">
        <v>146</v>
      </c>
      <c r="T19" s="69">
        <v>43465</v>
      </c>
      <c r="U19" s="70"/>
      <c r="V19" s="68" t="s">
        <v>55</v>
      </c>
      <c r="W19" s="69"/>
      <c r="X19" s="70"/>
      <c r="Y19" s="68" t="s">
        <v>55</v>
      </c>
      <c r="Z19" s="69"/>
      <c r="AA19" s="70"/>
      <c r="AB19" s="68" t="s">
        <v>55</v>
      </c>
      <c r="AC19" s="69"/>
      <c r="AD19" s="70"/>
      <c r="AE19" s="68" t="s">
        <v>55</v>
      </c>
      <c r="AF19" s="69"/>
      <c r="AG19" s="70"/>
      <c r="AH19" s="68" t="s">
        <v>55</v>
      </c>
      <c r="AI19" s="69"/>
      <c r="AJ19" s="78"/>
      <c r="AK19" s="71">
        <v>0</v>
      </c>
      <c r="AL19" s="79"/>
      <c r="AM19" s="78"/>
      <c r="AN19" s="71">
        <v>0</v>
      </c>
      <c r="AO19" s="76"/>
      <c r="AP19" s="78"/>
      <c r="AQ19" s="71">
        <v>0</v>
      </c>
      <c r="AR19" s="76"/>
      <c r="AS19" s="78"/>
      <c r="AT19" s="71">
        <v>0</v>
      </c>
      <c r="AU19" s="76"/>
      <c r="AV19" s="78"/>
      <c r="AW19" s="71">
        <v>0</v>
      </c>
      <c r="AX19" s="80"/>
      <c r="AY19" s="80"/>
      <c r="AZ19" s="73">
        <v>0</v>
      </c>
      <c r="BA19" s="80"/>
      <c r="BB19" s="74" t="s">
        <v>104</v>
      </c>
      <c r="BC19" s="75">
        <v>0</v>
      </c>
      <c r="BD19" s="75">
        <v>0</v>
      </c>
      <c r="BE19" s="75">
        <v>0</v>
      </c>
      <c r="BF19" s="74" t="s">
        <v>104</v>
      </c>
    </row>
    <row r="20" spans="1:58" s="3" customFormat="1" ht="15" customHeight="1" x14ac:dyDescent="0.3">
      <c r="A20" s="62">
        <v>7</v>
      </c>
      <c r="B20" s="81" t="s">
        <v>63</v>
      </c>
      <c r="C20" s="76">
        <v>1955</v>
      </c>
      <c r="D20" s="76" t="s">
        <v>235</v>
      </c>
      <c r="E20" s="76">
        <v>2</v>
      </c>
      <c r="F20" s="76">
        <v>2</v>
      </c>
      <c r="G20" s="76">
        <v>12</v>
      </c>
      <c r="H20" s="76">
        <v>0</v>
      </c>
      <c r="I20" s="76">
        <v>12</v>
      </c>
      <c r="J20" s="76">
        <v>0</v>
      </c>
      <c r="K20" s="75">
        <v>961.9</v>
      </c>
      <c r="L20" s="75">
        <v>876.3</v>
      </c>
      <c r="M20" s="75">
        <v>0</v>
      </c>
      <c r="N20" s="75">
        <v>876.3</v>
      </c>
      <c r="O20" s="76">
        <v>35</v>
      </c>
      <c r="P20" s="76"/>
      <c r="Q20" s="76"/>
      <c r="R20" s="67">
        <v>648.79999999999995</v>
      </c>
      <c r="S20" s="68" t="s">
        <v>147</v>
      </c>
      <c r="T20" s="69">
        <v>43465</v>
      </c>
      <c r="U20" s="70"/>
      <c r="V20" s="68" t="s">
        <v>55</v>
      </c>
      <c r="W20" s="69"/>
      <c r="X20" s="70">
        <v>1675.02</v>
      </c>
      <c r="Y20" s="68" t="s">
        <v>186</v>
      </c>
      <c r="Z20" s="69">
        <v>43830</v>
      </c>
      <c r="AA20" s="70"/>
      <c r="AB20" s="68" t="s">
        <v>55</v>
      </c>
      <c r="AC20" s="69"/>
      <c r="AD20" s="70">
        <v>11.6</v>
      </c>
      <c r="AE20" s="68" t="s">
        <v>204</v>
      </c>
      <c r="AF20" s="69">
        <v>43465</v>
      </c>
      <c r="AG20" s="70"/>
      <c r="AH20" s="68" t="s">
        <v>55</v>
      </c>
      <c r="AI20" s="69"/>
      <c r="AJ20" s="91"/>
      <c r="AK20" s="71">
        <v>0</v>
      </c>
      <c r="AL20" s="79"/>
      <c r="AM20" s="91"/>
      <c r="AN20" s="71">
        <v>0</v>
      </c>
      <c r="AO20" s="76"/>
      <c r="AP20" s="91"/>
      <c r="AQ20" s="71">
        <v>0</v>
      </c>
      <c r="AR20" s="76"/>
      <c r="AS20" s="91"/>
      <c r="AT20" s="71">
        <v>0</v>
      </c>
      <c r="AU20" s="76"/>
      <c r="AV20" s="91"/>
      <c r="AW20" s="71">
        <v>0</v>
      </c>
      <c r="AX20" s="92"/>
      <c r="AY20" s="52"/>
      <c r="AZ20" s="73">
        <v>0</v>
      </c>
      <c r="BA20" s="52"/>
      <c r="BB20" s="74" t="s">
        <v>105</v>
      </c>
      <c r="BC20" s="75">
        <v>0</v>
      </c>
      <c r="BD20" s="75">
        <v>0</v>
      </c>
      <c r="BE20" s="75">
        <v>0</v>
      </c>
      <c r="BF20" s="74" t="s">
        <v>105</v>
      </c>
    </row>
    <row r="21" spans="1:58" s="3" customFormat="1" ht="15" customHeight="1" x14ac:dyDescent="0.3">
      <c r="A21" s="62">
        <v>8</v>
      </c>
      <c r="B21" s="81" t="s">
        <v>64</v>
      </c>
      <c r="C21" s="88">
        <v>1987</v>
      </c>
      <c r="D21" s="83" t="s">
        <v>237</v>
      </c>
      <c r="E21" s="88">
        <v>5</v>
      </c>
      <c r="F21" s="88">
        <v>5</v>
      </c>
      <c r="G21" s="89">
        <v>75</v>
      </c>
      <c r="H21" s="88">
        <v>14</v>
      </c>
      <c r="I21" s="89">
        <v>61</v>
      </c>
      <c r="J21" s="89">
        <v>0</v>
      </c>
      <c r="K21" s="90">
        <v>4808.7</v>
      </c>
      <c r="L21" s="90">
        <v>3492.3</v>
      </c>
      <c r="M21" s="90">
        <v>714.4</v>
      </c>
      <c r="N21" s="90">
        <v>2777.9</v>
      </c>
      <c r="O21" s="89">
        <v>160</v>
      </c>
      <c r="P21" s="91"/>
      <c r="Q21" s="93"/>
      <c r="R21" s="67">
        <v>950.04</v>
      </c>
      <c r="S21" s="68" t="s">
        <v>148</v>
      </c>
      <c r="T21" s="69">
        <v>43465</v>
      </c>
      <c r="U21" s="70"/>
      <c r="V21" s="68" t="s">
        <v>55</v>
      </c>
      <c r="W21" s="69"/>
      <c r="X21" s="70"/>
      <c r="Y21" s="68" t="s">
        <v>55</v>
      </c>
      <c r="Z21" s="69"/>
      <c r="AA21" s="70"/>
      <c r="AB21" s="68" t="s">
        <v>55</v>
      </c>
      <c r="AC21" s="69"/>
      <c r="AD21" s="70"/>
      <c r="AE21" s="68" t="s">
        <v>55</v>
      </c>
      <c r="AF21" s="69"/>
      <c r="AG21" s="70"/>
      <c r="AH21" s="68" t="s">
        <v>55</v>
      </c>
      <c r="AI21" s="69"/>
      <c r="AJ21" s="91"/>
      <c r="AK21" s="71">
        <v>0</v>
      </c>
      <c r="AL21" s="79"/>
      <c r="AM21" s="78"/>
      <c r="AN21" s="71">
        <v>0</v>
      </c>
      <c r="AO21" s="76"/>
      <c r="AP21" s="78"/>
      <c r="AQ21" s="71">
        <v>0</v>
      </c>
      <c r="AR21" s="76"/>
      <c r="AS21" s="78"/>
      <c r="AT21" s="71">
        <v>0</v>
      </c>
      <c r="AU21" s="76"/>
      <c r="AV21" s="78"/>
      <c r="AW21" s="71">
        <v>0</v>
      </c>
      <c r="AX21" s="92"/>
      <c r="AY21" s="52"/>
      <c r="AZ21" s="73">
        <v>0</v>
      </c>
      <c r="BA21" s="52"/>
      <c r="BB21" s="74" t="s">
        <v>106</v>
      </c>
      <c r="BC21" s="75">
        <v>0</v>
      </c>
      <c r="BD21" s="75">
        <v>0</v>
      </c>
      <c r="BE21" s="75">
        <v>0</v>
      </c>
      <c r="BF21" s="74" t="s">
        <v>106</v>
      </c>
    </row>
    <row r="22" spans="1:58" s="3" customFormat="1" ht="16.5" customHeight="1" x14ac:dyDescent="0.3">
      <c r="A22" s="62">
        <v>9</v>
      </c>
      <c r="B22" s="81" t="s">
        <v>65</v>
      </c>
      <c r="C22" s="64">
        <v>1989</v>
      </c>
      <c r="D22" s="94" t="s">
        <v>234</v>
      </c>
      <c r="E22" s="64">
        <v>5</v>
      </c>
      <c r="F22" s="64">
        <v>5</v>
      </c>
      <c r="G22" s="64">
        <v>75</v>
      </c>
      <c r="H22" s="64">
        <v>19</v>
      </c>
      <c r="I22" s="64">
        <v>56</v>
      </c>
      <c r="J22" s="64">
        <v>0</v>
      </c>
      <c r="K22" s="58">
        <v>6379.3</v>
      </c>
      <c r="L22" s="65">
        <v>3530</v>
      </c>
      <c r="M22" s="65">
        <v>884.5</v>
      </c>
      <c r="N22" s="65">
        <v>2655.5</v>
      </c>
      <c r="O22" s="64">
        <v>194</v>
      </c>
      <c r="P22" s="86"/>
      <c r="Q22" s="87"/>
      <c r="R22" s="67">
        <v>957</v>
      </c>
      <c r="S22" s="68" t="s">
        <v>149</v>
      </c>
      <c r="T22" s="69">
        <v>43465</v>
      </c>
      <c r="U22" s="70"/>
      <c r="V22" s="68" t="s">
        <v>55</v>
      </c>
      <c r="W22" s="69"/>
      <c r="X22" s="70"/>
      <c r="Y22" s="68" t="s">
        <v>55</v>
      </c>
      <c r="Z22" s="69"/>
      <c r="AA22" s="70"/>
      <c r="AB22" s="68" t="s">
        <v>55</v>
      </c>
      <c r="AC22" s="69"/>
      <c r="AD22" s="70"/>
      <c r="AE22" s="68" t="s">
        <v>55</v>
      </c>
      <c r="AF22" s="69"/>
      <c r="AG22" s="70"/>
      <c r="AH22" s="68" t="s">
        <v>55</v>
      </c>
      <c r="AI22" s="69"/>
      <c r="AJ22" s="78"/>
      <c r="AK22" s="71">
        <v>0</v>
      </c>
      <c r="AL22" s="79"/>
      <c r="AM22" s="91"/>
      <c r="AN22" s="71">
        <v>0</v>
      </c>
      <c r="AO22" s="76"/>
      <c r="AP22" s="91"/>
      <c r="AQ22" s="71">
        <v>0</v>
      </c>
      <c r="AR22" s="76"/>
      <c r="AS22" s="91"/>
      <c r="AT22" s="71">
        <v>0</v>
      </c>
      <c r="AU22" s="76"/>
      <c r="AV22" s="91"/>
      <c r="AW22" s="71">
        <v>0</v>
      </c>
      <c r="AX22" s="92"/>
      <c r="AY22" s="80"/>
      <c r="AZ22" s="73">
        <v>0</v>
      </c>
      <c r="BA22" s="80"/>
      <c r="BB22" s="74" t="s">
        <v>107</v>
      </c>
      <c r="BC22" s="75">
        <v>0</v>
      </c>
      <c r="BD22" s="75">
        <v>0</v>
      </c>
      <c r="BE22" s="75">
        <v>0</v>
      </c>
      <c r="BF22" s="74" t="s">
        <v>107</v>
      </c>
    </row>
    <row r="23" spans="1:58" s="3" customFormat="1" ht="16.5" customHeight="1" x14ac:dyDescent="0.3">
      <c r="A23" s="62">
        <v>10</v>
      </c>
      <c r="B23" s="81" t="s">
        <v>66</v>
      </c>
      <c r="C23" s="76">
        <v>1993</v>
      </c>
      <c r="D23" s="76" t="s">
        <v>234</v>
      </c>
      <c r="E23" s="76">
        <v>5</v>
      </c>
      <c r="F23" s="76">
        <v>4</v>
      </c>
      <c r="G23" s="76">
        <v>80</v>
      </c>
      <c r="H23" s="76">
        <v>18</v>
      </c>
      <c r="I23" s="76">
        <v>62</v>
      </c>
      <c r="J23" s="76">
        <v>0</v>
      </c>
      <c r="K23" s="75">
        <v>4615.3999999999996</v>
      </c>
      <c r="L23" s="95">
        <v>4105</v>
      </c>
      <c r="M23" s="75">
        <f t="shared" ref="M23:M24" si="1">L23-N23</f>
        <v>1118.96</v>
      </c>
      <c r="N23" s="75">
        <v>2986.04</v>
      </c>
      <c r="O23" s="76">
        <v>202</v>
      </c>
      <c r="P23" s="76"/>
      <c r="Q23" s="76"/>
      <c r="R23" s="67">
        <v>1096</v>
      </c>
      <c r="S23" s="68" t="s">
        <v>150</v>
      </c>
      <c r="T23" s="69">
        <v>43465</v>
      </c>
      <c r="U23" s="70"/>
      <c r="V23" s="68" t="s">
        <v>55</v>
      </c>
      <c r="W23" s="69"/>
      <c r="X23" s="70"/>
      <c r="Y23" s="68" t="s">
        <v>55</v>
      </c>
      <c r="Z23" s="69"/>
      <c r="AA23" s="70"/>
      <c r="AB23" s="68" t="s">
        <v>55</v>
      </c>
      <c r="AC23" s="69"/>
      <c r="AD23" s="70"/>
      <c r="AE23" s="68" t="s">
        <v>55</v>
      </c>
      <c r="AF23" s="69"/>
      <c r="AG23" s="70"/>
      <c r="AH23" s="68" t="s">
        <v>55</v>
      </c>
      <c r="AI23" s="69"/>
      <c r="AJ23" s="91"/>
      <c r="AK23" s="71">
        <v>0</v>
      </c>
      <c r="AL23" s="79"/>
      <c r="AM23" s="78"/>
      <c r="AN23" s="71">
        <v>0</v>
      </c>
      <c r="AO23" s="76"/>
      <c r="AP23" s="78"/>
      <c r="AQ23" s="71">
        <v>0</v>
      </c>
      <c r="AR23" s="76"/>
      <c r="AS23" s="78"/>
      <c r="AT23" s="71">
        <v>0</v>
      </c>
      <c r="AU23" s="76"/>
      <c r="AV23" s="78"/>
      <c r="AW23" s="71">
        <v>0</v>
      </c>
      <c r="AX23" s="92"/>
      <c r="AY23" s="52"/>
      <c r="AZ23" s="73">
        <v>0</v>
      </c>
      <c r="BA23" s="52"/>
      <c r="BB23" s="74" t="s">
        <v>108</v>
      </c>
      <c r="BC23" s="75">
        <v>0</v>
      </c>
      <c r="BD23" s="75">
        <v>0</v>
      </c>
      <c r="BE23" s="75">
        <v>0</v>
      </c>
      <c r="BF23" s="74" t="s">
        <v>108</v>
      </c>
    </row>
    <row r="24" spans="1:58" s="3" customFormat="1" ht="13.5" customHeight="1" x14ac:dyDescent="0.3">
      <c r="A24" s="62">
        <v>11</v>
      </c>
      <c r="B24" s="81" t="s">
        <v>67</v>
      </c>
      <c r="C24" s="76">
        <v>1995</v>
      </c>
      <c r="D24" s="76" t="s">
        <v>234</v>
      </c>
      <c r="E24" s="76">
        <v>5</v>
      </c>
      <c r="F24" s="76">
        <v>4</v>
      </c>
      <c r="G24" s="76">
        <v>80</v>
      </c>
      <c r="H24" s="76">
        <v>16</v>
      </c>
      <c r="I24" s="76">
        <v>64</v>
      </c>
      <c r="J24" s="76">
        <v>0</v>
      </c>
      <c r="K24" s="75">
        <v>5321.4</v>
      </c>
      <c r="L24" s="95">
        <v>4811</v>
      </c>
      <c r="M24" s="75">
        <f t="shared" si="1"/>
        <v>1010.0999999999999</v>
      </c>
      <c r="N24" s="75">
        <v>3800.9</v>
      </c>
      <c r="O24" s="76">
        <v>204</v>
      </c>
      <c r="P24" s="76"/>
      <c r="Q24" s="76"/>
      <c r="R24" s="67">
        <v>1237.2</v>
      </c>
      <c r="S24" s="68" t="s">
        <v>151</v>
      </c>
      <c r="T24" s="69">
        <v>43465</v>
      </c>
      <c r="U24" s="70"/>
      <c r="V24" s="68" t="s">
        <v>55</v>
      </c>
      <c r="W24" s="69"/>
      <c r="X24" s="70"/>
      <c r="Y24" s="68" t="s">
        <v>55</v>
      </c>
      <c r="Z24" s="69"/>
      <c r="AA24" s="70"/>
      <c r="AB24" s="68" t="s">
        <v>55</v>
      </c>
      <c r="AC24" s="69"/>
      <c r="AD24" s="70"/>
      <c r="AE24" s="68" t="s">
        <v>55</v>
      </c>
      <c r="AF24" s="69"/>
      <c r="AG24" s="70"/>
      <c r="AH24" s="68" t="s">
        <v>55</v>
      </c>
      <c r="AI24" s="69"/>
      <c r="AJ24" s="91"/>
      <c r="AK24" s="71">
        <v>0</v>
      </c>
      <c r="AL24" s="79"/>
      <c r="AM24" s="91"/>
      <c r="AN24" s="71">
        <v>0</v>
      </c>
      <c r="AO24" s="76"/>
      <c r="AP24" s="91"/>
      <c r="AQ24" s="71">
        <v>0</v>
      </c>
      <c r="AR24" s="76"/>
      <c r="AS24" s="91"/>
      <c r="AT24" s="71">
        <v>0</v>
      </c>
      <c r="AU24" s="76"/>
      <c r="AV24" s="91"/>
      <c r="AW24" s="71">
        <v>0</v>
      </c>
      <c r="AX24" s="92"/>
      <c r="AY24" s="52"/>
      <c r="AZ24" s="73">
        <v>0</v>
      </c>
      <c r="BA24" s="52"/>
      <c r="BB24" s="74" t="s">
        <v>109</v>
      </c>
      <c r="BC24" s="75">
        <v>0</v>
      </c>
      <c r="BD24" s="75">
        <v>0</v>
      </c>
      <c r="BE24" s="75">
        <v>0</v>
      </c>
      <c r="BF24" s="74" t="s">
        <v>109</v>
      </c>
    </row>
    <row r="25" spans="1:58" s="5" customFormat="1" ht="15.75" customHeight="1" x14ac:dyDescent="0.3">
      <c r="A25" s="62">
        <v>12</v>
      </c>
      <c r="B25" s="81" t="s">
        <v>68</v>
      </c>
      <c r="C25" s="76">
        <v>1948</v>
      </c>
      <c r="D25" s="76" t="s">
        <v>236</v>
      </c>
      <c r="E25" s="76">
        <v>4</v>
      </c>
      <c r="F25" s="76">
        <v>3</v>
      </c>
      <c r="G25" s="76">
        <v>46</v>
      </c>
      <c r="H25" s="76">
        <v>8</v>
      </c>
      <c r="I25" s="76">
        <f>G25-H25</f>
        <v>38</v>
      </c>
      <c r="J25" s="76">
        <v>0</v>
      </c>
      <c r="K25" s="75">
        <v>3638.92</v>
      </c>
      <c r="L25" s="75">
        <v>2890.62</v>
      </c>
      <c r="M25" s="75">
        <v>340.8</v>
      </c>
      <c r="N25" s="75">
        <f>L25-M25</f>
        <v>2549.8199999999997</v>
      </c>
      <c r="O25" s="76">
        <v>129</v>
      </c>
      <c r="P25" s="91"/>
      <c r="Q25" s="93"/>
      <c r="R25" s="67">
        <v>11541.46</v>
      </c>
      <c r="S25" s="68" t="s">
        <v>152</v>
      </c>
      <c r="T25" s="69">
        <v>43465</v>
      </c>
      <c r="U25" s="70"/>
      <c r="V25" s="68" t="s">
        <v>55</v>
      </c>
      <c r="W25" s="69"/>
      <c r="X25" s="70"/>
      <c r="Y25" s="68" t="s">
        <v>55</v>
      </c>
      <c r="Z25" s="69"/>
      <c r="AA25" s="70"/>
      <c r="AB25" s="68" t="s">
        <v>55</v>
      </c>
      <c r="AC25" s="69"/>
      <c r="AD25" s="70">
        <v>19.29</v>
      </c>
      <c r="AE25" s="68" t="s">
        <v>205</v>
      </c>
      <c r="AF25" s="69">
        <v>43465</v>
      </c>
      <c r="AG25" s="70"/>
      <c r="AH25" s="68" t="s">
        <v>55</v>
      </c>
      <c r="AI25" s="69"/>
      <c r="AJ25" s="91"/>
      <c r="AK25" s="71">
        <v>0</v>
      </c>
      <c r="AL25" s="79"/>
      <c r="AM25" s="91"/>
      <c r="AN25" s="71">
        <v>0</v>
      </c>
      <c r="AO25" s="96"/>
      <c r="AP25" s="91"/>
      <c r="AQ25" s="71">
        <v>0</v>
      </c>
      <c r="AR25" s="76"/>
      <c r="AS25" s="91"/>
      <c r="AT25" s="71">
        <v>0</v>
      </c>
      <c r="AU25" s="76"/>
      <c r="AV25" s="91"/>
      <c r="AW25" s="71">
        <v>0</v>
      </c>
      <c r="AX25" s="69"/>
      <c r="AY25" s="80"/>
      <c r="AZ25" s="73">
        <v>0</v>
      </c>
      <c r="BA25" s="80"/>
      <c r="BB25" s="74" t="s">
        <v>110</v>
      </c>
      <c r="BC25" s="75">
        <v>0</v>
      </c>
      <c r="BD25" s="75">
        <v>0</v>
      </c>
      <c r="BE25" s="75">
        <v>0</v>
      </c>
      <c r="BF25" s="74" t="s">
        <v>110</v>
      </c>
    </row>
    <row r="26" spans="1:58" s="5" customFormat="1" ht="15" customHeight="1" x14ac:dyDescent="0.3">
      <c r="A26" s="62">
        <v>13</v>
      </c>
      <c r="B26" s="81" t="s">
        <v>69</v>
      </c>
      <c r="C26" s="76">
        <v>1942</v>
      </c>
      <c r="D26" s="76" t="s">
        <v>236</v>
      </c>
      <c r="E26" s="76">
        <v>4</v>
      </c>
      <c r="F26" s="76">
        <v>3</v>
      </c>
      <c r="G26" s="76">
        <v>46</v>
      </c>
      <c r="H26" s="76">
        <v>5</v>
      </c>
      <c r="I26" s="76">
        <f t="shared" ref="I26" si="2">G26-H26</f>
        <v>41</v>
      </c>
      <c r="J26" s="76">
        <v>0</v>
      </c>
      <c r="K26" s="75">
        <v>3797.75</v>
      </c>
      <c r="L26" s="75">
        <v>2911.15</v>
      </c>
      <c r="M26" s="75">
        <v>222</v>
      </c>
      <c r="N26" s="75">
        <f t="shared" ref="N26" si="3">L26-M26</f>
        <v>2689.15</v>
      </c>
      <c r="O26" s="76">
        <v>143</v>
      </c>
      <c r="P26" s="76"/>
      <c r="Q26" s="93"/>
      <c r="R26" s="67">
        <v>11860</v>
      </c>
      <c r="S26" s="68" t="s">
        <v>153</v>
      </c>
      <c r="T26" s="69">
        <v>43465</v>
      </c>
      <c r="U26" s="70"/>
      <c r="V26" s="68" t="s">
        <v>55</v>
      </c>
      <c r="W26" s="69"/>
      <c r="X26" s="70">
        <v>4171.5</v>
      </c>
      <c r="Y26" s="68" t="s">
        <v>187</v>
      </c>
      <c r="Z26" s="69">
        <v>43465</v>
      </c>
      <c r="AA26" s="70"/>
      <c r="AB26" s="68" t="s">
        <v>55</v>
      </c>
      <c r="AC26" s="69"/>
      <c r="AD26" s="70">
        <v>4626.9799999999996</v>
      </c>
      <c r="AE26" s="68" t="s">
        <v>206</v>
      </c>
      <c r="AF26" s="69">
        <v>43465</v>
      </c>
      <c r="AG26" s="70"/>
      <c r="AH26" s="68" t="s">
        <v>55</v>
      </c>
      <c r="AI26" s="69"/>
      <c r="AJ26" s="91"/>
      <c r="AK26" s="71">
        <v>0</v>
      </c>
      <c r="AL26" s="79"/>
      <c r="AM26" s="91"/>
      <c r="AN26" s="71">
        <v>0</v>
      </c>
      <c r="AO26" s="96"/>
      <c r="AP26" s="91"/>
      <c r="AQ26" s="71">
        <v>0</v>
      </c>
      <c r="AR26" s="76"/>
      <c r="AS26" s="91"/>
      <c r="AT26" s="71">
        <v>0</v>
      </c>
      <c r="AU26" s="76"/>
      <c r="AV26" s="91"/>
      <c r="AW26" s="71">
        <v>0</v>
      </c>
      <c r="AX26" s="92"/>
      <c r="AY26" s="52"/>
      <c r="AZ26" s="73">
        <v>0</v>
      </c>
      <c r="BA26" s="52"/>
      <c r="BB26" s="74" t="s">
        <v>111</v>
      </c>
      <c r="BC26" s="75">
        <v>0</v>
      </c>
      <c r="BD26" s="75">
        <v>0</v>
      </c>
      <c r="BE26" s="75">
        <v>0</v>
      </c>
      <c r="BF26" s="74" t="s">
        <v>111</v>
      </c>
    </row>
    <row r="27" spans="1:58" s="3" customFormat="1" ht="16.5" customHeight="1" x14ac:dyDescent="0.3">
      <c r="A27" s="62">
        <v>14</v>
      </c>
      <c r="B27" s="81" t="s">
        <v>70</v>
      </c>
      <c r="C27" s="88">
        <v>1991</v>
      </c>
      <c r="D27" s="83" t="s">
        <v>238</v>
      </c>
      <c r="E27" s="88">
        <v>10</v>
      </c>
      <c r="F27" s="88">
        <v>3</v>
      </c>
      <c r="G27" s="89">
        <v>120</v>
      </c>
      <c r="H27" s="88">
        <v>18</v>
      </c>
      <c r="I27" s="88">
        <v>102</v>
      </c>
      <c r="J27" s="88">
        <v>0</v>
      </c>
      <c r="K27" s="90">
        <v>6940.9</v>
      </c>
      <c r="L27" s="90">
        <v>6375.2</v>
      </c>
      <c r="M27" s="90">
        <v>0</v>
      </c>
      <c r="N27" s="90">
        <v>6375.2</v>
      </c>
      <c r="O27" s="88">
        <v>284</v>
      </c>
      <c r="P27" s="91"/>
      <c r="Q27" s="93"/>
      <c r="R27" s="67"/>
      <c r="S27" s="68" t="s">
        <v>55</v>
      </c>
      <c r="T27" s="69"/>
      <c r="U27" s="70">
        <v>3</v>
      </c>
      <c r="V27" s="68" t="s">
        <v>172</v>
      </c>
      <c r="W27" s="69">
        <v>43465</v>
      </c>
      <c r="X27" s="70"/>
      <c r="Y27" s="68" t="s">
        <v>55</v>
      </c>
      <c r="Z27" s="69"/>
      <c r="AA27" s="70"/>
      <c r="AB27" s="68" t="s">
        <v>55</v>
      </c>
      <c r="AC27" s="69"/>
      <c r="AD27" s="70"/>
      <c r="AE27" s="68" t="s">
        <v>55</v>
      </c>
      <c r="AF27" s="69"/>
      <c r="AG27" s="70"/>
      <c r="AH27" s="68" t="s">
        <v>55</v>
      </c>
      <c r="AI27" s="69"/>
      <c r="AJ27" s="91"/>
      <c r="AK27" s="71">
        <v>0</v>
      </c>
      <c r="AL27" s="79"/>
      <c r="AM27" s="78"/>
      <c r="AN27" s="71">
        <v>0</v>
      </c>
      <c r="AO27" s="76"/>
      <c r="AP27" s="78"/>
      <c r="AQ27" s="71">
        <v>0</v>
      </c>
      <c r="AR27" s="76"/>
      <c r="AS27" s="78"/>
      <c r="AT27" s="71">
        <v>0</v>
      </c>
      <c r="AU27" s="76"/>
      <c r="AV27" s="78"/>
      <c r="AW27" s="71">
        <v>0</v>
      </c>
      <c r="AX27" s="92"/>
      <c r="AY27" s="52"/>
      <c r="AZ27" s="73">
        <v>0</v>
      </c>
      <c r="BA27" s="52"/>
      <c r="BB27" s="74" t="s">
        <v>112</v>
      </c>
      <c r="BC27" s="75">
        <v>0</v>
      </c>
      <c r="BD27" s="75">
        <v>0</v>
      </c>
      <c r="BE27" s="75">
        <v>0</v>
      </c>
      <c r="BF27" s="74" t="s">
        <v>112</v>
      </c>
    </row>
    <row r="28" spans="1:58" s="3" customFormat="1" ht="21.75" customHeight="1" x14ac:dyDescent="0.3">
      <c r="A28" s="62">
        <v>15</v>
      </c>
      <c r="B28" s="81" t="s">
        <v>71</v>
      </c>
      <c r="C28" s="88">
        <v>1985</v>
      </c>
      <c r="D28" s="83" t="s">
        <v>239</v>
      </c>
      <c r="E28" s="88">
        <v>9</v>
      </c>
      <c r="F28" s="88">
        <v>1</v>
      </c>
      <c r="G28" s="88">
        <v>36</v>
      </c>
      <c r="H28" s="88">
        <v>0</v>
      </c>
      <c r="I28" s="88">
        <v>36</v>
      </c>
      <c r="J28" s="88">
        <v>0</v>
      </c>
      <c r="K28" s="90">
        <v>2502</v>
      </c>
      <c r="L28" s="90">
        <v>1949.7</v>
      </c>
      <c r="M28" s="90">
        <v>0</v>
      </c>
      <c r="N28" s="90">
        <v>1949.7</v>
      </c>
      <c r="O28" s="88">
        <v>74</v>
      </c>
      <c r="P28" s="91"/>
      <c r="Q28" s="93"/>
      <c r="R28" s="67"/>
      <c r="S28" s="68" t="s">
        <v>55</v>
      </c>
      <c r="T28" s="69"/>
      <c r="U28" s="70">
        <v>1</v>
      </c>
      <c r="V28" s="68" t="s">
        <v>173</v>
      </c>
      <c r="W28" s="69">
        <v>43465</v>
      </c>
      <c r="X28" s="70"/>
      <c r="Y28" s="68" t="s">
        <v>55</v>
      </c>
      <c r="Z28" s="69"/>
      <c r="AA28" s="70"/>
      <c r="AB28" s="68" t="s">
        <v>55</v>
      </c>
      <c r="AC28" s="69"/>
      <c r="AD28" s="70"/>
      <c r="AE28" s="68" t="s">
        <v>55</v>
      </c>
      <c r="AF28" s="69"/>
      <c r="AG28" s="70"/>
      <c r="AH28" s="68" t="s">
        <v>55</v>
      </c>
      <c r="AI28" s="69"/>
      <c r="AJ28" s="91"/>
      <c r="AK28" s="71">
        <v>0</v>
      </c>
      <c r="AL28" s="79"/>
      <c r="AM28" s="78"/>
      <c r="AN28" s="71">
        <v>0</v>
      </c>
      <c r="AO28" s="76"/>
      <c r="AP28" s="78"/>
      <c r="AQ28" s="71">
        <v>0</v>
      </c>
      <c r="AR28" s="76"/>
      <c r="AS28" s="78"/>
      <c r="AT28" s="71">
        <v>0</v>
      </c>
      <c r="AU28" s="76"/>
      <c r="AV28" s="78"/>
      <c r="AW28" s="71">
        <v>0</v>
      </c>
      <c r="AX28" s="92"/>
      <c r="AY28" s="80"/>
      <c r="AZ28" s="73">
        <v>0</v>
      </c>
      <c r="BA28" s="80"/>
      <c r="BB28" s="74" t="s">
        <v>113</v>
      </c>
      <c r="BC28" s="75">
        <v>0</v>
      </c>
      <c r="BD28" s="75">
        <v>0</v>
      </c>
      <c r="BE28" s="75">
        <v>0</v>
      </c>
      <c r="BF28" s="74" t="s">
        <v>113</v>
      </c>
    </row>
    <row r="29" spans="1:58" s="3" customFormat="1" ht="21" customHeight="1" x14ac:dyDescent="0.3">
      <c r="A29" s="62">
        <v>16</v>
      </c>
      <c r="B29" s="81" t="s">
        <v>72</v>
      </c>
      <c r="C29" s="88">
        <v>1985</v>
      </c>
      <c r="D29" s="83" t="s">
        <v>239</v>
      </c>
      <c r="E29" s="88">
        <v>9</v>
      </c>
      <c r="F29" s="88">
        <v>4</v>
      </c>
      <c r="G29" s="89">
        <v>144</v>
      </c>
      <c r="H29" s="88">
        <v>0</v>
      </c>
      <c r="I29" s="88">
        <v>144</v>
      </c>
      <c r="J29" s="88">
        <v>0</v>
      </c>
      <c r="K29" s="90">
        <v>29000</v>
      </c>
      <c r="L29" s="90">
        <v>9941.7999999999993</v>
      </c>
      <c r="M29" s="90">
        <v>0</v>
      </c>
      <c r="N29" s="90">
        <v>7729</v>
      </c>
      <c r="O29" s="88">
        <v>292</v>
      </c>
      <c r="P29" s="91"/>
      <c r="Q29" s="93"/>
      <c r="R29" s="67"/>
      <c r="S29" s="68" t="s">
        <v>55</v>
      </c>
      <c r="T29" s="69"/>
      <c r="U29" s="70">
        <v>4</v>
      </c>
      <c r="V29" s="68" t="s">
        <v>174</v>
      </c>
      <c r="W29" s="69">
        <v>43465</v>
      </c>
      <c r="X29" s="70"/>
      <c r="Y29" s="68" t="s">
        <v>55</v>
      </c>
      <c r="Z29" s="69"/>
      <c r="AA29" s="70"/>
      <c r="AB29" s="68" t="s">
        <v>55</v>
      </c>
      <c r="AC29" s="69"/>
      <c r="AD29" s="70"/>
      <c r="AE29" s="68" t="s">
        <v>55</v>
      </c>
      <c r="AF29" s="69"/>
      <c r="AG29" s="70"/>
      <c r="AH29" s="68" t="s">
        <v>55</v>
      </c>
      <c r="AI29" s="69"/>
      <c r="AJ29" s="78"/>
      <c r="AK29" s="71">
        <v>0</v>
      </c>
      <c r="AL29" s="79"/>
      <c r="AM29" s="91"/>
      <c r="AN29" s="71">
        <v>0</v>
      </c>
      <c r="AO29" s="76"/>
      <c r="AP29" s="91"/>
      <c r="AQ29" s="71">
        <v>0</v>
      </c>
      <c r="AR29" s="76"/>
      <c r="AS29" s="91"/>
      <c r="AT29" s="71">
        <v>0</v>
      </c>
      <c r="AU29" s="76"/>
      <c r="AV29" s="91"/>
      <c r="AW29" s="71">
        <v>0</v>
      </c>
      <c r="AX29" s="92"/>
      <c r="AY29" s="52"/>
      <c r="AZ29" s="73">
        <v>0</v>
      </c>
      <c r="BA29" s="52"/>
      <c r="BB29" s="74" t="s">
        <v>114</v>
      </c>
      <c r="BC29" s="75">
        <v>0</v>
      </c>
      <c r="BD29" s="75">
        <v>0</v>
      </c>
      <c r="BE29" s="75">
        <v>0</v>
      </c>
      <c r="BF29" s="74" t="s">
        <v>114</v>
      </c>
    </row>
    <row r="30" spans="1:58" s="3" customFormat="1" ht="20.25" customHeight="1" x14ac:dyDescent="0.3">
      <c r="A30" s="62">
        <v>17</v>
      </c>
      <c r="B30" s="81" t="s">
        <v>73</v>
      </c>
      <c r="C30" s="88">
        <v>1985</v>
      </c>
      <c r="D30" s="83" t="s">
        <v>239</v>
      </c>
      <c r="E30" s="88">
        <v>9</v>
      </c>
      <c r="F30" s="88">
        <v>2</v>
      </c>
      <c r="G30" s="88">
        <v>72</v>
      </c>
      <c r="H30" s="88">
        <v>4</v>
      </c>
      <c r="I30" s="88">
        <v>68</v>
      </c>
      <c r="J30" s="88">
        <v>0</v>
      </c>
      <c r="K30" s="90">
        <v>4745.3999999999996</v>
      </c>
      <c r="L30" s="90">
        <v>3849.8</v>
      </c>
      <c r="M30" s="90">
        <v>215.3</v>
      </c>
      <c r="N30" s="90">
        <v>3634.5</v>
      </c>
      <c r="O30" s="88">
        <v>155</v>
      </c>
      <c r="P30" s="91"/>
      <c r="Q30" s="93"/>
      <c r="R30" s="67"/>
      <c r="S30" s="68" t="s">
        <v>55</v>
      </c>
      <c r="T30" s="69"/>
      <c r="U30" s="70">
        <v>2</v>
      </c>
      <c r="V30" s="68" t="s">
        <v>175</v>
      </c>
      <c r="W30" s="69">
        <v>43465</v>
      </c>
      <c r="X30" s="70"/>
      <c r="Y30" s="68" t="s">
        <v>55</v>
      </c>
      <c r="Z30" s="69"/>
      <c r="AA30" s="70"/>
      <c r="AB30" s="68" t="s">
        <v>55</v>
      </c>
      <c r="AC30" s="69"/>
      <c r="AD30" s="70"/>
      <c r="AE30" s="68" t="s">
        <v>55</v>
      </c>
      <c r="AF30" s="69"/>
      <c r="AG30" s="70"/>
      <c r="AH30" s="68" t="s">
        <v>55</v>
      </c>
      <c r="AI30" s="69"/>
      <c r="AJ30" s="78"/>
      <c r="AK30" s="71">
        <v>0</v>
      </c>
      <c r="AL30" s="79"/>
      <c r="AM30" s="91"/>
      <c r="AN30" s="71">
        <v>0</v>
      </c>
      <c r="AO30" s="76"/>
      <c r="AP30" s="91"/>
      <c r="AQ30" s="71">
        <v>0</v>
      </c>
      <c r="AR30" s="76"/>
      <c r="AS30" s="91"/>
      <c r="AT30" s="71">
        <v>0</v>
      </c>
      <c r="AU30" s="76"/>
      <c r="AV30" s="91"/>
      <c r="AW30" s="71">
        <v>0</v>
      </c>
      <c r="AX30" s="92"/>
      <c r="AY30" s="52"/>
      <c r="AZ30" s="73">
        <v>0</v>
      </c>
      <c r="BA30" s="52"/>
      <c r="BB30" s="74" t="s">
        <v>115</v>
      </c>
      <c r="BC30" s="75">
        <v>0</v>
      </c>
      <c r="BD30" s="75">
        <v>0</v>
      </c>
      <c r="BE30" s="75">
        <v>0</v>
      </c>
      <c r="BF30" s="74" t="s">
        <v>115</v>
      </c>
    </row>
    <row r="31" spans="1:58" s="3" customFormat="1" ht="23.25" customHeight="1" x14ac:dyDescent="0.3">
      <c r="A31" s="62">
        <v>18</v>
      </c>
      <c r="B31" s="81" t="s">
        <v>74</v>
      </c>
      <c r="C31" s="88">
        <v>1986</v>
      </c>
      <c r="D31" s="83" t="s">
        <v>239</v>
      </c>
      <c r="E31" s="88">
        <v>9</v>
      </c>
      <c r="F31" s="88">
        <v>5</v>
      </c>
      <c r="G31" s="88">
        <v>180</v>
      </c>
      <c r="H31" s="88">
        <v>17</v>
      </c>
      <c r="I31" s="88">
        <v>163</v>
      </c>
      <c r="J31" s="88">
        <v>0</v>
      </c>
      <c r="K31" s="90">
        <v>11987.3</v>
      </c>
      <c r="L31" s="90">
        <v>9575.7999999999993</v>
      </c>
      <c r="M31" s="90">
        <v>1006.3</v>
      </c>
      <c r="N31" s="90">
        <v>8569.5</v>
      </c>
      <c r="O31" s="88">
        <v>451</v>
      </c>
      <c r="P31" s="91"/>
      <c r="Q31" s="93"/>
      <c r="R31" s="67"/>
      <c r="S31" s="68" t="s">
        <v>55</v>
      </c>
      <c r="T31" s="69"/>
      <c r="U31" s="70">
        <v>5</v>
      </c>
      <c r="V31" s="68" t="s">
        <v>176</v>
      </c>
      <c r="W31" s="69">
        <v>43465</v>
      </c>
      <c r="X31" s="70"/>
      <c r="Y31" s="68" t="s">
        <v>55</v>
      </c>
      <c r="Z31" s="69"/>
      <c r="AA31" s="70"/>
      <c r="AB31" s="68" t="s">
        <v>55</v>
      </c>
      <c r="AC31" s="69"/>
      <c r="AD31" s="70"/>
      <c r="AE31" s="68" t="s">
        <v>55</v>
      </c>
      <c r="AF31" s="69"/>
      <c r="AG31" s="70"/>
      <c r="AH31" s="68" t="s">
        <v>55</v>
      </c>
      <c r="AI31" s="69"/>
      <c r="AJ31" s="91"/>
      <c r="AK31" s="71">
        <v>0</v>
      </c>
      <c r="AL31" s="79"/>
      <c r="AM31" s="91"/>
      <c r="AN31" s="71">
        <v>0</v>
      </c>
      <c r="AO31" s="76"/>
      <c r="AP31" s="91"/>
      <c r="AQ31" s="71">
        <v>0</v>
      </c>
      <c r="AR31" s="76"/>
      <c r="AS31" s="91"/>
      <c r="AT31" s="71">
        <v>0</v>
      </c>
      <c r="AU31" s="76"/>
      <c r="AV31" s="91"/>
      <c r="AW31" s="71">
        <v>0</v>
      </c>
      <c r="AX31" s="92"/>
      <c r="AY31" s="80"/>
      <c r="AZ31" s="73">
        <v>0</v>
      </c>
      <c r="BA31" s="80"/>
      <c r="BB31" s="74" t="s">
        <v>116</v>
      </c>
      <c r="BC31" s="75">
        <v>0</v>
      </c>
      <c r="BD31" s="75">
        <v>0</v>
      </c>
      <c r="BE31" s="75">
        <v>0</v>
      </c>
      <c r="BF31" s="74" t="s">
        <v>116</v>
      </c>
    </row>
    <row r="32" spans="1:58" s="5" customFormat="1" ht="19.5" customHeight="1" x14ac:dyDescent="0.3">
      <c r="A32" s="62">
        <v>19</v>
      </c>
      <c r="B32" s="81" t="s">
        <v>75</v>
      </c>
      <c r="C32" s="88">
        <v>1986</v>
      </c>
      <c r="D32" s="83" t="s">
        <v>239</v>
      </c>
      <c r="E32" s="88">
        <v>9</v>
      </c>
      <c r="F32" s="88">
        <v>4</v>
      </c>
      <c r="G32" s="89">
        <v>144</v>
      </c>
      <c r="H32" s="88">
        <v>17</v>
      </c>
      <c r="I32" s="88">
        <v>127</v>
      </c>
      <c r="J32" s="88">
        <v>0</v>
      </c>
      <c r="K32" s="90">
        <v>9603</v>
      </c>
      <c r="L32" s="90">
        <v>7569.1</v>
      </c>
      <c r="M32" s="90">
        <v>970.2</v>
      </c>
      <c r="N32" s="90">
        <v>6598.9000000000005</v>
      </c>
      <c r="O32" s="88">
        <v>328</v>
      </c>
      <c r="P32" s="91"/>
      <c r="Q32" s="93"/>
      <c r="R32" s="67"/>
      <c r="S32" s="68" t="s">
        <v>55</v>
      </c>
      <c r="T32" s="69"/>
      <c r="U32" s="70">
        <v>4</v>
      </c>
      <c r="V32" s="68" t="s">
        <v>174</v>
      </c>
      <c r="W32" s="69">
        <v>43465</v>
      </c>
      <c r="X32" s="70"/>
      <c r="Y32" s="68" t="s">
        <v>55</v>
      </c>
      <c r="Z32" s="69"/>
      <c r="AA32" s="70"/>
      <c r="AB32" s="68" t="s">
        <v>55</v>
      </c>
      <c r="AC32" s="69"/>
      <c r="AD32" s="70"/>
      <c r="AE32" s="68" t="s">
        <v>55</v>
      </c>
      <c r="AF32" s="69"/>
      <c r="AG32" s="70"/>
      <c r="AH32" s="68" t="s">
        <v>55</v>
      </c>
      <c r="AI32" s="69"/>
      <c r="AJ32" s="78"/>
      <c r="AK32" s="71">
        <v>0</v>
      </c>
      <c r="AL32" s="79"/>
      <c r="AM32" s="78"/>
      <c r="AN32" s="71">
        <v>0</v>
      </c>
      <c r="AO32" s="76"/>
      <c r="AP32" s="78"/>
      <c r="AQ32" s="71">
        <v>0</v>
      </c>
      <c r="AR32" s="76"/>
      <c r="AS32" s="78"/>
      <c r="AT32" s="71">
        <v>0</v>
      </c>
      <c r="AU32" s="76"/>
      <c r="AV32" s="78"/>
      <c r="AW32" s="71">
        <v>0</v>
      </c>
      <c r="AX32" s="92"/>
      <c r="AY32" s="52"/>
      <c r="AZ32" s="73">
        <v>0</v>
      </c>
      <c r="BA32" s="52"/>
      <c r="BB32" s="74" t="s">
        <v>114</v>
      </c>
      <c r="BC32" s="75">
        <v>0</v>
      </c>
      <c r="BD32" s="75">
        <v>0</v>
      </c>
      <c r="BE32" s="75">
        <v>0</v>
      </c>
      <c r="BF32" s="74" t="s">
        <v>114</v>
      </c>
    </row>
    <row r="33" spans="1:58" s="3" customFormat="1" ht="15" customHeight="1" x14ac:dyDescent="0.3">
      <c r="A33" s="62">
        <v>20</v>
      </c>
      <c r="B33" s="81" t="s">
        <v>76</v>
      </c>
      <c r="C33" s="76">
        <v>1992</v>
      </c>
      <c r="D33" s="83" t="s">
        <v>240</v>
      </c>
      <c r="E33" s="76">
        <v>9</v>
      </c>
      <c r="F33" s="76">
        <v>6</v>
      </c>
      <c r="G33" s="89">
        <v>180</v>
      </c>
      <c r="H33" s="76">
        <v>28</v>
      </c>
      <c r="I33" s="76">
        <v>152</v>
      </c>
      <c r="J33" s="76">
        <v>0</v>
      </c>
      <c r="K33" s="75">
        <v>10895.6</v>
      </c>
      <c r="L33" s="75">
        <v>6504.8</v>
      </c>
      <c r="M33" s="75">
        <v>1661.8</v>
      </c>
      <c r="N33" s="75">
        <v>4843</v>
      </c>
      <c r="O33" s="76">
        <v>516</v>
      </c>
      <c r="P33" s="91"/>
      <c r="Q33" s="93"/>
      <c r="R33" s="67"/>
      <c r="S33" s="68" t="s">
        <v>55</v>
      </c>
      <c r="T33" s="69"/>
      <c r="U33" s="70">
        <v>6</v>
      </c>
      <c r="V33" s="68" t="s">
        <v>177</v>
      </c>
      <c r="W33" s="69">
        <v>43465</v>
      </c>
      <c r="X33" s="70"/>
      <c r="Y33" s="68" t="s">
        <v>55</v>
      </c>
      <c r="Z33" s="69"/>
      <c r="AA33" s="70"/>
      <c r="AB33" s="68" t="s">
        <v>55</v>
      </c>
      <c r="AC33" s="69"/>
      <c r="AD33" s="70"/>
      <c r="AE33" s="68" t="s">
        <v>55</v>
      </c>
      <c r="AF33" s="69"/>
      <c r="AG33" s="70"/>
      <c r="AH33" s="68" t="s">
        <v>55</v>
      </c>
      <c r="AI33" s="69"/>
      <c r="AJ33" s="91"/>
      <c r="AK33" s="71">
        <v>0</v>
      </c>
      <c r="AL33" s="79"/>
      <c r="AM33" s="91"/>
      <c r="AN33" s="71">
        <v>0</v>
      </c>
      <c r="AO33" s="76"/>
      <c r="AP33" s="91"/>
      <c r="AQ33" s="71">
        <v>0</v>
      </c>
      <c r="AR33" s="76"/>
      <c r="AS33" s="91"/>
      <c r="AT33" s="71">
        <v>0</v>
      </c>
      <c r="AU33" s="76"/>
      <c r="AV33" s="91"/>
      <c r="AW33" s="71">
        <v>0</v>
      </c>
      <c r="AX33" s="92"/>
      <c r="AY33" s="52"/>
      <c r="AZ33" s="73">
        <v>0</v>
      </c>
      <c r="BA33" s="52"/>
      <c r="BB33" s="74" t="s">
        <v>117</v>
      </c>
      <c r="BC33" s="75">
        <v>0</v>
      </c>
      <c r="BD33" s="75">
        <v>0</v>
      </c>
      <c r="BE33" s="75">
        <v>0</v>
      </c>
      <c r="BF33" s="74" t="s">
        <v>117</v>
      </c>
    </row>
    <row r="34" spans="1:58" s="3" customFormat="1" ht="15" customHeight="1" x14ac:dyDescent="0.3">
      <c r="A34" s="62">
        <v>21</v>
      </c>
      <c r="B34" s="81" t="s">
        <v>77</v>
      </c>
      <c r="C34" s="88" t="s">
        <v>241</v>
      </c>
      <c r="D34" s="83" t="s">
        <v>236</v>
      </c>
      <c r="E34" s="88" t="s">
        <v>242</v>
      </c>
      <c r="F34" s="88" t="s">
        <v>243</v>
      </c>
      <c r="G34" s="88">
        <v>136</v>
      </c>
      <c r="H34" s="88">
        <v>0</v>
      </c>
      <c r="I34" s="88">
        <v>127</v>
      </c>
      <c r="J34" s="88">
        <v>9</v>
      </c>
      <c r="K34" s="90">
        <v>4911.8</v>
      </c>
      <c r="L34" s="90">
        <v>3611.9</v>
      </c>
      <c r="M34" s="90">
        <v>0</v>
      </c>
      <c r="N34" s="90">
        <v>2435.25</v>
      </c>
      <c r="O34" s="88">
        <v>211</v>
      </c>
      <c r="P34" s="91"/>
      <c r="Q34" s="93"/>
      <c r="R34" s="67"/>
      <c r="S34" s="68" t="s">
        <v>55</v>
      </c>
      <c r="T34" s="69"/>
      <c r="U34" s="70">
        <v>1</v>
      </c>
      <c r="V34" s="68" t="s">
        <v>173</v>
      </c>
      <c r="W34" s="69">
        <v>43465</v>
      </c>
      <c r="X34" s="70"/>
      <c r="Y34" s="68" t="s">
        <v>55</v>
      </c>
      <c r="Z34" s="69"/>
      <c r="AA34" s="70"/>
      <c r="AB34" s="68" t="s">
        <v>55</v>
      </c>
      <c r="AC34" s="69"/>
      <c r="AD34" s="70"/>
      <c r="AE34" s="68" t="s">
        <v>55</v>
      </c>
      <c r="AF34" s="69"/>
      <c r="AG34" s="70"/>
      <c r="AH34" s="68" t="s">
        <v>55</v>
      </c>
      <c r="AI34" s="69"/>
      <c r="AJ34" s="91"/>
      <c r="AK34" s="71">
        <v>0</v>
      </c>
      <c r="AL34" s="79"/>
      <c r="AM34" s="78"/>
      <c r="AN34" s="71">
        <v>0</v>
      </c>
      <c r="AO34" s="76"/>
      <c r="AP34" s="78"/>
      <c r="AQ34" s="71">
        <v>0</v>
      </c>
      <c r="AR34" s="76"/>
      <c r="AS34" s="78"/>
      <c r="AT34" s="71">
        <v>0</v>
      </c>
      <c r="AU34" s="76"/>
      <c r="AV34" s="78"/>
      <c r="AW34" s="71">
        <v>0</v>
      </c>
      <c r="AX34" s="92"/>
      <c r="AY34" s="52"/>
      <c r="AZ34" s="73">
        <v>0</v>
      </c>
      <c r="BA34" s="52"/>
      <c r="BB34" s="74" t="s">
        <v>113</v>
      </c>
      <c r="BC34" s="75">
        <v>0</v>
      </c>
      <c r="BD34" s="75">
        <v>0</v>
      </c>
      <c r="BE34" s="75">
        <v>0</v>
      </c>
      <c r="BF34" s="74" t="s">
        <v>113</v>
      </c>
    </row>
    <row r="35" spans="1:58" s="3" customFormat="1" ht="16.5" customHeight="1" x14ac:dyDescent="0.3">
      <c r="A35" s="62">
        <v>22</v>
      </c>
      <c r="B35" s="81" t="s">
        <v>48</v>
      </c>
      <c r="C35" s="76">
        <v>1953</v>
      </c>
      <c r="D35" s="76" t="s">
        <v>235</v>
      </c>
      <c r="E35" s="76">
        <v>2</v>
      </c>
      <c r="F35" s="76">
        <v>2</v>
      </c>
      <c r="G35" s="76">
        <v>12</v>
      </c>
      <c r="H35" s="76">
        <v>3</v>
      </c>
      <c r="I35" s="76">
        <f>G35-3</f>
        <v>9</v>
      </c>
      <c r="J35" s="76">
        <v>0</v>
      </c>
      <c r="K35" s="75">
        <v>1095.3</v>
      </c>
      <c r="L35" s="75">
        <v>606</v>
      </c>
      <c r="M35" s="75">
        <v>85.7</v>
      </c>
      <c r="N35" s="75">
        <f t="shared" ref="N35:N36" si="4">L35-M35</f>
        <v>520.29999999999995</v>
      </c>
      <c r="O35" s="76">
        <v>24</v>
      </c>
      <c r="P35" s="76"/>
      <c r="Q35" s="93"/>
      <c r="R35" s="67">
        <v>2252.9</v>
      </c>
      <c r="S35" s="68" t="s">
        <v>154</v>
      </c>
      <c r="T35" s="69">
        <v>43465</v>
      </c>
      <c r="U35" s="70"/>
      <c r="V35" s="68" t="s">
        <v>55</v>
      </c>
      <c r="W35" s="69"/>
      <c r="X35" s="70">
        <v>1701</v>
      </c>
      <c r="Y35" s="68" t="s">
        <v>188</v>
      </c>
      <c r="Z35" s="69">
        <v>43465</v>
      </c>
      <c r="AA35" s="70"/>
      <c r="AB35" s="68" t="s">
        <v>55</v>
      </c>
      <c r="AC35" s="69"/>
      <c r="AD35" s="70">
        <v>1682.8</v>
      </c>
      <c r="AE35" s="68" t="s">
        <v>207</v>
      </c>
      <c r="AF35" s="69">
        <v>43465</v>
      </c>
      <c r="AG35" s="70"/>
      <c r="AH35" s="68" t="s">
        <v>55</v>
      </c>
      <c r="AI35" s="69"/>
      <c r="AJ35" s="78"/>
      <c r="AK35" s="71">
        <v>0</v>
      </c>
      <c r="AL35" s="79"/>
      <c r="AM35" s="91"/>
      <c r="AN35" s="71">
        <v>0</v>
      </c>
      <c r="AO35" s="76"/>
      <c r="AP35" s="91"/>
      <c r="AQ35" s="71">
        <v>0</v>
      </c>
      <c r="AR35" s="76"/>
      <c r="AS35" s="91"/>
      <c r="AT35" s="71">
        <v>0</v>
      </c>
      <c r="AU35" s="76"/>
      <c r="AV35" s="91"/>
      <c r="AW35" s="71">
        <v>0</v>
      </c>
      <c r="AX35" s="92"/>
      <c r="AY35" s="80"/>
      <c r="AZ35" s="73">
        <v>0</v>
      </c>
      <c r="BA35" s="80"/>
      <c r="BB35" s="74" t="s">
        <v>118</v>
      </c>
      <c r="BC35" s="75">
        <v>0</v>
      </c>
      <c r="BD35" s="75">
        <v>0</v>
      </c>
      <c r="BE35" s="75">
        <v>0</v>
      </c>
      <c r="BF35" s="74" t="s">
        <v>118</v>
      </c>
    </row>
    <row r="36" spans="1:58" s="3" customFormat="1" ht="16.5" customHeight="1" x14ac:dyDescent="0.3">
      <c r="A36" s="62">
        <v>23</v>
      </c>
      <c r="B36" s="81" t="s">
        <v>78</v>
      </c>
      <c r="C36" s="76">
        <v>1951</v>
      </c>
      <c r="D36" s="76" t="s">
        <v>235</v>
      </c>
      <c r="E36" s="76">
        <v>2</v>
      </c>
      <c r="F36" s="76">
        <v>1</v>
      </c>
      <c r="G36" s="76">
        <v>8</v>
      </c>
      <c r="H36" s="76">
        <v>3</v>
      </c>
      <c r="I36" s="76">
        <f t="shared" ref="I36" si="5">G36-3</f>
        <v>5</v>
      </c>
      <c r="J36" s="76">
        <v>0</v>
      </c>
      <c r="K36" s="75">
        <v>764.32</v>
      </c>
      <c r="L36" s="75">
        <v>421.92</v>
      </c>
      <c r="M36" s="75">
        <v>96.9</v>
      </c>
      <c r="N36" s="75">
        <f t="shared" si="4"/>
        <v>325.02</v>
      </c>
      <c r="O36" s="76">
        <v>19</v>
      </c>
      <c r="P36" s="76"/>
      <c r="Q36" s="93"/>
      <c r="R36" s="67">
        <v>1146.1400000000001</v>
      </c>
      <c r="S36" s="68" t="s">
        <v>155</v>
      </c>
      <c r="T36" s="69">
        <v>43465</v>
      </c>
      <c r="U36" s="70"/>
      <c r="V36" s="68" t="s">
        <v>55</v>
      </c>
      <c r="W36" s="69"/>
      <c r="X36" s="70">
        <v>950</v>
      </c>
      <c r="Y36" s="68" t="s">
        <v>189</v>
      </c>
      <c r="Z36" s="69">
        <v>43465</v>
      </c>
      <c r="AA36" s="70"/>
      <c r="AB36" s="68" t="s">
        <v>55</v>
      </c>
      <c r="AC36" s="69"/>
      <c r="AD36" s="70">
        <v>1002.8</v>
      </c>
      <c r="AE36" s="68" t="s">
        <v>208</v>
      </c>
      <c r="AF36" s="69">
        <v>43465</v>
      </c>
      <c r="AG36" s="70"/>
      <c r="AH36" s="68" t="s">
        <v>55</v>
      </c>
      <c r="AI36" s="69"/>
      <c r="AJ36" s="91"/>
      <c r="AK36" s="71">
        <v>0</v>
      </c>
      <c r="AL36" s="79"/>
      <c r="AM36" s="78"/>
      <c r="AN36" s="71">
        <v>0</v>
      </c>
      <c r="AO36" s="76"/>
      <c r="AP36" s="78"/>
      <c r="AQ36" s="71">
        <v>0</v>
      </c>
      <c r="AR36" s="76"/>
      <c r="AS36" s="78"/>
      <c r="AT36" s="71">
        <v>0</v>
      </c>
      <c r="AU36" s="76"/>
      <c r="AV36" s="78"/>
      <c r="AW36" s="71">
        <v>0</v>
      </c>
      <c r="AX36" s="92"/>
      <c r="AY36" s="52"/>
      <c r="AZ36" s="73">
        <v>0</v>
      </c>
      <c r="BA36" s="52"/>
      <c r="BB36" s="74" t="s">
        <v>119</v>
      </c>
      <c r="BC36" s="75">
        <v>0</v>
      </c>
      <c r="BD36" s="75">
        <v>0</v>
      </c>
      <c r="BE36" s="75">
        <v>0</v>
      </c>
      <c r="BF36" s="74" t="s">
        <v>119</v>
      </c>
    </row>
    <row r="37" spans="1:58" s="3" customFormat="1" ht="16.5" customHeight="1" x14ac:dyDescent="0.3">
      <c r="A37" s="62">
        <v>24</v>
      </c>
      <c r="B37" s="81" t="s">
        <v>79</v>
      </c>
      <c r="C37" s="88">
        <v>1989</v>
      </c>
      <c r="D37" s="83" t="s">
        <v>238</v>
      </c>
      <c r="E37" s="88">
        <v>10</v>
      </c>
      <c r="F37" s="88">
        <v>7</v>
      </c>
      <c r="G37" s="88">
        <v>280</v>
      </c>
      <c r="H37" s="88">
        <v>44</v>
      </c>
      <c r="I37" s="88">
        <v>236</v>
      </c>
      <c r="J37" s="88">
        <v>0</v>
      </c>
      <c r="K37" s="90">
        <v>16680.98</v>
      </c>
      <c r="L37" s="90">
        <v>14876.28</v>
      </c>
      <c r="M37" s="90">
        <v>2091.4</v>
      </c>
      <c r="N37" s="90">
        <v>12785.18</v>
      </c>
      <c r="O37" s="88">
        <v>684</v>
      </c>
      <c r="P37" s="91"/>
      <c r="Q37" s="93"/>
      <c r="R37" s="67"/>
      <c r="S37" s="68" t="s">
        <v>55</v>
      </c>
      <c r="T37" s="69"/>
      <c r="U37" s="70">
        <v>7</v>
      </c>
      <c r="V37" s="68" t="s">
        <v>178</v>
      </c>
      <c r="W37" s="69">
        <v>43465</v>
      </c>
      <c r="X37" s="70"/>
      <c r="Y37" s="68" t="s">
        <v>55</v>
      </c>
      <c r="Z37" s="69"/>
      <c r="AA37" s="70"/>
      <c r="AB37" s="68" t="s">
        <v>55</v>
      </c>
      <c r="AC37" s="69"/>
      <c r="AD37" s="70"/>
      <c r="AE37" s="68" t="s">
        <v>55</v>
      </c>
      <c r="AF37" s="69"/>
      <c r="AG37" s="70"/>
      <c r="AH37" s="68" t="s">
        <v>55</v>
      </c>
      <c r="AI37" s="69"/>
      <c r="AJ37" s="91"/>
      <c r="AK37" s="71">
        <v>0</v>
      </c>
      <c r="AL37" s="79"/>
      <c r="AM37" s="91"/>
      <c r="AN37" s="71">
        <v>0</v>
      </c>
      <c r="AO37" s="76"/>
      <c r="AP37" s="91"/>
      <c r="AQ37" s="71">
        <v>0</v>
      </c>
      <c r="AR37" s="76"/>
      <c r="AS37" s="91"/>
      <c r="AT37" s="71">
        <v>0</v>
      </c>
      <c r="AU37" s="76"/>
      <c r="AV37" s="91"/>
      <c r="AW37" s="71">
        <v>0</v>
      </c>
      <c r="AX37" s="92"/>
      <c r="AY37" s="52"/>
      <c r="AZ37" s="73">
        <v>0</v>
      </c>
      <c r="BA37" s="52"/>
      <c r="BB37" s="74" t="s">
        <v>120</v>
      </c>
      <c r="BC37" s="75">
        <v>0</v>
      </c>
      <c r="BD37" s="75">
        <v>0</v>
      </c>
      <c r="BE37" s="75">
        <v>0</v>
      </c>
      <c r="BF37" s="74" t="s">
        <v>120</v>
      </c>
    </row>
    <row r="38" spans="1:58" s="3" customFormat="1" ht="14.25" customHeight="1" x14ac:dyDescent="0.3">
      <c r="A38" s="62">
        <v>25</v>
      </c>
      <c r="B38" s="81" t="s">
        <v>80</v>
      </c>
      <c r="C38" s="76">
        <v>1949</v>
      </c>
      <c r="D38" s="76" t="s">
        <v>235</v>
      </c>
      <c r="E38" s="76">
        <v>3</v>
      </c>
      <c r="F38" s="76">
        <v>2</v>
      </c>
      <c r="G38" s="76">
        <v>18</v>
      </c>
      <c r="H38" s="76">
        <v>7</v>
      </c>
      <c r="I38" s="76">
        <v>11</v>
      </c>
      <c r="J38" s="76">
        <v>0</v>
      </c>
      <c r="K38" s="75">
        <v>1640.69</v>
      </c>
      <c r="L38" s="75">
        <v>893.09</v>
      </c>
      <c r="M38" s="75">
        <v>297.5</v>
      </c>
      <c r="N38" s="75">
        <f t="shared" ref="N38:N44" si="6">L38-M38</f>
        <v>595.59</v>
      </c>
      <c r="O38" s="76">
        <v>27</v>
      </c>
      <c r="P38" s="76"/>
      <c r="Q38" s="93"/>
      <c r="R38" s="67">
        <v>3320.07</v>
      </c>
      <c r="S38" s="68" t="s">
        <v>156</v>
      </c>
      <c r="T38" s="69">
        <v>43465</v>
      </c>
      <c r="U38" s="70"/>
      <c r="V38" s="68" t="s">
        <v>55</v>
      </c>
      <c r="W38" s="69"/>
      <c r="X38" s="70">
        <v>2040.6</v>
      </c>
      <c r="Y38" s="68" t="s">
        <v>190</v>
      </c>
      <c r="Z38" s="69">
        <v>43465</v>
      </c>
      <c r="AA38" s="70"/>
      <c r="AB38" s="68" t="s">
        <v>55</v>
      </c>
      <c r="AC38" s="69"/>
      <c r="AD38" s="70">
        <v>2170.4</v>
      </c>
      <c r="AE38" s="68" t="s">
        <v>209</v>
      </c>
      <c r="AF38" s="69">
        <v>43465</v>
      </c>
      <c r="AG38" s="70"/>
      <c r="AH38" s="68" t="s">
        <v>55</v>
      </c>
      <c r="AI38" s="69"/>
      <c r="AJ38" s="78"/>
      <c r="AK38" s="71">
        <v>0</v>
      </c>
      <c r="AL38" s="79"/>
      <c r="AM38" s="78"/>
      <c r="AN38" s="71">
        <v>0</v>
      </c>
      <c r="AO38" s="76"/>
      <c r="AP38" s="78"/>
      <c r="AQ38" s="71">
        <v>0</v>
      </c>
      <c r="AR38" s="76"/>
      <c r="AS38" s="78"/>
      <c r="AT38" s="71">
        <v>0</v>
      </c>
      <c r="AU38" s="76"/>
      <c r="AV38" s="78"/>
      <c r="AW38" s="71">
        <v>0</v>
      </c>
      <c r="AX38" s="92"/>
      <c r="AY38" s="80"/>
      <c r="AZ38" s="73">
        <v>0</v>
      </c>
      <c r="BA38" s="80"/>
      <c r="BB38" s="74" t="s">
        <v>121</v>
      </c>
      <c r="BC38" s="75">
        <v>0</v>
      </c>
      <c r="BD38" s="75">
        <v>0</v>
      </c>
      <c r="BE38" s="75">
        <v>0</v>
      </c>
      <c r="BF38" s="74" t="s">
        <v>121</v>
      </c>
    </row>
    <row r="39" spans="1:58" s="3" customFormat="1" ht="14.25" customHeight="1" x14ac:dyDescent="0.3">
      <c r="A39" s="62">
        <v>26</v>
      </c>
      <c r="B39" s="81" t="s">
        <v>81</v>
      </c>
      <c r="C39" s="76">
        <v>1950</v>
      </c>
      <c r="D39" s="76" t="s">
        <v>235</v>
      </c>
      <c r="E39" s="76">
        <v>2</v>
      </c>
      <c r="F39" s="76">
        <v>1</v>
      </c>
      <c r="G39" s="76">
        <v>8</v>
      </c>
      <c r="H39" s="76">
        <v>0</v>
      </c>
      <c r="I39" s="76">
        <v>8</v>
      </c>
      <c r="J39" s="76">
        <v>0</v>
      </c>
      <c r="K39" s="75">
        <v>759.9</v>
      </c>
      <c r="L39" s="75">
        <v>412.9</v>
      </c>
      <c r="M39" s="75">
        <v>0</v>
      </c>
      <c r="N39" s="75">
        <f t="shared" si="6"/>
        <v>412.9</v>
      </c>
      <c r="O39" s="76">
        <v>26</v>
      </c>
      <c r="P39" s="76"/>
      <c r="Q39" s="93"/>
      <c r="R39" s="67">
        <v>2127.5</v>
      </c>
      <c r="S39" s="68" t="s">
        <v>157</v>
      </c>
      <c r="T39" s="69">
        <v>43465</v>
      </c>
      <c r="U39" s="70"/>
      <c r="V39" s="68" t="s">
        <v>55</v>
      </c>
      <c r="W39" s="69"/>
      <c r="X39" s="70">
        <v>874</v>
      </c>
      <c r="Y39" s="68" t="s">
        <v>191</v>
      </c>
      <c r="Z39" s="69">
        <v>43465</v>
      </c>
      <c r="AA39" s="70"/>
      <c r="AB39" s="68" t="s">
        <v>55</v>
      </c>
      <c r="AC39" s="69"/>
      <c r="AD39" s="70">
        <v>998.2</v>
      </c>
      <c r="AE39" s="68" t="s">
        <v>210</v>
      </c>
      <c r="AF39" s="69">
        <v>43465</v>
      </c>
      <c r="AG39" s="70"/>
      <c r="AH39" s="68" t="s">
        <v>55</v>
      </c>
      <c r="AI39" s="69"/>
      <c r="AJ39" s="91"/>
      <c r="AK39" s="71">
        <v>0</v>
      </c>
      <c r="AL39" s="79"/>
      <c r="AM39" s="91"/>
      <c r="AN39" s="71">
        <v>0</v>
      </c>
      <c r="AO39" s="76"/>
      <c r="AP39" s="91"/>
      <c r="AQ39" s="71">
        <v>0</v>
      </c>
      <c r="AR39" s="76"/>
      <c r="AS39" s="91"/>
      <c r="AT39" s="71">
        <v>0</v>
      </c>
      <c r="AU39" s="76"/>
      <c r="AV39" s="91"/>
      <c r="AW39" s="71">
        <v>0</v>
      </c>
      <c r="AX39" s="92"/>
      <c r="AY39" s="52"/>
      <c r="AZ39" s="73">
        <v>0</v>
      </c>
      <c r="BA39" s="52"/>
      <c r="BB39" s="74" t="s">
        <v>122</v>
      </c>
      <c r="BC39" s="75">
        <v>0</v>
      </c>
      <c r="BD39" s="75">
        <v>0</v>
      </c>
      <c r="BE39" s="75">
        <v>0</v>
      </c>
      <c r="BF39" s="74" t="s">
        <v>122</v>
      </c>
    </row>
    <row r="40" spans="1:58" s="3" customFormat="1" ht="15.75" customHeight="1" x14ac:dyDescent="0.3">
      <c r="A40" s="62">
        <v>27</v>
      </c>
      <c r="B40" s="81" t="s">
        <v>82</v>
      </c>
      <c r="C40" s="76">
        <v>1948</v>
      </c>
      <c r="D40" s="76" t="s">
        <v>235</v>
      </c>
      <c r="E40" s="76">
        <v>2</v>
      </c>
      <c r="F40" s="76">
        <v>2</v>
      </c>
      <c r="G40" s="76">
        <v>16</v>
      </c>
      <c r="H40" s="76">
        <v>2</v>
      </c>
      <c r="I40" s="76">
        <v>14</v>
      </c>
      <c r="J40" s="76">
        <v>0</v>
      </c>
      <c r="K40" s="75">
        <v>1600.21</v>
      </c>
      <c r="L40" s="75">
        <v>677.01</v>
      </c>
      <c r="M40" s="75">
        <v>48.5</v>
      </c>
      <c r="N40" s="75">
        <f t="shared" si="6"/>
        <v>628.51</v>
      </c>
      <c r="O40" s="76">
        <v>37</v>
      </c>
      <c r="P40" s="76"/>
      <c r="Q40" s="93"/>
      <c r="R40" s="67">
        <v>2556.63</v>
      </c>
      <c r="S40" s="68" t="s">
        <v>158</v>
      </c>
      <c r="T40" s="69">
        <v>43465</v>
      </c>
      <c r="U40" s="70"/>
      <c r="V40" s="68" t="s">
        <v>55</v>
      </c>
      <c r="W40" s="69"/>
      <c r="X40" s="70">
        <v>1616</v>
      </c>
      <c r="Y40" s="68" t="s">
        <v>192</v>
      </c>
      <c r="Z40" s="69">
        <v>43465</v>
      </c>
      <c r="AA40" s="70"/>
      <c r="AB40" s="68" t="s">
        <v>55</v>
      </c>
      <c r="AC40" s="69"/>
      <c r="AD40" s="70">
        <v>1418.4</v>
      </c>
      <c r="AE40" s="68" t="s">
        <v>211</v>
      </c>
      <c r="AF40" s="69">
        <v>43465</v>
      </c>
      <c r="AG40" s="70"/>
      <c r="AH40" s="68" t="s">
        <v>55</v>
      </c>
      <c r="AI40" s="69"/>
      <c r="AJ40" s="91"/>
      <c r="AK40" s="71">
        <v>0</v>
      </c>
      <c r="AL40" s="79"/>
      <c r="AM40" s="78"/>
      <c r="AN40" s="71">
        <v>0</v>
      </c>
      <c r="AO40" s="76"/>
      <c r="AP40" s="78"/>
      <c r="AQ40" s="71">
        <v>0</v>
      </c>
      <c r="AR40" s="76"/>
      <c r="AS40" s="78"/>
      <c r="AT40" s="71">
        <v>0</v>
      </c>
      <c r="AU40" s="76"/>
      <c r="AV40" s="78"/>
      <c r="AW40" s="71">
        <v>0</v>
      </c>
      <c r="AX40" s="92"/>
      <c r="AY40" s="52"/>
      <c r="AZ40" s="73">
        <v>0</v>
      </c>
      <c r="BA40" s="52"/>
      <c r="BB40" s="74" t="s">
        <v>123</v>
      </c>
      <c r="BC40" s="75">
        <v>0</v>
      </c>
      <c r="BD40" s="75">
        <v>0</v>
      </c>
      <c r="BE40" s="75">
        <v>0</v>
      </c>
      <c r="BF40" s="74" t="s">
        <v>123</v>
      </c>
    </row>
    <row r="41" spans="1:58" s="3" customFormat="1" ht="16.5" customHeight="1" x14ac:dyDescent="0.3">
      <c r="A41" s="62">
        <v>28</v>
      </c>
      <c r="B41" s="81" t="s">
        <v>49</v>
      </c>
      <c r="C41" s="76">
        <v>1945</v>
      </c>
      <c r="D41" s="76" t="s">
        <v>235</v>
      </c>
      <c r="E41" s="76">
        <v>2</v>
      </c>
      <c r="F41" s="76">
        <v>2</v>
      </c>
      <c r="G41" s="76">
        <v>15</v>
      </c>
      <c r="H41" s="76">
        <v>3</v>
      </c>
      <c r="I41" s="76">
        <v>12</v>
      </c>
      <c r="J41" s="76">
        <v>0</v>
      </c>
      <c r="K41" s="75">
        <v>1518.2</v>
      </c>
      <c r="L41" s="75">
        <v>832.3</v>
      </c>
      <c r="M41" s="75">
        <v>133.4</v>
      </c>
      <c r="N41" s="75">
        <f t="shared" si="6"/>
        <v>698.9</v>
      </c>
      <c r="O41" s="76">
        <v>43</v>
      </c>
      <c r="P41" s="76"/>
      <c r="Q41" s="93"/>
      <c r="R41" s="67">
        <v>3100.6</v>
      </c>
      <c r="S41" s="68" t="s">
        <v>159</v>
      </c>
      <c r="T41" s="69">
        <v>43465</v>
      </c>
      <c r="U41" s="70"/>
      <c r="V41" s="68" t="s">
        <v>55</v>
      </c>
      <c r="W41" s="69"/>
      <c r="X41" s="70">
        <v>2090</v>
      </c>
      <c r="Y41" s="68" t="s">
        <v>193</v>
      </c>
      <c r="Z41" s="69">
        <v>43465</v>
      </c>
      <c r="AA41" s="70"/>
      <c r="AB41" s="68" t="s">
        <v>55</v>
      </c>
      <c r="AC41" s="69"/>
      <c r="AD41" s="70">
        <v>1595.4</v>
      </c>
      <c r="AE41" s="68" t="s">
        <v>212</v>
      </c>
      <c r="AF41" s="69">
        <v>43465</v>
      </c>
      <c r="AG41" s="70"/>
      <c r="AH41" s="68" t="s">
        <v>55</v>
      </c>
      <c r="AI41" s="69"/>
      <c r="AJ41" s="78"/>
      <c r="AK41" s="71">
        <v>0</v>
      </c>
      <c r="AL41" s="79"/>
      <c r="AM41" s="91"/>
      <c r="AN41" s="71">
        <v>0</v>
      </c>
      <c r="AO41" s="76"/>
      <c r="AP41" s="91"/>
      <c r="AQ41" s="71">
        <v>0</v>
      </c>
      <c r="AR41" s="76"/>
      <c r="AS41" s="91"/>
      <c r="AT41" s="71">
        <v>0</v>
      </c>
      <c r="AU41" s="76"/>
      <c r="AV41" s="91"/>
      <c r="AW41" s="71">
        <v>0</v>
      </c>
      <c r="AX41" s="92"/>
      <c r="AY41" s="80"/>
      <c r="AZ41" s="73">
        <v>0</v>
      </c>
      <c r="BA41" s="80"/>
      <c r="BB41" s="74" t="s">
        <v>124</v>
      </c>
      <c r="BC41" s="75">
        <v>0</v>
      </c>
      <c r="BD41" s="75">
        <v>0</v>
      </c>
      <c r="BE41" s="75">
        <v>0</v>
      </c>
      <c r="BF41" s="74" t="s">
        <v>124</v>
      </c>
    </row>
    <row r="42" spans="1:58" s="3" customFormat="1" ht="15.75" customHeight="1" x14ac:dyDescent="0.3">
      <c r="A42" s="62">
        <v>29</v>
      </c>
      <c r="B42" s="81" t="s">
        <v>83</v>
      </c>
      <c r="C42" s="76">
        <v>1948</v>
      </c>
      <c r="D42" s="76" t="s">
        <v>235</v>
      </c>
      <c r="E42" s="76">
        <v>2</v>
      </c>
      <c r="F42" s="76">
        <v>2</v>
      </c>
      <c r="G42" s="76">
        <v>18</v>
      </c>
      <c r="H42" s="76">
        <v>2</v>
      </c>
      <c r="I42" s="76">
        <v>16</v>
      </c>
      <c r="J42" s="76">
        <v>0</v>
      </c>
      <c r="K42" s="75">
        <v>1618.4</v>
      </c>
      <c r="L42" s="75">
        <v>874.2</v>
      </c>
      <c r="M42" s="75">
        <v>83.8</v>
      </c>
      <c r="N42" s="75">
        <f t="shared" si="6"/>
        <v>790.40000000000009</v>
      </c>
      <c r="O42" s="76">
        <v>32</v>
      </c>
      <c r="P42" s="91"/>
      <c r="Q42" s="93"/>
      <c r="R42" s="67">
        <v>1777.8</v>
      </c>
      <c r="S42" s="68" t="s">
        <v>160</v>
      </c>
      <c r="T42" s="69">
        <v>43465</v>
      </c>
      <c r="U42" s="70"/>
      <c r="V42" s="68" t="s">
        <v>55</v>
      </c>
      <c r="W42" s="69"/>
      <c r="X42" s="70">
        <v>1842.1</v>
      </c>
      <c r="Y42" s="68" t="s">
        <v>194</v>
      </c>
      <c r="Z42" s="69">
        <v>43465</v>
      </c>
      <c r="AA42" s="70"/>
      <c r="AB42" s="68" t="s">
        <v>55</v>
      </c>
      <c r="AC42" s="69"/>
      <c r="AD42" s="70">
        <v>2286</v>
      </c>
      <c r="AE42" s="68" t="s">
        <v>213</v>
      </c>
      <c r="AF42" s="69">
        <v>43465</v>
      </c>
      <c r="AG42" s="70">
        <v>119.6</v>
      </c>
      <c r="AH42" s="68" t="s">
        <v>224</v>
      </c>
      <c r="AI42" s="69">
        <v>43465</v>
      </c>
      <c r="AJ42" s="91"/>
      <c r="AK42" s="71">
        <v>0</v>
      </c>
      <c r="AL42" s="79"/>
      <c r="AM42" s="78"/>
      <c r="AN42" s="71">
        <v>0</v>
      </c>
      <c r="AO42" s="76"/>
      <c r="AP42" s="78"/>
      <c r="AQ42" s="71">
        <v>0</v>
      </c>
      <c r="AR42" s="76"/>
      <c r="AS42" s="78"/>
      <c r="AT42" s="71">
        <v>0</v>
      </c>
      <c r="AU42" s="76"/>
      <c r="AV42" s="78"/>
      <c r="AW42" s="71">
        <v>0</v>
      </c>
      <c r="AX42" s="92"/>
      <c r="AY42" s="52"/>
      <c r="AZ42" s="73">
        <v>0</v>
      </c>
      <c r="BA42" s="52"/>
      <c r="BB42" s="74" t="s">
        <v>125</v>
      </c>
      <c r="BC42" s="75">
        <v>0</v>
      </c>
      <c r="BD42" s="75">
        <v>0</v>
      </c>
      <c r="BE42" s="75">
        <v>0</v>
      </c>
      <c r="BF42" s="74" t="s">
        <v>125</v>
      </c>
    </row>
    <row r="43" spans="1:58" s="3" customFormat="1" ht="15" customHeight="1" x14ac:dyDescent="0.3">
      <c r="A43" s="62">
        <v>30</v>
      </c>
      <c r="B43" s="81" t="s">
        <v>84</v>
      </c>
      <c r="C43" s="76">
        <v>1940</v>
      </c>
      <c r="D43" s="76" t="s">
        <v>236</v>
      </c>
      <c r="E43" s="76">
        <v>5</v>
      </c>
      <c r="F43" s="76">
        <v>7</v>
      </c>
      <c r="G43" s="76">
        <v>105</v>
      </c>
      <c r="H43" s="76">
        <v>6</v>
      </c>
      <c r="I43" s="76">
        <v>99</v>
      </c>
      <c r="J43" s="76">
        <v>0</v>
      </c>
      <c r="K43" s="75">
        <v>6380.6</v>
      </c>
      <c r="L43" s="75">
        <v>5759.5</v>
      </c>
      <c r="M43" s="75">
        <v>358.3</v>
      </c>
      <c r="N43" s="75">
        <f t="shared" si="6"/>
        <v>5401.2</v>
      </c>
      <c r="O43" s="76">
        <v>214</v>
      </c>
      <c r="P43" s="91"/>
      <c r="Q43" s="93"/>
      <c r="R43" s="67">
        <v>11554</v>
      </c>
      <c r="S43" s="68" t="s">
        <v>161</v>
      </c>
      <c r="T43" s="69">
        <v>43465</v>
      </c>
      <c r="U43" s="70"/>
      <c r="V43" s="68" t="s">
        <v>55</v>
      </c>
      <c r="W43" s="69"/>
      <c r="X43" s="70"/>
      <c r="Y43" s="68" t="s">
        <v>55</v>
      </c>
      <c r="Z43" s="69"/>
      <c r="AA43" s="70"/>
      <c r="AB43" s="68" t="s">
        <v>55</v>
      </c>
      <c r="AC43" s="69"/>
      <c r="AD43" s="70"/>
      <c r="AE43" s="68" t="s">
        <v>55</v>
      </c>
      <c r="AF43" s="69"/>
      <c r="AG43" s="70">
        <v>565</v>
      </c>
      <c r="AH43" s="68" t="s">
        <v>225</v>
      </c>
      <c r="AI43" s="69">
        <v>43465</v>
      </c>
      <c r="AJ43" s="91"/>
      <c r="AK43" s="71">
        <v>0</v>
      </c>
      <c r="AL43" s="79"/>
      <c r="AM43" s="91"/>
      <c r="AN43" s="71">
        <v>0</v>
      </c>
      <c r="AO43" s="76"/>
      <c r="AP43" s="91"/>
      <c r="AQ43" s="71">
        <v>0</v>
      </c>
      <c r="AR43" s="76"/>
      <c r="AS43" s="91"/>
      <c r="AT43" s="71">
        <v>0</v>
      </c>
      <c r="AU43" s="76"/>
      <c r="AV43" s="91"/>
      <c r="AW43" s="71">
        <v>0</v>
      </c>
      <c r="AX43" s="92"/>
      <c r="AY43" s="52"/>
      <c r="AZ43" s="73">
        <v>0</v>
      </c>
      <c r="BA43" s="52"/>
      <c r="BB43" s="74" t="s">
        <v>126</v>
      </c>
      <c r="BC43" s="75">
        <v>0</v>
      </c>
      <c r="BD43" s="75">
        <v>0</v>
      </c>
      <c r="BE43" s="75">
        <v>0</v>
      </c>
      <c r="BF43" s="74" t="s">
        <v>126</v>
      </c>
    </row>
    <row r="44" spans="1:58" s="3" customFormat="1" ht="14.25" customHeight="1" x14ac:dyDescent="0.3">
      <c r="A44" s="62">
        <v>31</v>
      </c>
      <c r="B44" s="81" t="s">
        <v>85</v>
      </c>
      <c r="C44" s="76">
        <v>1948</v>
      </c>
      <c r="D44" s="76" t="s">
        <v>236</v>
      </c>
      <c r="E44" s="76">
        <v>3</v>
      </c>
      <c r="F44" s="76">
        <v>2</v>
      </c>
      <c r="G44" s="76">
        <v>18</v>
      </c>
      <c r="H44" s="76">
        <v>4</v>
      </c>
      <c r="I44" s="76">
        <v>14</v>
      </c>
      <c r="J44" s="76">
        <v>0</v>
      </c>
      <c r="K44" s="75">
        <v>1007.9</v>
      </c>
      <c r="L44" s="75">
        <v>900.5</v>
      </c>
      <c r="M44" s="75">
        <v>164.1</v>
      </c>
      <c r="N44" s="75">
        <f t="shared" si="6"/>
        <v>736.4</v>
      </c>
      <c r="O44" s="76">
        <v>38</v>
      </c>
      <c r="P44" s="76"/>
      <c r="Q44" s="93"/>
      <c r="R44" s="67">
        <v>2412.1999999999998</v>
      </c>
      <c r="S44" s="68" t="s">
        <v>162</v>
      </c>
      <c r="T44" s="69">
        <v>43465</v>
      </c>
      <c r="U44" s="70"/>
      <c r="V44" s="68" t="s">
        <v>55</v>
      </c>
      <c r="W44" s="69"/>
      <c r="X44" s="70">
        <v>2763.15</v>
      </c>
      <c r="Y44" s="68" t="s">
        <v>195</v>
      </c>
      <c r="Z44" s="69">
        <v>43830</v>
      </c>
      <c r="AA44" s="70"/>
      <c r="AB44" s="68" t="s">
        <v>55</v>
      </c>
      <c r="AC44" s="69"/>
      <c r="AD44" s="70">
        <v>2284</v>
      </c>
      <c r="AE44" s="68" t="s">
        <v>214</v>
      </c>
      <c r="AF44" s="69">
        <v>43465</v>
      </c>
      <c r="AG44" s="70"/>
      <c r="AH44" s="68" t="s">
        <v>55</v>
      </c>
      <c r="AI44" s="69"/>
      <c r="AJ44" s="78"/>
      <c r="AK44" s="71">
        <v>0</v>
      </c>
      <c r="AL44" s="79"/>
      <c r="AM44" s="78"/>
      <c r="AN44" s="71">
        <v>0</v>
      </c>
      <c r="AO44" s="76"/>
      <c r="AP44" s="78"/>
      <c r="AQ44" s="71">
        <v>0</v>
      </c>
      <c r="AR44" s="76"/>
      <c r="AS44" s="78"/>
      <c r="AT44" s="71">
        <v>0</v>
      </c>
      <c r="AU44" s="76"/>
      <c r="AV44" s="78"/>
      <c r="AW44" s="71">
        <v>0</v>
      </c>
      <c r="AX44" s="92"/>
      <c r="AY44" s="80"/>
      <c r="AZ44" s="73">
        <v>0</v>
      </c>
      <c r="BA44" s="80"/>
      <c r="BB44" s="74" t="s">
        <v>127</v>
      </c>
      <c r="BC44" s="75">
        <v>0</v>
      </c>
      <c r="BD44" s="75">
        <v>0</v>
      </c>
      <c r="BE44" s="75">
        <v>0</v>
      </c>
      <c r="BF44" s="74" t="s">
        <v>127</v>
      </c>
    </row>
    <row r="45" spans="1:58" s="3" customFormat="1" ht="15.75" customHeight="1" x14ac:dyDescent="0.3">
      <c r="A45" s="62">
        <v>32</v>
      </c>
      <c r="B45" s="81" t="s">
        <v>86</v>
      </c>
      <c r="C45" s="76" t="s">
        <v>244</v>
      </c>
      <c r="D45" s="83" t="s">
        <v>236</v>
      </c>
      <c r="E45" s="76" t="s">
        <v>242</v>
      </c>
      <c r="F45" s="76" t="s">
        <v>243</v>
      </c>
      <c r="G45" s="89">
        <v>125</v>
      </c>
      <c r="H45" s="76">
        <v>0</v>
      </c>
      <c r="I45" s="76">
        <v>125</v>
      </c>
      <c r="J45" s="76">
        <v>0</v>
      </c>
      <c r="K45" s="75">
        <v>2783.8</v>
      </c>
      <c r="L45" s="90">
        <v>2783.8</v>
      </c>
      <c r="M45" s="75">
        <v>0</v>
      </c>
      <c r="N45" s="75">
        <v>2783.8</v>
      </c>
      <c r="O45" s="76">
        <v>226</v>
      </c>
      <c r="P45" s="91"/>
      <c r="Q45" s="93"/>
      <c r="R45" s="67"/>
      <c r="S45" s="68" t="s">
        <v>55</v>
      </c>
      <c r="T45" s="69"/>
      <c r="U45" s="70">
        <v>1</v>
      </c>
      <c r="V45" s="68" t="s">
        <v>173</v>
      </c>
      <c r="W45" s="69">
        <v>43465</v>
      </c>
      <c r="X45" s="70"/>
      <c r="Y45" s="68" t="s">
        <v>55</v>
      </c>
      <c r="Z45" s="69"/>
      <c r="AA45" s="70"/>
      <c r="AB45" s="68" t="s">
        <v>55</v>
      </c>
      <c r="AC45" s="69"/>
      <c r="AD45" s="70"/>
      <c r="AE45" s="68" t="s">
        <v>55</v>
      </c>
      <c r="AF45" s="69"/>
      <c r="AG45" s="70"/>
      <c r="AH45" s="68" t="s">
        <v>55</v>
      </c>
      <c r="AI45" s="69"/>
      <c r="AJ45" s="91"/>
      <c r="AK45" s="71">
        <v>0</v>
      </c>
      <c r="AL45" s="79"/>
      <c r="AM45" s="91"/>
      <c r="AN45" s="71">
        <v>0</v>
      </c>
      <c r="AO45" s="76"/>
      <c r="AP45" s="91"/>
      <c r="AQ45" s="71">
        <v>0</v>
      </c>
      <c r="AR45" s="76"/>
      <c r="AS45" s="91"/>
      <c r="AT45" s="71">
        <v>0</v>
      </c>
      <c r="AU45" s="76"/>
      <c r="AV45" s="91"/>
      <c r="AW45" s="71">
        <v>0</v>
      </c>
      <c r="AX45" s="92"/>
      <c r="AY45" s="52"/>
      <c r="AZ45" s="73">
        <v>0</v>
      </c>
      <c r="BA45" s="52"/>
      <c r="BB45" s="74" t="s">
        <v>113</v>
      </c>
      <c r="BC45" s="75">
        <v>0</v>
      </c>
      <c r="BD45" s="75">
        <v>0</v>
      </c>
      <c r="BE45" s="75">
        <v>0</v>
      </c>
      <c r="BF45" s="74" t="s">
        <v>113</v>
      </c>
    </row>
    <row r="46" spans="1:58" s="5" customFormat="1" ht="16.5" customHeight="1" x14ac:dyDescent="0.3">
      <c r="A46" s="62">
        <v>33</v>
      </c>
      <c r="B46" s="81" t="s">
        <v>87</v>
      </c>
      <c r="C46" s="76">
        <v>1946</v>
      </c>
      <c r="D46" s="76" t="s">
        <v>235</v>
      </c>
      <c r="E46" s="76">
        <v>2</v>
      </c>
      <c r="F46" s="76">
        <v>2</v>
      </c>
      <c r="G46" s="76">
        <v>18</v>
      </c>
      <c r="H46" s="76">
        <v>3</v>
      </c>
      <c r="I46" s="76">
        <v>15</v>
      </c>
      <c r="J46" s="76">
        <v>0</v>
      </c>
      <c r="K46" s="75">
        <v>934.87</v>
      </c>
      <c r="L46" s="75">
        <v>866.57</v>
      </c>
      <c r="M46" s="75">
        <v>173.2</v>
      </c>
      <c r="N46" s="75">
        <f t="shared" ref="N46:N52" si="7">L46-M46</f>
        <v>693.37000000000012</v>
      </c>
      <c r="O46" s="76">
        <v>39</v>
      </c>
      <c r="P46" s="91"/>
      <c r="Q46" s="93"/>
      <c r="R46" s="67">
        <v>2601.71</v>
      </c>
      <c r="S46" s="68" t="s">
        <v>163</v>
      </c>
      <c r="T46" s="69">
        <v>43465</v>
      </c>
      <c r="U46" s="70"/>
      <c r="V46" s="68" t="s">
        <v>55</v>
      </c>
      <c r="W46" s="69"/>
      <c r="X46" s="70">
        <v>2040.6</v>
      </c>
      <c r="Y46" s="68" t="s">
        <v>190</v>
      </c>
      <c r="Z46" s="69">
        <v>44561</v>
      </c>
      <c r="AA46" s="70"/>
      <c r="AB46" s="68" t="s">
        <v>55</v>
      </c>
      <c r="AC46" s="69"/>
      <c r="AD46" s="70">
        <v>2019.81</v>
      </c>
      <c r="AE46" s="68" t="s">
        <v>215</v>
      </c>
      <c r="AF46" s="69">
        <v>43465</v>
      </c>
      <c r="AG46" s="70">
        <v>143</v>
      </c>
      <c r="AH46" s="68" t="s">
        <v>226</v>
      </c>
      <c r="AI46" s="69">
        <v>43465</v>
      </c>
      <c r="AJ46" s="91"/>
      <c r="AK46" s="71">
        <v>0</v>
      </c>
      <c r="AL46" s="79"/>
      <c r="AM46" s="78"/>
      <c r="AN46" s="71">
        <v>0</v>
      </c>
      <c r="AO46" s="76"/>
      <c r="AP46" s="78"/>
      <c r="AQ46" s="71">
        <v>0</v>
      </c>
      <c r="AR46" s="76"/>
      <c r="AS46" s="78"/>
      <c r="AT46" s="71">
        <v>0</v>
      </c>
      <c r="AU46" s="76"/>
      <c r="AV46" s="78"/>
      <c r="AW46" s="71">
        <v>0</v>
      </c>
      <c r="AX46" s="92"/>
      <c r="AY46" s="52"/>
      <c r="AZ46" s="73">
        <v>0</v>
      </c>
      <c r="BA46" s="52"/>
      <c r="BB46" s="74" t="s">
        <v>128</v>
      </c>
      <c r="BC46" s="75">
        <v>0</v>
      </c>
      <c r="BD46" s="75">
        <v>0</v>
      </c>
      <c r="BE46" s="75">
        <v>0</v>
      </c>
      <c r="BF46" s="74" t="s">
        <v>128</v>
      </c>
    </row>
    <row r="47" spans="1:58" s="3" customFormat="1" ht="15" customHeight="1" x14ac:dyDescent="0.3">
      <c r="A47" s="62">
        <v>34</v>
      </c>
      <c r="B47" s="81" t="s">
        <v>88</v>
      </c>
      <c r="C47" s="76">
        <v>1949</v>
      </c>
      <c r="D47" s="76" t="s">
        <v>235</v>
      </c>
      <c r="E47" s="76">
        <v>2</v>
      </c>
      <c r="F47" s="76">
        <v>1</v>
      </c>
      <c r="G47" s="76">
        <v>8</v>
      </c>
      <c r="H47" s="76">
        <v>2</v>
      </c>
      <c r="I47" s="76">
        <v>6</v>
      </c>
      <c r="J47" s="76">
        <v>0</v>
      </c>
      <c r="K47" s="75">
        <v>429.44</v>
      </c>
      <c r="L47" s="75">
        <v>383.04</v>
      </c>
      <c r="M47" s="75">
        <v>64.7</v>
      </c>
      <c r="N47" s="75">
        <f t="shared" si="7"/>
        <v>318.34000000000003</v>
      </c>
      <c r="O47" s="76">
        <v>16</v>
      </c>
      <c r="P47" s="91"/>
      <c r="Q47" s="93"/>
      <c r="R47" s="67">
        <v>768.08</v>
      </c>
      <c r="S47" s="68" t="s">
        <v>164</v>
      </c>
      <c r="T47" s="69">
        <v>43465</v>
      </c>
      <c r="U47" s="70"/>
      <c r="V47" s="68" t="s">
        <v>55</v>
      </c>
      <c r="W47" s="69"/>
      <c r="X47" s="70">
        <v>1201.5999999999999</v>
      </c>
      <c r="Y47" s="68" t="s">
        <v>196</v>
      </c>
      <c r="Z47" s="69">
        <v>43830</v>
      </c>
      <c r="AA47" s="70"/>
      <c r="AB47" s="68" t="s">
        <v>55</v>
      </c>
      <c r="AC47" s="69"/>
      <c r="AD47" s="70">
        <v>1400</v>
      </c>
      <c r="AE47" s="68" t="s">
        <v>216</v>
      </c>
      <c r="AF47" s="69">
        <v>43465</v>
      </c>
      <c r="AG47" s="70">
        <v>70.5</v>
      </c>
      <c r="AH47" s="68" t="s">
        <v>227</v>
      </c>
      <c r="AI47" s="69">
        <v>43465</v>
      </c>
      <c r="AJ47" s="78"/>
      <c r="AK47" s="71">
        <v>0</v>
      </c>
      <c r="AL47" s="79"/>
      <c r="AM47" s="91"/>
      <c r="AN47" s="71">
        <v>0</v>
      </c>
      <c r="AO47" s="76"/>
      <c r="AP47" s="91"/>
      <c r="AQ47" s="71">
        <v>0</v>
      </c>
      <c r="AR47" s="76"/>
      <c r="AS47" s="91"/>
      <c r="AT47" s="71">
        <v>0</v>
      </c>
      <c r="AU47" s="76"/>
      <c r="AV47" s="91"/>
      <c r="AW47" s="71">
        <v>0</v>
      </c>
      <c r="AX47" s="92"/>
      <c r="AY47" s="80"/>
      <c r="AZ47" s="73">
        <v>0</v>
      </c>
      <c r="BA47" s="80"/>
      <c r="BB47" s="74" t="s">
        <v>129</v>
      </c>
      <c r="BC47" s="75">
        <v>0</v>
      </c>
      <c r="BD47" s="75">
        <v>0</v>
      </c>
      <c r="BE47" s="75">
        <v>0</v>
      </c>
      <c r="BF47" s="74" t="s">
        <v>129</v>
      </c>
    </row>
    <row r="48" spans="1:58" s="3" customFormat="1" ht="16.5" customHeight="1" x14ac:dyDescent="0.3">
      <c r="A48" s="62">
        <v>35</v>
      </c>
      <c r="B48" s="81" t="s">
        <v>89</v>
      </c>
      <c r="C48" s="76">
        <v>1946</v>
      </c>
      <c r="D48" s="76" t="s">
        <v>235</v>
      </c>
      <c r="E48" s="76">
        <v>2</v>
      </c>
      <c r="F48" s="76">
        <v>1</v>
      </c>
      <c r="G48" s="76">
        <v>8</v>
      </c>
      <c r="H48" s="76">
        <v>2</v>
      </c>
      <c r="I48" s="76">
        <v>6</v>
      </c>
      <c r="J48" s="76">
        <v>0</v>
      </c>
      <c r="K48" s="75">
        <v>410.1</v>
      </c>
      <c r="L48" s="75">
        <v>368.8</v>
      </c>
      <c r="M48" s="75">
        <v>85.6</v>
      </c>
      <c r="N48" s="75">
        <f t="shared" si="7"/>
        <v>283.20000000000005</v>
      </c>
      <c r="O48" s="76">
        <v>20</v>
      </c>
      <c r="P48" s="91"/>
      <c r="Q48" s="93"/>
      <c r="R48" s="67">
        <v>738.6</v>
      </c>
      <c r="S48" s="68" t="s">
        <v>165</v>
      </c>
      <c r="T48" s="69">
        <v>43465</v>
      </c>
      <c r="U48" s="70"/>
      <c r="V48" s="68" t="s">
        <v>55</v>
      </c>
      <c r="W48" s="69"/>
      <c r="X48" s="70">
        <v>855</v>
      </c>
      <c r="Y48" s="68" t="s">
        <v>197</v>
      </c>
      <c r="Z48" s="69">
        <v>43465</v>
      </c>
      <c r="AA48" s="70"/>
      <c r="AB48" s="68" t="s">
        <v>55</v>
      </c>
      <c r="AC48" s="69"/>
      <c r="AD48" s="70">
        <v>910.74</v>
      </c>
      <c r="AE48" s="68" t="s">
        <v>217</v>
      </c>
      <c r="AF48" s="69">
        <v>43465</v>
      </c>
      <c r="AG48" s="70">
        <v>70</v>
      </c>
      <c r="AH48" s="68" t="s">
        <v>228</v>
      </c>
      <c r="AI48" s="69">
        <v>43465</v>
      </c>
      <c r="AJ48" s="91"/>
      <c r="AK48" s="71">
        <v>0</v>
      </c>
      <c r="AL48" s="79"/>
      <c r="AM48" s="78"/>
      <c r="AN48" s="71">
        <v>0</v>
      </c>
      <c r="AO48" s="76"/>
      <c r="AP48" s="78"/>
      <c r="AQ48" s="71">
        <v>0</v>
      </c>
      <c r="AR48" s="76"/>
      <c r="AS48" s="78"/>
      <c r="AT48" s="71">
        <v>0</v>
      </c>
      <c r="AU48" s="76"/>
      <c r="AV48" s="78"/>
      <c r="AW48" s="71">
        <v>0</v>
      </c>
      <c r="AX48" s="92"/>
      <c r="AY48" s="52"/>
      <c r="AZ48" s="73">
        <v>0</v>
      </c>
      <c r="BA48" s="52"/>
      <c r="BB48" s="74" t="s">
        <v>130</v>
      </c>
      <c r="BC48" s="75">
        <v>0</v>
      </c>
      <c r="BD48" s="75">
        <v>0</v>
      </c>
      <c r="BE48" s="75">
        <v>0</v>
      </c>
      <c r="BF48" s="74" t="s">
        <v>130</v>
      </c>
    </row>
    <row r="49" spans="1:58" s="3" customFormat="1" ht="15" customHeight="1" x14ac:dyDescent="0.3">
      <c r="A49" s="62">
        <v>36</v>
      </c>
      <c r="B49" s="81" t="s">
        <v>90</v>
      </c>
      <c r="C49" s="76">
        <v>1950</v>
      </c>
      <c r="D49" s="76" t="s">
        <v>235</v>
      </c>
      <c r="E49" s="76">
        <v>3</v>
      </c>
      <c r="F49" s="76">
        <v>2</v>
      </c>
      <c r="G49" s="76">
        <v>10</v>
      </c>
      <c r="H49" s="76">
        <v>5</v>
      </c>
      <c r="I49" s="76">
        <v>5</v>
      </c>
      <c r="J49" s="76">
        <v>0</v>
      </c>
      <c r="K49" s="75">
        <v>942.7</v>
      </c>
      <c r="L49" s="75">
        <v>859.7</v>
      </c>
      <c r="M49" s="75">
        <v>320.89999999999998</v>
      </c>
      <c r="N49" s="75">
        <f t="shared" si="7"/>
        <v>538.80000000000007</v>
      </c>
      <c r="O49" s="76">
        <v>30</v>
      </c>
      <c r="P49" s="76"/>
      <c r="Q49" s="93"/>
      <c r="R49" s="67">
        <v>1721.4</v>
      </c>
      <c r="S49" s="68" t="s">
        <v>166</v>
      </c>
      <c r="T49" s="69">
        <v>43465</v>
      </c>
      <c r="U49" s="70"/>
      <c r="V49" s="68" t="s">
        <v>55</v>
      </c>
      <c r="W49" s="69"/>
      <c r="X49" s="70">
        <v>1482</v>
      </c>
      <c r="Y49" s="68" t="s">
        <v>198</v>
      </c>
      <c r="Z49" s="69">
        <v>43465</v>
      </c>
      <c r="AA49" s="70"/>
      <c r="AB49" s="68" t="s">
        <v>55</v>
      </c>
      <c r="AC49" s="69"/>
      <c r="AD49" s="70">
        <v>2074.1</v>
      </c>
      <c r="AE49" s="68" t="s">
        <v>218</v>
      </c>
      <c r="AF49" s="69">
        <v>43465</v>
      </c>
      <c r="AG49" s="70"/>
      <c r="AH49" s="68" t="s">
        <v>55</v>
      </c>
      <c r="AI49" s="69"/>
      <c r="AJ49" s="91"/>
      <c r="AK49" s="71">
        <v>0</v>
      </c>
      <c r="AL49" s="79"/>
      <c r="AM49" s="91"/>
      <c r="AN49" s="71">
        <v>0</v>
      </c>
      <c r="AO49" s="76"/>
      <c r="AP49" s="91"/>
      <c r="AQ49" s="71">
        <v>0</v>
      </c>
      <c r="AR49" s="76"/>
      <c r="AS49" s="91"/>
      <c r="AT49" s="71">
        <v>0</v>
      </c>
      <c r="AU49" s="76"/>
      <c r="AV49" s="91"/>
      <c r="AW49" s="71">
        <v>0</v>
      </c>
      <c r="AX49" s="92"/>
      <c r="AY49" s="52"/>
      <c r="AZ49" s="73">
        <v>0</v>
      </c>
      <c r="BA49" s="52"/>
      <c r="BB49" s="74" t="s">
        <v>131</v>
      </c>
      <c r="BC49" s="75">
        <v>0</v>
      </c>
      <c r="BD49" s="75">
        <v>0</v>
      </c>
      <c r="BE49" s="75">
        <v>0</v>
      </c>
      <c r="BF49" s="74" t="s">
        <v>131</v>
      </c>
    </row>
    <row r="50" spans="1:58" s="3" customFormat="1" ht="15.75" customHeight="1" x14ac:dyDescent="0.3">
      <c r="A50" s="62">
        <v>37</v>
      </c>
      <c r="B50" s="81" t="s">
        <v>91</v>
      </c>
      <c r="C50" s="76">
        <v>1950</v>
      </c>
      <c r="D50" s="76" t="s">
        <v>235</v>
      </c>
      <c r="E50" s="76">
        <v>2</v>
      </c>
      <c r="F50" s="76">
        <v>2</v>
      </c>
      <c r="G50" s="76">
        <v>12</v>
      </c>
      <c r="H50" s="76">
        <v>2</v>
      </c>
      <c r="I50" s="76">
        <v>10</v>
      </c>
      <c r="J50" s="76">
        <v>0</v>
      </c>
      <c r="K50" s="75">
        <v>803.6</v>
      </c>
      <c r="L50" s="75">
        <v>760.7</v>
      </c>
      <c r="M50" s="75">
        <v>130.9</v>
      </c>
      <c r="N50" s="75">
        <f t="shared" si="7"/>
        <v>629.80000000000007</v>
      </c>
      <c r="O50" s="76">
        <v>47</v>
      </c>
      <c r="P50" s="91"/>
      <c r="Q50" s="93"/>
      <c r="R50" s="67">
        <v>2034.34</v>
      </c>
      <c r="S50" s="68" t="s">
        <v>167</v>
      </c>
      <c r="T50" s="69">
        <v>43465</v>
      </c>
      <c r="U50" s="70"/>
      <c r="V50" s="68" t="s">
        <v>55</v>
      </c>
      <c r="W50" s="69"/>
      <c r="X50" s="70">
        <v>1646</v>
      </c>
      <c r="Y50" s="68" t="s">
        <v>199</v>
      </c>
      <c r="Z50" s="69">
        <v>44561</v>
      </c>
      <c r="AA50" s="70"/>
      <c r="AB50" s="68" t="s">
        <v>55</v>
      </c>
      <c r="AC50" s="69"/>
      <c r="AD50" s="70">
        <v>1636.49</v>
      </c>
      <c r="AE50" s="68" t="s">
        <v>219</v>
      </c>
      <c r="AF50" s="69">
        <v>43465</v>
      </c>
      <c r="AG50" s="70">
        <v>138.30000000000001</v>
      </c>
      <c r="AH50" s="68" t="s">
        <v>229</v>
      </c>
      <c r="AI50" s="69">
        <v>43465</v>
      </c>
      <c r="AJ50" s="91"/>
      <c r="AK50" s="71">
        <v>0</v>
      </c>
      <c r="AL50" s="79"/>
      <c r="AM50" s="91"/>
      <c r="AN50" s="71">
        <v>0</v>
      </c>
      <c r="AO50" s="76"/>
      <c r="AP50" s="91"/>
      <c r="AQ50" s="71">
        <v>0</v>
      </c>
      <c r="AR50" s="76"/>
      <c r="AS50" s="91"/>
      <c r="AT50" s="71">
        <v>0</v>
      </c>
      <c r="AU50" s="76"/>
      <c r="AV50" s="91"/>
      <c r="AW50" s="71">
        <v>0</v>
      </c>
      <c r="AX50" s="92"/>
      <c r="AY50" s="80"/>
      <c r="AZ50" s="73">
        <v>0</v>
      </c>
      <c r="BA50" s="80"/>
      <c r="BB50" s="74" t="s">
        <v>132</v>
      </c>
      <c r="BC50" s="75">
        <v>0</v>
      </c>
      <c r="BD50" s="75">
        <v>0</v>
      </c>
      <c r="BE50" s="75">
        <v>0</v>
      </c>
      <c r="BF50" s="74" t="s">
        <v>132</v>
      </c>
    </row>
    <row r="51" spans="1:58" s="3" customFormat="1" ht="16.5" customHeight="1" x14ac:dyDescent="0.3">
      <c r="A51" s="62">
        <v>38</v>
      </c>
      <c r="B51" s="81" t="s">
        <v>92</v>
      </c>
      <c r="C51" s="58">
        <v>1950</v>
      </c>
      <c r="D51" s="83" t="s">
        <v>235</v>
      </c>
      <c r="E51" s="58">
        <v>2</v>
      </c>
      <c r="F51" s="58">
        <v>2</v>
      </c>
      <c r="G51" s="58">
        <v>12</v>
      </c>
      <c r="H51" s="58">
        <v>2</v>
      </c>
      <c r="I51" s="58">
        <v>10</v>
      </c>
      <c r="J51" s="58">
        <v>0</v>
      </c>
      <c r="K51" s="97">
        <v>827.4</v>
      </c>
      <c r="L51" s="97">
        <v>761.4</v>
      </c>
      <c r="M51" s="97">
        <v>66</v>
      </c>
      <c r="N51" s="97">
        <f t="shared" si="7"/>
        <v>695.4</v>
      </c>
      <c r="O51" s="58">
        <v>17</v>
      </c>
      <c r="P51" s="91"/>
      <c r="Q51" s="93"/>
      <c r="R51" s="67">
        <v>2049</v>
      </c>
      <c r="S51" s="68" t="s">
        <v>168</v>
      </c>
      <c r="T51" s="98">
        <v>43465</v>
      </c>
      <c r="U51" s="70"/>
      <c r="V51" s="68" t="s">
        <v>55</v>
      </c>
      <c r="W51" s="69"/>
      <c r="X51" s="70">
        <v>1677.82</v>
      </c>
      <c r="Y51" s="68" t="s">
        <v>200</v>
      </c>
      <c r="Z51" s="69">
        <v>43465</v>
      </c>
      <c r="AA51" s="70"/>
      <c r="AB51" s="68" t="s">
        <v>55</v>
      </c>
      <c r="AC51" s="69"/>
      <c r="AD51" s="70">
        <v>1677.82</v>
      </c>
      <c r="AE51" s="68" t="s">
        <v>220</v>
      </c>
      <c r="AF51" s="69">
        <v>43465</v>
      </c>
      <c r="AG51" s="70">
        <v>100.25</v>
      </c>
      <c r="AH51" s="68" t="s">
        <v>230</v>
      </c>
      <c r="AI51" s="69">
        <v>43465</v>
      </c>
      <c r="AJ51" s="91"/>
      <c r="AK51" s="71">
        <v>0</v>
      </c>
      <c r="AL51" s="79"/>
      <c r="AM51" s="91"/>
      <c r="AN51" s="71">
        <v>0</v>
      </c>
      <c r="AO51" s="76"/>
      <c r="AP51" s="91"/>
      <c r="AQ51" s="71">
        <v>0</v>
      </c>
      <c r="AR51" s="76"/>
      <c r="AS51" s="91"/>
      <c r="AT51" s="71">
        <v>0</v>
      </c>
      <c r="AU51" s="76"/>
      <c r="AV51" s="91"/>
      <c r="AW51" s="71">
        <v>0</v>
      </c>
      <c r="AX51" s="92"/>
      <c r="AY51" s="80"/>
      <c r="AZ51" s="73">
        <v>0</v>
      </c>
      <c r="BA51" s="80"/>
      <c r="BB51" s="74" t="s">
        <v>133</v>
      </c>
      <c r="BC51" s="75">
        <v>0</v>
      </c>
      <c r="BD51" s="75">
        <v>0</v>
      </c>
      <c r="BE51" s="75">
        <v>0</v>
      </c>
      <c r="BF51" s="74" t="s">
        <v>133</v>
      </c>
    </row>
    <row r="52" spans="1:58" s="3" customFormat="1" ht="18" customHeight="1" x14ac:dyDescent="0.3">
      <c r="A52" s="62">
        <v>39</v>
      </c>
      <c r="B52" s="81" t="s">
        <v>50</v>
      </c>
      <c r="C52" s="76">
        <v>1950</v>
      </c>
      <c r="D52" s="76" t="s">
        <v>235</v>
      </c>
      <c r="E52" s="76">
        <v>2</v>
      </c>
      <c r="F52" s="76">
        <v>2</v>
      </c>
      <c r="G52" s="76">
        <v>12</v>
      </c>
      <c r="H52" s="76">
        <v>2</v>
      </c>
      <c r="I52" s="76">
        <v>10</v>
      </c>
      <c r="J52" s="76">
        <v>0</v>
      </c>
      <c r="K52" s="75">
        <v>677.9</v>
      </c>
      <c r="L52" s="75">
        <v>616.70000000000005</v>
      </c>
      <c r="M52" s="75">
        <v>62</v>
      </c>
      <c r="N52" s="75">
        <f t="shared" si="7"/>
        <v>554.70000000000005</v>
      </c>
      <c r="O52" s="76">
        <v>36</v>
      </c>
      <c r="P52" s="91"/>
      <c r="Q52" s="93"/>
      <c r="R52" s="67">
        <v>1688.47</v>
      </c>
      <c r="S52" s="68" t="s">
        <v>169</v>
      </c>
      <c r="T52" s="69">
        <v>43465</v>
      </c>
      <c r="U52" s="70"/>
      <c r="V52" s="68" t="s">
        <v>55</v>
      </c>
      <c r="W52" s="69"/>
      <c r="X52" s="70">
        <v>1701</v>
      </c>
      <c r="Y52" s="68" t="s">
        <v>188</v>
      </c>
      <c r="Z52" s="69">
        <v>43465</v>
      </c>
      <c r="AA52" s="70"/>
      <c r="AB52" s="68" t="s">
        <v>55</v>
      </c>
      <c r="AC52" s="69"/>
      <c r="AD52" s="70">
        <v>1668.21</v>
      </c>
      <c r="AE52" s="68" t="s">
        <v>221</v>
      </c>
      <c r="AF52" s="69">
        <v>43465</v>
      </c>
      <c r="AG52" s="70">
        <v>111.55</v>
      </c>
      <c r="AH52" s="68" t="s">
        <v>231</v>
      </c>
      <c r="AI52" s="69">
        <v>43465</v>
      </c>
      <c r="AJ52" s="91"/>
      <c r="AK52" s="71">
        <v>0</v>
      </c>
      <c r="AL52" s="79"/>
      <c r="AM52" s="91"/>
      <c r="AN52" s="71">
        <v>0</v>
      </c>
      <c r="AO52" s="76"/>
      <c r="AP52" s="91"/>
      <c r="AQ52" s="71">
        <v>0</v>
      </c>
      <c r="AR52" s="76"/>
      <c r="AS52" s="91"/>
      <c r="AT52" s="71">
        <v>0</v>
      </c>
      <c r="AU52" s="76"/>
      <c r="AV52" s="91"/>
      <c r="AW52" s="71">
        <v>0</v>
      </c>
      <c r="AX52" s="92"/>
      <c r="AY52" s="80"/>
      <c r="AZ52" s="73">
        <v>0</v>
      </c>
      <c r="BA52" s="80"/>
      <c r="BB52" s="74" t="s">
        <v>134</v>
      </c>
      <c r="BC52" s="75">
        <v>0</v>
      </c>
      <c r="BD52" s="75">
        <v>0</v>
      </c>
      <c r="BE52" s="75">
        <v>0</v>
      </c>
      <c r="BF52" s="74" t="s">
        <v>134</v>
      </c>
    </row>
    <row r="53" spans="1:58" s="3" customFormat="1" ht="15" customHeight="1" x14ac:dyDescent="0.3">
      <c r="A53" s="62">
        <v>40</v>
      </c>
      <c r="B53" s="81" t="s">
        <v>93</v>
      </c>
      <c r="C53" s="58">
        <v>1945</v>
      </c>
      <c r="D53" s="83" t="s">
        <v>235</v>
      </c>
      <c r="E53" s="58">
        <v>2</v>
      </c>
      <c r="F53" s="58">
        <v>1</v>
      </c>
      <c r="G53" s="58">
        <v>10</v>
      </c>
      <c r="H53" s="58">
        <v>0</v>
      </c>
      <c r="I53" s="58">
        <v>10</v>
      </c>
      <c r="J53" s="58">
        <v>0</v>
      </c>
      <c r="K53" s="97">
        <v>558.70000000000005</v>
      </c>
      <c r="L53" s="97">
        <v>503.5</v>
      </c>
      <c r="M53" s="97">
        <v>0</v>
      </c>
      <c r="N53" s="97">
        <f t="shared" ref="N53:N54" si="8">L53-M53</f>
        <v>503.5</v>
      </c>
      <c r="O53" s="58">
        <v>13</v>
      </c>
      <c r="P53" s="91"/>
      <c r="Q53" s="93"/>
      <c r="R53" s="67">
        <v>1008</v>
      </c>
      <c r="S53" s="68" t="s">
        <v>170</v>
      </c>
      <c r="T53" s="69">
        <v>43465</v>
      </c>
      <c r="U53" s="70"/>
      <c r="V53" s="68" t="s">
        <v>55</v>
      </c>
      <c r="W53" s="69"/>
      <c r="X53" s="70">
        <v>871.68</v>
      </c>
      <c r="Y53" s="68" t="s">
        <v>201</v>
      </c>
      <c r="Z53" s="69">
        <v>43465</v>
      </c>
      <c r="AA53" s="70"/>
      <c r="AB53" s="68" t="s">
        <v>55</v>
      </c>
      <c r="AC53" s="69"/>
      <c r="AD53" s="70">
        <v>1281.3</v>
      </c>
      <c r="AE53" s="68" t="s">
        <v>222</v>
      </c>
      <c r="AF53" s="69">
        <v>43465</v>
      </c>
      <c r="AG53" s="70">
        <v>71.900000000000006</v>
      </c>
      <c r="AH53" s="68" t="s">
        <v>232</v>
      </c>
      <c r="AI53" s="69">
        <v>43465</v>
      </c>
      <c r="AJ53" s="91"/>
      <c r="AK53" s="71">
        <v>0</v>
      </c>
      <c r="AL53" s="79"/>
      <c r="AM53" s="91"/>
      <c r="AN53" s="71">
        <v>0</v>
      </c>
      <c r="AO53" s="76"/>
      <c r="AP53" s="91"/>
      <c r="AQ53" s="71">
        <v>0</v>
      </c>
      <c r="AR53" s="76"/>
      <c r="AS53" s="91"/>
      <c r="AT53" s="71">
        <v>0</v>
      </c>
      <c r="AU53" s="76"/>
      <c r="AV53" s="91"/>
      <c r="AW53" s="71">
        <v>0</v>
      </c>
      <c r="AX53" s="92"/>
      <c r="AY53" s="80"/>
      <c r="AZ53" s="73">
        <v>0</v>
      </c>
      <c r="BA53" s="80"/>
      <c r="BB53" s="74" t="s">
        <v>135</v>
      </c>
      <c r="BC53" s="75">
        <v>0</v>
      </c>
      <c r="BD53" s="75">
        <v>0</v>
      </c>
      <c r="BE53" s="75">
        <v>0</v>
      </c>
      <c r="BF53" s="74" t="s">
        <v>135</v>
      </c>
    </row>
    <row r="54" spans="1:58" s="3" customFormat="1" ht="17.25" customHeight="1" x14ac:dyDescent="0.3">
      <c r="A54" s="62">
        <v>41</v>
      </c>
      <c r="B54" s="81" t="s">
        <v>51</v>
      </c>
      <c r="C54" s="76">
        <v>1950</v>
      </c>
      <c r="D54" s="76" t="s">
        <v>235</v>
      </c>
      <c r="E54" s="76">
        <v>2</v>
      </c>
      <c r="F54" s="76">
        <v>1</v>
      </c>
      <c r="G54" s="76">
        <v>8</v>
      </c>
      <c r="H54" s="76">
        <v>2</v>
      </c>
      <c r="I54" s="76">
        <v>6</v>
      </c>
      <c r="J54" s="76">
        <v>0</v>
      </c>
      <c r="K54" s="75">
        <v>428.5</v>
      </c>
      <c r="L54" s="75">
        <v>383.7</v>
      </c>
      <c r="M54" s="75">
        <v>90.1</v>
      </c>
      <c r="N54" s="75">
        <f t="shared" si="8"/>
        <v>293.60000000000002</v>
      </c>
      <c r="O54" s="76">
        <v>22</v>
      </c>
      <c r="P54" s="91"/>
      <c r="Q54" s="93"/>
      <c r="R54" s="67">
        <v>1058.5999999999999</v>
      </c>
      <c r="S54" s="68" t="s">
        <v>171</v>
      </c>
      <c r="T54" s="98">
        <v>43465</v>
      </c>
      <c r="U54" s="70"/>
      <c r="V54" s="68" t="s">
        <v>55</v>
      </c>
      <c r="W54" s="69"/>
      <c r="X54" s="70">
        <v>855</v>
      </c>
      <c r="Y54" s="68" t="s">
        <v>197</v>
      </c>
      <c r="Z54" s="69">
        <v>43465</v>
      </c>
      <c r="AA54" s="70"/>
      <c r="AB54" s="68" t="s">
        <v>55</v>
      </c>
      <c r="AC54" s="69"/>
      <c r="AD54" s="70">
        <v>1018.96</v>
      </c>
      <c r="AE54" s="68" t="s">
        <v>223</v>
      </c>
      <c r="AF54" s="69">
        <v>43465</v>
      </c>
      <c r="AG54" s="70">
        <v>69.319999999999993</v>
      </c>
      <c r="AH54" s="68" t="s">
        <v>233</v>
      </c>
      <c r="AI54" s="69">
        <v>43465</v>
      </c>
      <c r="AJ54" s="91"/>
      <c r="AK54" s="71">
        <v>0</v>
      </c>
      <c r="AL54" s="79"/>
      <c r="AM54" s="91"/>
      <c r="AN54" s="71">
        <v>0</v>
      </c>
      <c r="AO54" s="76"/>
      <c r="AP54" s="91"/>
      <c r="AQ54" s="71">
        <v>0</v>
      </c>
      <c r="AR54" s="76"/>
      <c r="AS54" s="91"/>
      <c r="AT54" s="71">
        <v>0</v>
      </c>
      <c r="AU54" s="76"/>
      <c r="AV54" s="91"/>
      <c r="AW54" s="71">
        <v>0</v>
      </c>
      <c r="AX54" s="92"/>
      <c r="AY54" s="80"/>
      <c r="AZ54" s="73">
        <v>0</v>
      </c>
      <c r="BA54" s="80"/>
      <c r="BB54" s="74" t="s">
        <v>136</v>
      </c>
      <c r="BC54" s="75">
        <v>0</v>
      </c>
      <c r="BD54" s="75">
        <v>0</v>
      </c>
      <c r="BE54" s="75">
        <v>0</v>
      </c>
      <c r="BF54" s="74" t="s">
        <v>136</v>
      </c>
    </row>
    <row r="55" spans="1:58" s="3" customFormat="1" ht="14.25" customHeight="1" x14ac:dyDescent="0.3">
      <c r="A55" s="62">
        <v>42</v>
      </c>
      <c r="B55" s="81" t="s">
        <v>94</v>
      </c>
      <c r="C55" s="88">
        <v>1989</v>
      </c>
      <c r="D55" s="83" t="s">
        <v>236</v>
      </c>
      <c r="E55" s="88" t="s">
        <v>245</v>
      </c>
      <c r="F55" s="88">
        <v>7</v>
      </c>
      <c r="G55" s="88">
        <v>302</v>
      </c>
      <c r="H55" s="88">
        <v>29</v>
      </c>
      <c r="I55" s="88">
        <v>273</v>
      </c>
      <c r="J55" s="88">
        <v>0</v>
      </c>
      <c r="K55" s="90">
        <v>27404.400000000001</v>
      </c>
      <c r="L55" s="90">
        <v>18463.3</v>
      </c>
      <c r="M55" s="90">
        <v>1755.8</v>
      </c>
      <c r="N55" s="90">
        <v>16707.5</v>
      </c>
      <c r="O55" s="88">
        <v>763</v>
      </c>
      <c r="P55" s="91"/>
      <c r="Q55" s="93"/>
      <c r="R55" s="67"/>
      <c r="S55" s="68" t="s">
        <v>55</v>
      </c>
      <c r="T55" s="69"/>
      <c r="U55" s="70">
        <v>3</v>
      </c>
      <c r="V55" s="68" t="s">
        <v>179</v>
      </c>
      <c r="W55" s="69">
        <v>43465</v>
      </c>
      <c r="X55" s="70"/>
      <c r="Y55" s="68" t="s">
        <v>55</v>
      </c>
      <c r="Z55" s="69"/>
      <c r="AA55" s="70"/>
      <c r="AB55" s="68" t="s">
        <v>55</v>
      </c>
      <c r="AC55" s="69"/>
      <c r="AD55" s="70"/>
      <c r="AE55" s="68" t="s">
        <v>55</v>
      </c>
      <c r="AF55" s="69"/>
      <c r="AG55" s="70"/>
      <c r="AH55" s="68" t="s">
        <v>55</v>
      </c>
      <c r="AI55" s="69"/>
      <c r="AJ55" s="91"/>
      <c r="AK55" s="71">
        <v>0</v>
      </c>
      <c r="AL55" s="79"/>
      <c r="AM55" s="91"/>
      <c r="AN55" s="71">
        <v>0</v>
      </c>
      <c r="AO55" s="76"/>
      <c r="AP55" s="91"/>
      <c r="AQ55" s="71">
        <v>0</v>
      </c>
      <c r="AR55" s="76"/>
      <c r="AS55" s="91"/>
      <c r="AT55" s="71">
        <v>0</v>
      </c>
      <c r="AU55" s="76"/>
      <c r="AV55" s="91"/>
      <c r="AW55" s="71">
        <v>0</v>
      </c>
      <c r="AX55" s="92"/>
      <c r="AY55" s="80"/>
      <c r="AZ55" s="73">
        <v>0</v>
      </c>
      <c r="BA55" s="80"/>
      <c r="BB55" s="74" t="s">
        <v>137</v>
      </c>
      <c r="BC55" s="75">
        <v>0</v>
      </c>
      <c r="BD55" s="75">
        <v>0</v>
      </c>
      <c r="BE55" s="75">
        <v>0</v>
      </c>
      <c r="BF55" s="74" t="s">
        <v>137</v>
      </c>
    </row>
    <row r="56" spans="1:58" s="3" customFormat="1" ht="15" customHeight="1" x14ac:dyDescent="0.3">
      <c r="A56" s="62">
        <v>43</v>
      </c>
      <c r="B56" s="81" t="s">
        <v>95</v>
      </c>
      <c r="C56" s="88">
        <v>1989</v>
      </c>
      <c r="D56" s="83" t="s">
        <v>236</v>
      </c>
      <c r="E56" s="88" t="s">
        <v>246</v>
      </c>
      <c r="F56" s="88">
        <v>4</v>
      </c>
      <c r="G56" s="88">
        <v>173</v>
      </c>
      <c r="H56" s="88">
        <v>20</v>
      </c>
      <c r="I56" s="88">
        <v>153</v>
      </c>
      <c r="J56" s="88">
        <v>0</v>
      </c>
      <c r="K56" s="90">
        <v>16724.599999999999</v>
      </c>
      <c r="L56" s="90">
        <v>10288.4</v>
      </c>
      <c r="M56" s="90">
        <v>1297.4000000000001</v>
      </c>
      <c r="N56" s="90">
        <v>8991</v>
      </c>
      <c r="O56" s="88">
        <v>434</v>
      </c>
      <c r="P56" s="91"/>
      <c r="Q56" s="93"/>
      <c r="R56" s="67"/>
      <c r="S56" s="68" t="s">
        <v>55</v>
      </c>
      <c r="T56" s="69"/>
      <c r="U56" s="70">
        <v>5</v>
      </c>
      <c r="V56" s="68" t="s">
        <v>180</v>
      </c>
      <c r="W56" s="69">
        <v>43465</v>
      </c>
      <c r="X56" s="70"/>
      <c r="Y56" s="68" t="s">
        <v>55</v>
      </c>
      <c r="Z56" s="69"/>
      <c r="AA56" s="70"/>
      <c r="AB56" s="68" t="s">
        <v>55</v>
      </c>
      <c r="AC56" s="69"/>
      <c r="AD56" s="70"/>
      <c r="AE56" s="68" t="s">
        <v>55</v>
      </c>
      <c r="AF56" s="69"/>
      <c r="AG56" s="70"/>
      <c r="AH56" s="68" t="s">
        <v>55</v>
      </c>
      <c r="AI56" s="69"/>
      <c r="AJ56" s="91"/>
      <c r="AK56" s="71">
        <v>0</v>
      </c>
      <c r="AL56" s="79"/>
      <c r="AM56" s="91"/>
      <c r="AN56" s="71">
        <v>0</v>
      </c>
      <c r="AO56" s="76"/>
      <c r="AP56" s="91"/>
      <c r="AQ56" s="71">
        <v>0</v>
      </c>
      <c r="AR56" s="76"/>
      <c r="AS56" s="91"/>
      <c r="AT56" s="71">
        <v>0</v>
      </c>
      <c r="AU56" s="76"/>
      <c r="AV56" s="91"/>
      <c r="AW56" s="71">
        <v>0</v>
      </c>
      <c r="AX56" s="92"/>
      <c r="AY56" s="80"/>
      <c r="AZ56" s="73">
        <v>0</v>
      </c>
      <c r="BA56" s="80"/>
      <c r="BB56" s="74" t="s">
        <v>138</v>
      </c>
      <c r="BC56" s="75">
        <v>0</v>
      </c>
      <c r="BD56" s="75">
        <v>0</v>
      </c>
      <c r="BE56" s="75">
        <v>0</v>
      </c>
      <c r="BF56" s="74" t="s">
        <v>138</v>
      </c>
    </row>
    <row r="57" spans="1:58" s="3" customFormat="1" ht="16.5" customHeight="1" x14ac:dyDescent="0.3">
      <c r="A57" s="62">
        <v>44</v>
      </c>
      <c r="B57" s="81" t="s">
        <v>96</v>
      </c>
      <c r="C57" s="88">
        <v>1991</v>
      </c>
      <c r="D57" s="83" t="s">
        <v>236</v>
      </c>
      <c r="E57" s="88" t="s">
        <v>245</v>
      </c>
      <c r="F57" s="88">
        <v>7</v>
      </c>
      <c r="G57" s="88">
        <v>302</v>
      </c>
      <c r="H57" s="88">
        <v>29</v>
      </c>
      <c r="I57" s="88">
        <v>273</v>
      </c>
      <c r="J57" s="88">
        <v>0</v>
      </c>
      <c r="K57" s="90">
        <v>27225.200000000001</v>
      </c>
      <c r="L57" s="90">
        <v>18280.5</v>
      </c>
      <c r="M57" s="90">
        <v>1680.9</v>
      </c>
      <c r="N57" s="90">
        <v>16599.599999999999</v>
      </c>
      <c r="O57" s="88">
        <v>756</v>
      </c>
      <c r="P57" s="91"/>
      <c r="Q57" s="93"/>
      <c r="R57" s="67"/>
      <c r="S57" s="68" t="s">
        <v>55</v>
      </c>
      <c r="T57" s="69"/>
      <c r="U57" s="70">
        <v>1</v>
      </c>
      <c r="V57" s="68" t="s">
        <v>181</v>
      </c>
      <c r="W57" s="69">
        <v>43465</v>
      </c>
      <c r="X57" s="70"/>
      <c r="Y57" s="68" t="s">
        <v>55</v>
      </c>
      <c r="Z57" s="69"/>
      <c r="AA57" s="70"/>
      <c r="AB57" s="68" t="s">
        <v>55</v>
      </c>
      <c r="AC57" s="69"/>
      <c r="AD57" s="70"/>
      <c r="AE57" s="68" t="s">
        <v>55</v>
      </c>
      <c r="AF57" s="69"/>
      <c r="AG57" s="70"/>
      <c r="AH57" s="68" t="s">
        <v>55</v>
      </c>
      <c r="AI57" s="69"/>
      <c r="AJ57" s="91"/>
      <c r="AK57" s="71">
        <v>0</v>
      </c>
      <c r="AL57" s="79"/>
      <c r="AM57" s="91"/>
      <c r="AN57" s="71">
        <v>0</v>
      </c>
      <c r="AO57" s="76"/>
      <c r="AP57" s="91"/>
      <c r="AQ57" s="71">
        <v>0</v>
      </c>
      <c r="AR57" s="76"/>
      <c r="AS57" s="91"/>
      <c r="AT57" s="71">
        <v>0</v>
      </c>
      <c r="AU57" s="76"/>
      <c r="AV57" s="91"/>
      <c r="AW57" s="71">
        <v>0</v>
      </c>
      <c r="AX57" s="92"/>
      <c r="AY57" s="80"/>
      <c r="AZ57" s="73">
        <v>0</v>
      </c>
      <c r="BA57" s="80"/>
      <c r="BB57" s="74" t="s">
        <v>139</v>
      </c>
      <c r="BC57" s="75">
        <v>0</v>
      </c>
      <c r="BD57" s="75">
        <v>0</v>
      </c>
      <c r="BE57" s="75">
        <v>0</v>
      </c>
      <c r="BF57" s="74" t="s">
        <v>139</v>
      </c>
    </row>
    <row r="58" spans="1:58" s="114" customFormat="1" ht="14.25" customHeight="1" x14ac:dyDescent="0.3">
      <c r="A58" s="62">
        <v>45</v>
      </c>
      <c r="B58" s="81" t="s">
        <v>97</v>
      </c>
      <c r="C58" s="76">
        <v>1992</v>
      </c>
      <c r="D58" s="76" t="s">
        <v>238</v>
      </c>
      <c r="E58" s="76">
        <v>10</v>
      </c>
      <c r="F58" s="76">
        <v>5</v>
      </c>
      <c r="G58" s="76">
        <v>197</v>
      </c>
      <c r="H58" s="76">
        <v>35</v>
      </c>
      <c r="I58" s="76">
        <v>162</v>
      </c>
      <c r="J58" s="76">
        <v>0</v>
      </c>
      <c r="K58" s="76">
        <v>11900.6</v>
      </c>
      <c r="L58" s="76">
        <v>10733.3</v>
      </c>
      <c r="M58" s="76">
        <v>1413.2</v>
      </c>
      <c r="N58" s="76">
        <v>9320.1</v>
      </c>
      <c r="O58" s="76">
        <v>501</v>
      </c>
      <c r="P58" s="76"/>
      <c r="Q58" s="99"/>
      <c r="R58" s="67"/>
      <c r="S58" s="68" t="s">
        <v>55</v>
      </c>
      <c r="T58" s="69"/>
      <c r="U58" s="70">
        <v>5</v>
      </c>
      <c r="V58" s="68" t="s">
        <v>182</v>
      </c>
      <c r="W58" s="69">
        <v>43465</v>
      </c>
      <c r="X58" s="70"/>
      <c r="Y58" s="68" t="s">
        <v>55</v>
      </c>
      <c r="Z58" s="69"/>
      <c r="AA58" s="75"/>
      <c r="AB58" s="68" t="s">
        <v>55</v>
      </c>
      <c r="AC58" s="79"/>
      <c r="AD58" s="70"/>
      <c r="AE58" s="68" t="s">
        <v>55</v>
      </c>
      <c r="AF58" s="69"/>
      <c r="AG58" s="70"/>
      <c r="AH58" s="68" t="s">
        <v>55</v>
      </c>
      <c r="AI58" s="69"/>
      <c r="AJ58" s="61"/>
      <c r="AK58" s="71">
        <v>0</v>
      </c>
      <c r="AL58" s="79"/>
      <c r="AM58" s="61"/>
      <c r="AN58" s="71">
        <v>0</v>
      </c>
      <c r="AO58" s="76"/>
      <c r="AP58" s="91"/>
      <c r="AQ58" s="71">
        <v>0</v>
      </c>
      <c r="AR58" s="76"/>
      <c r="AS58" s="91"/>
      <c r="AT58" s="71">
        <v>0</v>
      </c>
      <c r="AU58" s="76"/>
      <c r="AV58" s="61"/>
      <c r="AW58" s="71">
        <v>0</v>
      </c>
      <c r="AX58" s="92"/>
      <c r="AY58" s="92"/>
      <c r="AZ58" s="73">
        <v>0</v>
      </c>
      <c r="BA58" s="92"/>
      <c r="BB58" s="74" t="s">
        <v>140</v>
      </c>
      <c r="BC58" s="75">
        <v>0</v>
      </c>
      <c r="BD58" s="75">
        <v>0</v>
      </c>
      <c r="BE58" s="75">
        <v>0</v>
      </c>
      <c r="BF58" s="74" t="s">
        <v>140</v>
      </c>
    </row>
    <row r="59" spans="1:58" s="5" customFormat="1" ht="17.25" customHeight="1" x14ac:dyDescent="0.3">
      <c r="A59" s="62">
        <v>46</v>
      </c>
      <c r="B59" s="81" t="s">
        <v>98</v>
      </c>
      <c r="C59" s="76">
        <v>1991</v>
      </c>
      <c r="D59" s="76" t="s">
        <v>238</v>
      </c>
      <c r="E59" s="76">
        <v>16</v>
      </c>
      <c r="F59" s="76">
        <v>2</v>
      </c>
      <c r="G59" s="76">
        <v>127</v>
      </c>
      <c r="H59" s="76">
        <v>9</v>
      </c>
      <c r="I59" s="76">
        <v>118</v>
      </c>
      <c r="J59" s="76">
        <v>0</v>
      </c>
      <c r="K59" s="76">
        <v>8223.6</v>
      </c>
      <c r="L59" s="76">
        <v>7014.4</v>
      </c>
      <c r="M59" s="75">
        <v>571</v>
      </c>
      <c r="N59" s="75">
        <v>6443.4</v>
      </c>
      <c r="O59" s="76">
        <v>279</v>
      </c>
      <c r="P59" s="76"/>
      <c r="Q59" s="99"/>
      <c r="R59" s="67"/>
      <c r="S59" s="68" t="s">
        <v>55</v>
      </c>
      <c r="T59" s="69"/>
      <c r="U59" s="70">
        <v>4</v>
      </c>
      <c r="V59" s="68" t="s">
        <v>183</v>
      </c>
      <c r="W59" s="69">
        <v>43465</v>
      </c>
      <c r="X59" s="70"/>
      <c r="Y59" s="68" t="s">
        <v>55</v>
      </c>
      <c r="Z59" s="69"/>
      <c r="AA59" s="70"/>
      <c r="AB59" s="68" t="s">
        <v>55</v>
      </c>
      <c r="AC59" s="69"/>
      <c r="AD59" s="70"/>
      <c r="AE59" s="68" t="s">
        <v>55</v>
      </c>
      <c r="AF59" s="69"/>
      <c r="AG59" s="70"/>
      <c r="AH59" s="68" t="s">
        <v>55</v>
      </c>
      <c r="AI59" s="69"/>
      <c r="AJ59" s="100"/>
      <c r="AK59" s="71">
        <v>0</v>
      </c>
      <c r="AL59" s="101"/>
      <c r="AM59" s="100"/>
      <c r="AN59" s="71">
        <v>0</v>
      </c>
      <c r="AO59" s="102"/>
      <c r="AP59" s="91"/>
      <c r="AQ59" s="71">
        <v>0</v>
      </c>
      <c r="AR59" s="76"/>
      <c r="AS59" s="91"/>
      <c r="AT59" s="71">
        <v>0</v>
      </c>
      <c r="AU59" s="76"/>
      <c r="AV59" s="91"/>
      <c r="AW59" s="71">
        <v>0</v>
      </c>
      <c r="AX59" s="92"/>
      <c r="AY59" s="92"/>
      <c r="AZ59" s="73">
        <v>0</v>
      </c>
      <c r="BA59" s="92"/>
      <c r="BB59" s="74" t="s">
        <v>141</v>
      </c>
      <c r="BC59" s="75">
        <v>0</v>
      </c>
      <c r="BD59" s="75">
        <v>0</v>
      </c>
      <c r="BE59" s="75">
        <v>0</v>
      </c>
      <c r="BF59" s="74" t="s">
        <v>141</v>
      </c>
    </row>
    <row r="60" spans="1:58" s="4" customFormat="1" ht="12" customHeight="1" x14ac:dyDescent="0.3">
      <c r="A60" s="18"/>
      <c r="B60" s="103"/>
      <c r="C60" s="104"/>
      <c r="D60" s="104"/>
      <c r="E60" s="104"/>
      <c r="F60" s="104"/>
      <c r="G60" s="104"/>
      <c r="H60" s="105"/>
      <c r="I60" s="104"/>
      <c r="J60" s="104"/>
      <c r="K60" s="105"/>
      <c r="L60" s="105"/>
      <c r="M60" s="105"/>
      <c r="N60" s="104"/>
      <c r="O60" s="104"/>
      <c r="P60" s="104"/>
      <c r="Q60" s="104"/>
      <c r="R60" s="106"/>
      <c r="S60" s="107"/>
      <c r="T60" s="104"/>
      <c r="U60" s="106"/>
      <c r="V60" s="106"/>
      <c r="W60" s="104"/>
      <c r="X60" s="104"/>
      <c r="Y60" s="106"/>
      <c r="Z60" s="104"/>
      <c r="AA60" s="104"/>
      <c r="AB60" s="104"/>
      <c r="AC60" s="104"/>
      <c r="AD60" s="104"/>
      <c r="AE60" s="106"/>
      <c r="AF60" s="104"/>
      <c r="AG60" s="104"/>
      <c r="AH60" s="106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8"/>
      <c r="AY60" s="108"/>
      <c r="AZ60" s="108"/>
      <c r="BA60" s="108"/>
      <c r="BB60" s="106"/>
      <c r="BC60" s="104"/>
      <c r="BD60" s="104"/>
      <c r="BE60" s="104"/>
      <c r="BF60" s="109"/>
    </row>
    <row r="61" spans="1:58" x14ac:dyDescent="0.25">
      <c r="A61" s="19" t="s">
        <v>45</v>
      </c>
      <c r="B61" s="19"/>
      <c r="C61" s="19"/>
      <c r="D61" s="19"/>
      <c r="E61" s="19"/>
      <c r="F61" s="19"/>
      <c r="G61" s="19"/>
      <c r="BB61" s="112"/>
    </row>
    <row r="62" spans="1:58" x14ac:dyDescent="0.25">
      <c r="A62" s="145" t="s">
        <v>46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BB62" s="112"/>
    </row>
    <row r="63" spans="1:58" ht="12.75" customHeight="1" x14ac:dyDescent="0.25">
      <c r="A63" s="147" t="s">
        <v>52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V63" s="24"/>
      <c r="X63" s="24"/>
    </row>
    <row r="64" spans="1:58" ht="28.5" customHeight="1" x14ac:dyDescent="0.25">
      <c r="A64" s="20" t="s">
        <v>53</v>
      </c>
      <c r="B64" s="20"/>
      <c r="C64" s="20"/>
      <c r="D64" s="22"/>
      <c r="E64" s="22"/>
      <c r="F64" s="19"/>
      <c r="G64" s="19"/>
    </row>
    <row r="65" spans="1:2" x14ac:dyDescent="0.25">
      <c r="A65" s="127"/>
      <c r="B65" s="127"/>
    </row>
  </sheetData>
  <mergeCells count="40">
    <mergeCell ref="G8:G9"/>
    <mergeCell ref="AG8:AI9"/>
    <mergeCell ref="AJ8:AL9"/>
    <mergeCell ref="R8:T9"/>
    <mergeCell ref="U8:W9"/>
    <mergeCell ref="X8:Z9"/>
    <mergeCell ref="AA8:AC9"/>
    <mergeCell ref="AD8:AF9"/>
    <mergeCell ref="R7:AL7"/>
    <mergeCell ref="A62:S62"/>
    <mergeCell ref="A63:S63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AM7:BA7"/>
    <mergeCell ref="AY8:BA9"/>
    <mergeCell ref="H8:J8"/>
    <mergeCell ref="A65:B65"/>
    <mergeCell ref="BB2:BF5"/>
    <mergeCell ref="BB7:BF7"/>
    <mergeCell ref="BB8:BB9"/>
    <mergeCell ref="BC8:BF8"/>
    <mergeCell ref="AS8:AU9"/>
    <mergeCell ref="AV8:AX9"/>
    <mergeCell ref="W6:AL6"/>
    <mergeCell ref="O7:O9"/>
    <mergeCell ref="P7:P9"/>
    <mergeCell ref="Q7:Q9"/>
    <mergeCell ref="AM8:AO9"/>
    <mergeCell ref="AP8:AR9"/>
  </mergeCells>
  <printOptions horizontalCentered="1"/>
  <pageMargins left="1.1811023622047245" right="0.19685039370078741" top="0.59055118110236227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2021-12-27T13:46:49Z</cp:lastPrinted>
  <dcterms:created xsi:type="dcterms:W3CDTF">2017-02-13T07:26:00Z</dcterms:created>
  <dcterms:modified xsi:type="dcterms:W3CDTF">2021-12-30T12:48:21Z</dcterms:modified>
</cp:coreProperties>
</file>