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Сводный оперативный отче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<sst xmlns="http://schemas.openxmlformats.org/spreadsheetml/2006/main" count="301" uniqueCount="126">
  <si>
    <t>№ п/п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</si>
  <si>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</si>
  <si>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</si>
  <si>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</si>
  <si>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</si>
  <si>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</si>
  <si>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</si>
  <si>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</si>
  <si>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«Развитие музейного дела и организация музейно-выставочной деятельности в городском округе Электросталь»</t>
  </si>
  <si>
    <t xml:space="preserve">Подпрограмма II «Развитие библиотечного дела в городском округе Электросталь» </t>
  </si>
  <si>
    <t>Подпрограмма III «Развитие дополнительного образования в сфере культуры и искусства в городском округе Электросталь»</t>
  </si>
  <si>
    <t>Подпрограмма IV «Развитие самодеятельного творчества и поддержка основных форм культурно-досуговой деятельности в городском округе Электросталь»</t>
  </si>
  <si>
    <t>Подпрограмма V «Развитие туризма в городском округе Электросталь»</t>
  </si>
  <si>
    <t xml:space="preserve">Подпрограмма VI  «Развитие парковых территорий, парков культуры и отдыха в городском округе Электросталь» </t>
  </si>
  <si>
    <t>Подпрограмма VII «Укрепление материально-технической базы муниципальных учреждений сферы культуры в городском округе Электросталь»</t>
  </si>
  <si>
    <t>Подпрограмма I  «Физкультурно-массовая и спортивная работа»</t>
  </si>
  <si>
    <t>Подпрограмма II «Подготовка спортивного резерва, спортивное совершенствование спортсменов»</t>
  </si>
  <si>
    <t>Подпрограмма III «Развитие инфраструктуры спорта»</t>
  </si>
  <si>
    <t>Подпрограмма I «Дошкольное образование»</t>
  </si>
  <si>
    <t xml:space="preserve">Подпрограмма II «Общее образование» </t>
  </si>
  <si>
    <t>Подпрограмма IV «Обеспечивающая подпрограмма»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</si>
  <si>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</si>
  <si>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 Электростали
(Управление по культуре и делам молодёжи Администрации городского округа Электросталь Московской области)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</si>
  <si>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</si>
  <si>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Подпрограмма 1 "Профилактика преступлений и иных правонарушений"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</si>
  <si>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</si>
  <si>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</si>
  <si>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области"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</si>
  <si>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</si>
  <si>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</si>
  <si>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Подпрограмма 1 "Создание условий для устойчивого социально-экономического развития городского округа Электросталь"</t>
  </si>
  <si>
    <t>Подпрограмма 2 "Охрана окружающей среды на территории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</si>
  <si>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</si>
  <si>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</si>
  <si>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Подпрограмма 7 "Обеспечивающая подпрограмма"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</si>
  <si>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</si>
  <si>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Подпрограмма 2 "Обеспечение земельными участками многодетных семей городского округа Электросталь Московской области"</t>
  </si>
  <si>
    <t>Подпрограмма 3 "Обеспечивающая подпрограмма"</t>
  </si>
  <si>
    <t>Жилище
(Комитет по строительству, архитектуре и жилищной политике Администрации городского округа Электросталь Московской области)</t>
  </si>
  <si>
    <t>Подпрограмма 1 "Обеспечение жильем молодых семей"</t>
  </si>
  <si>
    <t>Подпрограмма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</si>
  <si>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</si>
  <si>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Подпрограмма 6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</si>
  <si>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</si>
  <si>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8 "Улучшение жилищных условий семей, имеющих семь и более детей"</t>
  </si>
  <si>
    <t>Развитие  и функционирование дорожного комплекса в городском округе  Электросталь 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</si>
  <si>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</si>
  <si>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</si>
  <si>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</si>
  <si>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Наименование муниципальной программы</t>
  </si>
  <si>
    <t>Количество целевых показателей, единиц</t>
  </si>
  <si>
    <t>Индекс результативности муниципальной программы</t>
  </si>
  <si>
    <t>Совокупный объем финансирования, тыс.рублей</t>
  </si>
  <si>
    <t>всего</t>
  </si>
  <si>
    <t>из них достигнуто</t>
  </si>
  <si>
    <t xml:space="preserve">план </t>
  </si>
  <si>
    <t>факт</t>
  </si>
  <si>
    <t>«Развитие и поддержка предпринимательства городского округа Электросталь Московской области»</t>
  </si>
  <si>
    <t>«Развитие системы образования городского округа Электросталь Московской области»</t>
  </si>
  <si>
    <t>«Молодежь Электростали»</t>
  </si>
  <si>
    <t>«Пассажирский транспорт общего пользования»</t>
  </si>
  <si>
    <t>«Развитие физической культуры и спорта в городском округе Электросталь Московской области»</t>
  </si>
  <si>
    <t>«Сохранение и развитие культуры, искусства и народного творчества в городском округе Электросталь Московской области»</t>
  </si>
  <si>
    <r>
      <t>«</t>
    </r>
    <r>
      <rPr>
        <sz val="11"/>
        <rFont val="Times New Roman"/>
        <family val="1"/>
      </rPr>
      <t xml:space="preserve"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</t>
    </r>
  </si>
  <si>
    <t>«Развитие и функционирование дорожного комплекса в городском округе Электросталь Московской области»</t>
  </si>
  <si>
    <t>«Повышение качества управления муниципальными финансами городского округа Электросталь Московской области»</t>
  </si>
  <si>
    <t>«Повышение безопасности дорожного движения в городском круге Электросталь Московской области»</t>
  </si>
  <si>
    <t>«Развитие и повышение эффективности управления муниципальным имуществом городского округа Электросталь Московской области»</t>
  </si>
  <si>
    <t>«Повышение эффективности деятельности органов местного самоуправления городского округа Электросталь Московской области»</t>
  </si>
  <si>
    <t>«Безопасность городского округа Электросталь»</t>
  </si>
  <si>
    <t>«Содержание и развитие жилищно-коммунального хозяйства городского округа Электросталь Московской области»</t>
  </si>
  <si>
    <t>«Жилище»</t>
  </si>
  <si>
    <r>
      <t xml:space="preserve"> </t>
    </r>
    <r>
      <rPr>
        <sz val="10"/>
        <rFont val="Times New Roman"/>
        <family val="1"/>
      </rPr>
      <t>№ п/п</t>
    </r>
  </si>
  <si>
    <t>Приложение №1
к Сводному годовому отчету 
о ходе реализации муниципальных программ городского округа Электросталь Московской области в 2018 году</t>
  </si>
  <si>
    <t>Годовой отчёт 
о реализации муниципальных программ городского округа Электросталь Московской области 
 за 2018 год</t>
  </si>
  <si>
    <t>Наименование программы/ подпрограммы 
(муниципальный заказчик)</t>
  </si>
  <si>
    <t>Объем финансирования*
(тыс.руб)</t>
  </si>
  <si>
    <t>Средства бюджета городского округа Электросталь Московской области</t>
  </si>
  <si>
    <t>Итого по подпрограмме I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</si>
  <si>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</si>
  <si>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</si>
  <si>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</si>
  <si>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</si>
  <si>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</t>
  </si>
  <si>
    <t>Итого по подпрограмме VII</t>
  </si>
  <si>
    <t>Подпрограмма VIII «Обеспечивающая подпрограмма»</t>
  </si>
  <si>
    <t>Итого по подпрограмме VIII</t>
  </si>
  <si>
    <t>Муниципальная программа "Развитие и поддержка предпринимательства городского округа  Электросталь Московской области"
(МКУ "Департамент по развитию промышленности, инвестиционной политике и рекламе городского округа Электросталь")</t>
  </si>
  <si>
    <t>Итого по муниципальной программе</t>
  </si>
  <si>
    <t>Развитие физической культуры и спорта  в городском округе Электросталь Московской области
(Управление по физической культуре и спорту Администрации городского округа Электросталь Московской области)</t>
  </si>
  <si>
    <t>Подпрограмма III «Дополнительное образование, воспитание и психолого-социальное сопровождение детей»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</si>
  <si>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делами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</si>
  <si>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(Комитет по строительству, архитектуре и жилищной политике Администрации городского округа Электросталь Московской области)</t>
  </si>
  <si>
    <t>Пассажирский  транспорт общего  пользования
(Комитет по строительству, архитектуре и жилищной политике Администрации городского округа Электросталь Московской области)</t>
  </si>
  <si>
    <t>Безопасность  городского округа Электросталь 
(Управление по территориальной безопасности Администрации городского округа Электросталь Московской области)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</si>
  <si>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</si>
  <si>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</si>
  <si>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</si>
  <si>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</si>
  <si>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</si>
  <si>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Подпрограмма 3 "Развитие системы информирования населения о деятельности органов местного самоуправления городского округа Электросталь Московской области"</t>
  </si>
  <si>
    <t>Подпрограмма 6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</si>
  <si>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Итого по подпрограмме 6</t>
  </si>
  <si>
    <t>Итого по подпрограмме 7</t>
  </si>
  <si>
    <t>Подпрограмма 8 "Развитие сельского хозяйства и расширение рынка сельскохозяйственной продукции городского округа Электросталь Московской области"</t>
  </si>
  <si>
    <t>Итого по подпрограмме 8</t>
  </si>
  <si>
    <t>Подпрограмма 9 "Развитие и поддержка социально ориентированных некоммерческих организаций в городском округе Электросталь Московской области"</t>
  </si>
  <si>
    <t>Итого по подпрограмме 9</t>
  </si>
  <si>
    <t>Подпрограмма 1 "Развитие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</si>
  <si>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</si>
  <si>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Подпрограмма 3 "Обеспечение жильем детей-сирот и детей, оставшихся без попечения родителей, а также лиц из их числа детей-сирот и детей, оставшихся без попечения родителей"</t>
  </si>
  <si>
    <t>Подпрограмма 9 "Обеспечивающая подпрограмма"</t>
  </si>
  <si>
    <t>Развитие инженерной инфраструктуры и энергоэффективности в городском округе Электросталь Московской области  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</si>
  <si>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1 "Чистая вода"</t>
  </si>
  <si>
    <t>Подпрограмма 2 "Очистка сточных вод"</t>
  </si>
  <si>
    <t xml:space="preserve">Подпрограмма 3 "Создание условий для обеспечения качественными жилищно-коммунальными услугами" </t>
  </si>
  <si>
    <t>Подпрограмма 4 "Энергосбережение и повышение энергетической эффективности на территории городского округа Электросталь Московской области"</t>
  </si>
  <si>
    <t xml:space="preserve">Подпрограмма 5 "Обеспечивающая подпрограмма" </t>
  </si>
  <si>
    <t>Формирование современной комфортной городской среды городского округа Электросталь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</si>
  <si>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1 "Комфортная городская среда"</t>
  </si>
  <si>
    <t>Подпрограмма 2 "Благоустройство территории городского округа"</t>
  </si>
  <si>
    <t>Подпрограмма 3 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</si>
  <si>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Итого по муниципальным программам Московской области</t>
  </si>
  <si>
    <t>Всего</t>
  </si>
  <si>
    <t>* объемы финансирования муниципальных программ на 2018 год приведены в соответствие с уточненным бюджетом городского округа Электросталь Московской области на 2018 год и плановый период 2019-2020 годов в течение I квартала 2019 года</t>
  </si>
  <si>
    <t>Управление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</si>
</sst>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55" applyNumberFormat="1" applyFont="1" applyAlignment="1" applyProtection="1">
      <alignment horizontal="center" vertical="top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13" borderId="12" xfId="0" applyNumberFormat="1" applyFont="1" applyFill="1" applyBorder="1" applyAlignment="1" applyProtection="1">
      <alignment horizontal="left" vertical="top" wrapText="1"/>
      <protection locked="0"/>
    </xf>
    <xf numFmtId="4" fontId="11" fillId="13" borderId="12" xfId="0" applyNumberFormat="1" applyFont="1" applyFill="1" applyBorder="1" applyAlignment="1" applyProtection="1">
      <alignment horizontal="right" vertical="top" wrapText="1"/>
      <protection locked="0"/>
    </xf>
    <xf numFmtId="10" fontId="11" fillId="13" borderId="12" xfId="55" applyNumberFormat="1" applyFont="1" applyFill="1" applyBorder="1" applyAlignment="1" applyProtection="1">
      <alignment horizontal="right" vertical="top" wrapText="1"/>
      <protection locked="0"/>
    </xf>
    <xf numFmtId="0" fontId="9" fillId="0" borderId="12" xfId="0" applyNumberFormat="1" applyFont="1" applyFill="1" applyBorder="1" applyAlignment="1" applyProtection="1">
      <alignment horizontal="left" vertical="top" wrapText="1"/>
      <protection locked="0"/>
    </xf>
    <xf numFmtId="4" fontId="9" fillId="0" borderId="12" xfId="0" applyNumberFormat="1" applyFont="1" applyFill="1" applyBorder="1" applyAlignment="1" applyProtection="1">
      <alignment horizontal="right" vertical="top" wrapText="1"/>
      <protection locked="0"/>
    </xf>
    <xf numFmtId="10" fontId="9" fillId="0" borderId="12" xfId="55" applyNumberFormat="1" applyFont="1" applyFill="1" applyBorder="1" applyAlignment="1" applyProtection="1">
      <alignment horizontal="right" vertical="top" wrapText="1"/>
      <protection locked="0"/>
    </xf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10" fillId="19" borderId="12" xfId="0" applyNumberFormat="1" applyFont="1" applyFill="1" applyBorder="1" applyAlignment="1" applyProtection="1">
      <alignment horizontal="left" vertical="top" wrapText="1"/>
      <protection locked="0"/>
    </xf>
    <xf numFmtId="4" fontId="10" fillId="19" borderId="12" xfId="0" applyNumberFormat="1" applyFont="1" applyFill="1" applyBorder="1" applyAlignment="1" applyProtection="1">
      <alignment vertical="top"/>
      <protection locked="0"/>
    </xf>
    <xf numFmtId="10" fontId="10" fillId="19" borderId="12" xfId="55" applyNumberFormat="1" applyFont="1" applyFill="1" applyBorder="1" applyAlignment="1" applyProtection="1">
      <alignment horizontal="right" vertical="top" wrapText="1"/>
      <protection locked="0"/>
    </xf>
    <xf numFmtId="0" fontId="10" fillId="34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34" borderId="15" xfId="0" applyNumberFormat="1" applyFont="1" applyFill="1" applyBorder="1" applyAlignment="1" applyProtection="1">
      <alignment horizontal="center" vertical="top" wrapText="1"/>
      <protection locked="0"/>
    </xf>
    <xf numFmtId="0" fontId="10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11" fillId="13" borderId="12" xfId="0" applyNumberFormat="1" applyFont="1" applyFill="1" applyBorder="1" applyAlignment="1" applyProtection="1">
      <alignment horizontal="left" vertical="top" wrapText="1"/>
      <protection locked="0"/>
    </xf>
    <xf numFmtId="0" fontId="11" fillId="13" borderId="13" xfId="0" applyNumberFormat="1" applyFont="1" applyFill="1" applyBorder="1" applyAlignment="1" applyProtection="1">
      <alignment horizontal="center" vertical="top" wrapText="1"/>
      <protection locked="0"/>
    </xf>
    <xf numFmtId="0" fontId="11" fillId="13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14" xfId="0" applyNumberFormat="1" applyFont="1" applyFill="1" applyBorder="1" applyAlignment="1" applyProtection="1">
      <alignment horizontal="left" vertical="top" wrapText="1" indent="2"/>
      <protection locked="0"/>
    </xf>
    <xf numFmtId="0" fontId="9" fillId="0" borderId="15" xfId="0" applyNumberFormat="1" applyFont="1" applyFill="1" applyBorder="1" applyAlignment="1" applyProtection="1">
      <alignment horizontal="left" vertical="top" wrapText="1" indent="2"/>
      <protection locked="0"/>
    </xf>
    <xf numFmtId="0" fontId="9" fillId="0" borderId="16" xfId="0" applyNumberFormat="1" applyFont="1" applyFill="1" applyBorder="1" applyAlignment="1" applyProtection="1">
      <alignment horizontal="left" vertical="top" wrapText="1" indent="2"/>
      <protection locked="0"/>
    </xf>
    <xf numFmtId="0" fontId="10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19" borderId="14" xfId="0" applyNumberFormat="1" applyFont="1" applyFill="1" applyBorder="1" applyAlignment="1" applyProtection="1">
      <alignment horizontal="center" vertical="top"/>
      <protection locked="0"/>
    </xf>
    <xf numFmtId="0" fontId="10" fillId="19" borderId="15" xfId="0" applyNumberFormat="1" applyFont="1" applyFill="1" applyBorder="1" applyAlignment="1" applyProtection="1">
      <alignment horizontal="center" vertical="top"/>
      <protection locked="0"/>
    </xf>
    <xf numFmtId="0" fontId="10" fillId="19" borderId="16" xfId="0" applyNumberFormat="1" applyFont="1" applyFill="1" applyBorder="1" applyAlignment="1" applyProtection="1">
      <alignment horizontal="center" vertical="top"/>
      <protection locked="0"/>
    </xf>
    <xf numFmtId="0" fontId="10" fillId="19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19" borderId="15" xfId="0" applyNumberFormat="1" applyFont="1" applyFill="1" applyBorder="1" applyAlignment="1" applyProtection="1">
      <alignment horizontal="center" vertical="top" wrapText="1"/>
      <protection locked="0"/>
    </xf>
    <xf numFmtId="0" fontId="10" fillId="19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top" wrapText="1"/>
    </xf>
    <xf numFmtId="0" fontId="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tabSelected="1" view="pageLayout" workbookViewId="0" topLeftCell="A61">
      <selection activeCell="H70" sqref="H1:J16384"/>
    </sheetView>
  </sheetViews>
  <sheetFormatPr defaultColWidth="10.140625" defaultRowHeight="14.25" customHeight="1"/>
  <cols>
    <col min="1" max="1" width="1.57421875" style="3" customWidth="1"/>
    <col min="2" max="2" width="4.8515625" style="3" customWidth="1"/>
    <col min="3" max="3" width="46.7109375" style="3" customWidth="1"/>
    <col min="4" max="4" width="28.00390625" style="3" customWidth="1"/>
    <col min="5" max="5" width="17.57421875" style="1" customWidth="1"/>
    <col min="6" max="6" width="15.00390625" style="1" customWidth="1"/>
    <col min="7" max="7" width="16.00390625" style="1" customWidth="1"/>
    <col min="8" max="9" width="9.140625" style="1" customWidth="1"/>
    <col min="10" max="16384" width="10.140625" style="1" customWidth="1"/>
  </cols>
  <sheetData>
    <row r="1" spans="1:7" ht="57" customHeight="1">
      <c r="A1" s="1"/>
      <c r="B1" s="6"/>
      <c r="C1" s="1"/>
      <c r="D1" s="1"/>
      <c r="E1" s="47" t="s">
        <v>73</v>
      </c>
      <c r="F1" s="47"/>
      <c r="G1" s="47"/>
    </row>
    <row r="2" spans="1:7" s="7" customFormat="1" ht="48.75" customHeight="1">
      <c r="A2" s="2"/>
      <c r="B2" s="48" t="s">
        <v>74</v>
      </c>
      <c r="C2" s="48"/>
      <c r="D2" s="48"/>
      <c r="E2" s="48"/>
      <c r="F2" s="48"/>
      <c r="G2" s="48"/>
    </row>
    <row r="3" spans="1:7" ht="34.5" customHeight="1">
      <c r="A3" s="2"/>
      <c r="B3" s="18" t="s">
        <v>0</v>
      </c>
      <c r="C3" s="19" t="s">
        <v>75</v>
      </c>
      <c r="D3" s="19" t="s">
        <v>1</v>
      </c>
      <c r="E3" s="19" t="s">
        <v>76</v>
      </c>
      <c r="F3" s="19" t="s">
        <v>2</v>
      </c>
      <c r="G3" s="19" t="s">
        <v>3</v>
      </c>
    </row>
    <row r="4" spans="1:7" ht="24" customHeight="1">
      <c r="A4" s="2"/>
      <c r="B4" s="30">
        <v>1</v>
      </c>
      <c r="C4" s="33" t="s">
        <v>21</v>
      </c>
      <c r="D4" s="20" t="s">
        <v>5</v>
      </c>
      <c r="E4" s="21">
        <f>E7+E10+E15+E22</f>
        <v>20038</v>
      </c>
      <c r="F4" s="21">
        <f>F7+F10+F15+F22</f>
        <v>9310</v>
      </c>
      <c r="G4" s="22">
        <f aca="true" t="shared" si="0" ref="G4:G35">F4/E4</f>
        <v>0.46461722726819044</v>
      </c>
    </row>
    <row r="5" spans="1:7" ht="24" customHeight="1">
      <c r="A5" s="2"/>
      <c r="B5" s="31"/>
      <c r="C5" s="33"/>
      <c r="D5" s="20" t="s">
        <v>77</v>
      </c>
      <c r="E5" s="21">
        <f>E8+E11+E13+E16+E18+E20+E23+E25</f>
        <v>259859.80000000005</v>
      </c>
      <c r="F5" s="21">
        <f>F8+F11+F13+F16+F18+F20+F23+F25</f>
        <v>258475.49999999997</v>
      </c>
      <c r="G5" s="22">
        <f t="shared" si="0"/>
        <v>0.9946728966927548</v>
      </c>
    </row>
    <row r="6" spans="1:7" ht="15" customHeight="1">
      <c r="A6" s="2"/>
      <c r="B6" s="31"/>
      <c r="C6" s="34" t="s">
        <v>7</v>
      </c>
      <c r="D6" s="35"/>
      <c r="E6" s="21">
        <f>SUM(E4:E5)</f>
        <v>279897.80000000005</v>
      </c>
      <c r="F6" s="21">
        <f>SUM(F4:F5)</f>
        <v>267785.5</v>
      </c>
      <c r="G6" s="22">
        <f t="shared" si="0"/>
        <v>0.9567259907008914</v>
      </c>
    </row>
    <row r="7" spans="1:7" ht="24" customHeight="1">
      <c r="A7" s="2"/>
      <c r="B7" s="31"/>
      <c r="C7" s="36" t="s">
        <v>8</v>
      </c>
      <c r="D7" s="23" t="s">
        <v>5</v>
      </c>
      <c r="E7" s="24">
        <v>1306.3</v>
      </c>
      <c r="F7" s="24">
        <v>1306.3</v>
      </c>
      <c r="G7" s="25">
        <f t="shared" si="0"/>
        <v>1</v>
      </c>
    </row>
    <row r="8" spans="1:7" ht="24" customHeight="1">
      <c r="A8" s="2"/>
      <c r="B8" s="31"/>
      <c r="C8" s="37"/>
      <c r="D8" s="23" t="s">
        <v>77</v>
      </c>
      <c r="E8" s="24">
        <v>18507.8</v>
      </c>
      <c r="F8" s="24">
        <v>18505.5</v>
      </c>
      <c r="G8" s="25">
        <f t="shared" si="0"/>
        <v>0.9998757280714078</v>
      </c>
    </row>
    <row r="9" spans="1:7" ht="13.5" customHeight="1">
      <c r="A9" s="2"/>
      <c r="B9" s="31"/>
      <c r="C9" s="38"/>
      <c r="D9" s="23" t="s">
        <v>78</v>
      </c>
      <c r="E9" s="24">
        <f>SUM(E7:E8)</f>
        <v>19814.1</v>
      </c>
      <c r="F9" s="24">
        <f>SUM(F7:F8)</f>
        <v>19811.8</v>
      </c>
      <c r="G9" s="25">
        <f t="shared" si="0"/>
        <v>0.9998839210461238</v>
      </c>
    </row>
    <row r="10" spans="1:7" ht="24" customHeight="1">
      <c r="A10" s="2"/>
      <c r="B10" s="31"/>
      <c r="C10" s="36" t="s">
        <v>9</v>
      </c>
      <c r="D10" s="23" t="s">
        <v>5</v>
      </c>
      <c r="E10" s="24">
        <v>4233.4</v>
      </c>
      <c r="F10" s="24">
        <v>4233.4</v>
      </c>
      <c r="G10" s="25">
        <f t="shared" si="0"/>
        <v>1</v>
      </c>
    </row>
    <row r="11" spans="1:7" ht="24" customHeight="1">
      <c r="A11" s="2"/>
      <c r="B11" s="31"/>
      <c r="C11" s="37"/>
      <c r="D11" s="23" t="s">
        <v>77</v>
      </c>
      <c r="E11" s="24">
        <v>51975</v>
      </c>
      <c r="F11" s="24">
        <v>51968.2</v>
      </c>
      <c r="G11" s="25">
        <f t="shared" si="0"/>
        <v>0.9998691678691678</v>
      </c>
    </row>
    <row r="12" spans="1:7" ht="15" customHeight="1">
      <c r="A12" s="2"/>
      <c r="B12" s="31"/>
      <c r="C12" s="38"/>
      <c r="D12" s="23" t="s">
        <v>79</v>
      </c>
      <c r="E12" s="24">
        <f>SUM(E10:E11)</f>
        <v>56208.4</v>
      </c>
      <c r="F12" s="24">
        <f>SUM(F10:F11)</f>
        <v>56201.6</v>
      </c>
      <c r="G12" s="25">
        <f t="shared" si="0"/>
        <v>0.9998790216408935</v>
      </c>
    </row>
    <row r="13" spans="1:7" ht="24" customHeight="1">
      <c r="A13" s="2"/>
      <c r="B13" s="31"/>
      <c r="C13" s="36" t="s">
        <v>10</v>
      </c>
      <c r="D13" s="23" t="s">
        <v>77</v>
      </c>
      <c r="E13" s="24">
        <v>85659.8</v>
      </c>
      <c r="F13" s="24">
        <v>85659.8</v>
      </c>
      <c r="G13" s="25">
        <f t="shared" si="0"/>
        <v>1</v>
      </c>
    </row>
    <row r="14" spans="1:7" ht="14.25" customHeight="1">
      <c r="A14" s="2"/>
      <c r="B14" s="31"/>
      <c r="C14" s="38"/>
      <c r="D14" s="23" t="s">
        <v>80</v>
      </c>
      <c r="E14" s="24">
        <f>SUM(E13)</f>
        <v>85659.8</v>
      </c>
      <c r="F14" s="24">
        <f>SUM(F13)</f>
        <v>85659.8</v>
      </c>
      <c r="G14" s="25">
        <f t="shared" si="0"/>
        <v>1</v>
      </c>
    </row>
    <row r="15" spans="1:7" ht="24" customHeight="1">
      <c r="A15" s="2"/>
      <c r="B15" s="31"/>
      <c r="C15" s="36" t="s">
        <v>11</v>
      </c>
      <c r="D15" s="23" t="s">
        <v>5</v>
      </c>
      <c r="E15" s="24">
        <v>3770.3</v>
      </c>
      <c r="F15" s="24">
        <v>3770.3</v>
      </c>
      <c r="G15" s="25">
        <f t="shared" si="0"/>
        <v>1</v>
      </c>
    </row>
    <row r="16" spans="1:7" ht="24" customHeight="1">
      <c r="A16" s="2"/>
      <c r="B16" s="31"/>
      <c r="C16" s="37"/>
      <c r="D16" s="23" t="s">
        <v>77</v>
      </c>
      <c r="E16" s="24">
        <v>79382.3</v>
      </c>
      <c r="F16" s="24">
        <v>79342</v>
      </c>
      <c r="G16" s="25">
        <f t="shared" si="0"/>
        <v>0.9994923301542031</v>
      </c>
    </row>
    <row r="17" spans="1:7" s="3" customFormat="1" ht="15" customHeight="1">
      <c r="A17" s="2"/>
      <c r="B17" s="31"/>
      <c r="C17" s="38"/>
      <c r="D17" s="23" t="s">
        <v>81</v>
      </c>
      <c r="E17" s="24">
        <f>SUM(E15:E16)</f>
        <v>83152.6</v>
      </c>
      <c r="F17" s="24">
        <f>SUM(F15:F16)</f>
        <v>83112.3</v>
      </c>
      <c r="G17" s="25">
        <f t="shared" si="0"/>
        <v>0.9995153488886697</v>
      </c>
    </row>
    <row r="18" spans="1:7" ht="24" customHeight="1">
      <c r="A18" s="2"/>
      <c r="B18" s="31"/>
      <c r="C18" s="36" t="s">
        <v>12</v>
      </c>
      <c r="D18" s="23" t="s">
        <v>77</v>
      </c>
      <c r="E18" s="24">
        <v>150</v>
      </c>
      <c r="F18" s="24">
        <v>102</v>
      </c>
      <c r="G18" s="25">
        <f t="shared" si="0"/>
        <v>0.68</v>
      </c>
    </row>
    <row r="19" spans="1:7" ht="15" customHeight="1">
      <c r="A19" s="2"/>
      <c r="B19" s="31"/>
      <c r="C19" s="38"/>
      <c r="D19" s="23" t="s">
        <v>82</v>
      </c>
      <c r="E19" s="24">
        <f>SUM(E18)</f>
        <v>150</v>
      </c>
      <c r="F19" s="24">
        <f>SUM(F18)</f>
        <v>102</v>
      </c>
      <c r="G19" s="25">
        <f t="shared" si="0"/>
        <v>0.68</v>
      </c>
    </row>
    <row r="20" spans="1:7" ht="24" customHeight="1">
      <c r="A20" s="2"/>
      <c r="B20" s="31"/>
      <c r="C20" s="36" t="s">
        <v>13</v>
      </c>
      <c r="D20" s="23" t="s">
        <v>77</v>
      </c>
      <c r="E20" s="24">
        <v>7801.1</v>
      </c>
      <c r="F20" s="24">
        <v>7769.3</v>
      </c>
      <c r="G20" s="25">
        <f t="shared" si="0"/>
        <v>0.9959236517926959</v>
      </c>
    </row>
    <row r="21" spans="1:7" ht="14.25" customHeight="1">
      <c r="A21" s="2"/>
      <c r="B21" s="31"/>
      <c r="C21" s="38"/>
      <c r="D21" s="23" t="s">
        <v>83</v>
      </c>
      <c r="E21" s="24">
        <f>SUM(E20)</f>
        <v>7801.1</v>
      </c>
      <c r="F21" s="24">
        <f>SUM(F20)</f>
        <v>7769.3</v>
      </c>
      <c r="G21" s="25">
        <f t="shared" si="0"/>
        <v>0.9959236517926959</v>
      </c>
    </row>
    <row r="22" spans="1:7" ht="24" customHeight="1">
      <c r="A22" s="2"/>
      <c r="B22" s="31"/>
      <c r="C22" s="36" t="s">
        <v>14</v>
      </c>
      <c r="D22" s="23" t="s">
        <v>5</v>
      </c>
      <c r="E22" s="24">
        <v>10728</v>
      </c>
      <c r="F22" s="24">
        <v>0</v>
      </c>
      <c r="G22" s="25">
        <f t="shared" si="0"/>
        <v>0</v>
      </c>
    </row>
    <row r="23" spans="1:7" ht="24" customHeight="1">
      <c r="A23" s="2"/>
      <c r="B23" s="31"/>
      <c r="C23" s="37"/>
      <c r="D23" s="23" t="s">
        <v>77</v>
      </c>
      <c r="E23" s="24">
        <v>2616.2</v>
      </c>
      <c r="F23" s="24">
        <v>2051.3</v>
      </c>
      <c r="G23" s="25">
        <f t="shared" si="0"/>
        <v>0.7840761409678161</v>
      </c>
    </row>
    <row r="24" spans="1:7" ht="13.5" customHeight="1">
      <c r="A24" s="2"/>
      <c r="B24" s="31"/>
      <c r="C24" s="38"/>
      <c r="D24" s="23" t="s">
        <v>84</v>
      </c>
      <c r="E24" s="24">
        <f>SUM(E22:E23)</f>
        <v>13344.2</v>
      </c>
      <c r="F24" s="24">
        <f>SUM(F22:F23)</f>
        <v>2051.3</v>
      </c>
      <c r="G24" s="25">
        <f t="shared" si="0"/>
        <v>0.1537222163936392</v>
      </c>
    </row>
    <row r="25" spans="1:7" ht="24" customHeight="1">
      <c r="A25" s="2"/>
      <c r="B25" s="31"/>
      <c r="C25" s="36" t="s">
        <v>85</v>
      </c>
      <c r="D25" s="23" t="s">
        <v>77</v>
      </c>
      <c r="E25" s="24">
        <v>13767.6</v>
      </c>
      <c r="F25" s="24">
        <v>13077.4</v>
      </c>
      <c r="G25" s="25">
        <f t="shared" si="0"/>
        <v>0.9498678055725035</v>
      </c>
    </row>
    <row r="26" spans="1:7" s="3" customFormat="1" ht="15" customHeight="1">
      <c r="A26" s="2"/>
      <c r="B26" s="32"/>
      <c r="C26" s="38"/>
      <c r="D26" s="23" t="s">
        <v>86</v>
      </c>
      <c r="E26" s="24">
        <f>SUM(E25)</f>
        <v>13767.6</v>
      </c>
      <c r="F26" s="24">
        <f>SUM(F25)</f>
        <v>13077.4</v>
      </c>
      <c r="G26" s="25">
        <f t="shared" si="0"/>
        <v>0.9498678055725035</v>
      </c>
    </row>
    <row r="27" spans="1:7" s="3" customFormat="1" ht="24" customHeight="1">
      <c r="A27" s="2"/>
      <c r="B27" s="39">
        <v>2</v>
      </c>
      <c r="C27" s="20" t="s">
        <v>22</v>
      </c>
      <c r="D27" s="20" t="s">
        <v>77</v>
      </c>
      <c r="E27" s="21">
        <v>31677.7</v>
      </c>
      <c r="F27" s="21">
        <v>31662.7</v>
      </c>
      <c r="G27" s="22">
        <f t="shared" si="0"/>
        <v>0.999526480773541</v>
      </c>
    </row>
    <row r="28" spans="1:7" ht="13.5" customHeight="1">
      <c r="A28" s="2"/>
      <c r="B28" s="39"/>
      <c r="C28" s="34" t="s">
        <v>7</v>
      </c>
      <c r="D28" s="35"/>
      <c r="E28" s="21">
        <f>SUM(E27)</f>
        <v>31677.7</v>
      </c>
      <c r="F28" s="21">
        <f>SUM(F27)</f>
        <v>31662.7</v>
      </c>
      <c r="G28" s="22">
        <f t="shared" si="0"/>
        <v>0.999526480773541</v>
      </c>
    </row>
    <row r="29" spans="1:7" ht="24" customHeight="1">
      <c r="A29" s="2"/>
      <c r="B29" s="39">
        <v>3</v>
      </c>
      <c r="C29" s="33" t="s">
        <v>87</v>
      </c>
      <c r="D29" s="20" t="s">
        <v>77</v>
      </c>
      <c r="E29" s="21">
        <v>1000</v>
      </c>
      <c r="F29" s="21">
        <v>1000</v>
      </c>
      <c r="G29" s="22">
        <f t="shared" si="0"/>
        <v>1</v>
      </c>
    </row>
    <row r="30" spans="1:7" ht="45.75" customHeight="1">
      <c r="A30" s="2"/>
      <c r="B30" s="39"/>
      <c r="C30" s="33"/>
      <c r="D30" s="20" t="s">
        <v>6</v>
      </c>
      <c r="E30" s="21">
        <v>480</v>
      </c>
      <c r="F30" s="21">
        <v>480</v>
      </c>
      <c r="G30" s="22">
        <f t="shared" si="0"/>
        <v>1</v>
      </c>
    </row>
    <row r="31" spans="1:7" ht="14.25" customHeight="1">
      <c r="A31" s="2"/>
      <c r="B31" s="39"/>
      <c r="C31" s="34" t="s">
        <v>88</v>
      </c>
      <c r="D31" s="35"/>
      <c r="E31" s="21">
        <f>SUM(E29:E30)</f>
        <v>1480</v>
      </c>
      <c r="F31" s="21">
        <f>SUM(F29:F30)</f>
        <v>1480</v>
      </c>
      <c r="G31" s="22">
        <f t="shared" si="0"/>
        <v>1</v>
      </c>
    </row>
    <row r="32" spans="1:7" ht="24" customHeight="1">
      <c r="A32" s="2"/>
      <c r="B32" s="30">
        <v>4</v>
      </c>
      <c r="C32" s="33" t="s">
        <v>89</v>
      </c>
      <c r="D32" s="20" t="s">
        <v>5</v>
      </c>
      <c r="E32" s="21">
        <f>E39</f>
        <v>12464.4</v>
      </c>
      <c r="F32" s="21">
        <f>F39</f>
        <v>11949.6</v>
      </c>
      <c r="G32" s="22">
        <f t="shared" si="0"/>
        <v>0.9586983729662079</v>
      </c>
    </row>
    <row r="33" spans="1:7" ht="34.5" customHeight="1">
      <c r="A33" s="2"/>
      <c r="B33" s="31"/>
      <c r="C33" s="33"/>
      <c r="D33" s="20" t="s">
        <v>77</v>
      </c>
      <c r="E33" s="21">
        <f>E35+E37+E40+E42</f>
        <v>273449.39999999997</v>
      </c>
      <c r="F33" s="21">
        <f>F35+F37+F40+F42</f>
        <v>272566</v>
      </c>
      <c r="G33" s="22">
        <f t="shared" si="0"/>
        <v>0.9967694205948159</v>
      </c>
    </row>
    <row r="34" spans="1:7" ht="14.25" customHeight="1">
      <c r="A34" s="2"/>
      <c r="B34" s="31"/>
      <c r="C34" s="34" t="s">
        <v>7</v>
      </c>
      <c r="D34" s="35"/>
      <c r="E34" s="21">
        <f>SUM(E32:E33)</f>
        <v>285913.8</v>
      </c>
      <c r="F34" s="21">
        <f>SUM(F32:F33)</f>
        <v>284515.6</v>
      </c>
      <c r="G34" s="22">
        <f t="shared" si="0"/>
        <v>0.995109714886095</v>
      </c>
    </row>
    <row r="35" spans="1:7" ht="24" customHeight="1">
      <c r="A35" s="2"/>
      <c r="B35" s="31"/>
      <c r="C35" s="36" t="s">
        <v>15</v>
      </c>
      <c r="D35" s="23" t="s">
        <v>77</v>
      </c>
      <c r="E35" s="24">
        <v>87023</v>
      </c>
      <c r="F35" s="24">
        <v>86941</v>
      </c>
      <c r="G35" s="25">
        <f t="shared" si="0"/>
        <v>0.999057720372775</v>
      </c>
    </row>
    <row r="36" spans="1:7" ht="14.25" customHeight="1">
      <c r="A36" s="2"/>
      <c r="B36" s="31"/>
      <c r="C36" s="38"/>
      <c r="D36" s="26" t="s">
        <v>78</v>
      </c>
      <c r="E36" s="24">
        <f>SUM(E35)</f>
        <v>87023</v>
      </c>
      <c r="F36" s="24">
        <f>SUM(F35)</f>
        <v>86941</v>
      </c>
      <c r="G36" s="25">
        <f aca="true" t="shared" si="1" ref="G36:G67">F36/E36</f>
        <v>0.999057720372775</v>
      </c>
    </row>
    <row r="37" spans="1:7" ht="24" customHeight="1">
      <c r="A37" s="2"/>
      <c r="B37" s="31"/>
      <c r="C37" s="36" t="s">
        <v>16</v>
      </c>
      <c r="D37" s="23" t="s">
        <v>77</v>
      </c>
      <c r="E37" s="24">
        <v>161655.19999999998</v>
      </c>
      <c r="F37" s="24">
        <v>161655.19999999998</v>
      </c>
      <c r="G37" s="25">
        <f t="shared" si="1"/>
        <v>1</v>
      </c>
    </row>
    <row r="38" spans="1:7" ht="14.25" customHeight="1">
      <c r="A38" s="2"/>
      <c r="B38" s="31"/>
      <c r="C38" s="38"/>
      <c r="D38" s="23" t="s">
        <v>79</v>
      </c>
      <c r="E38" s="24">
        <f>SUM(E37)</f>
        <v>161655.19999999998</v>
      </c>
      <c r="F38" s="24">
        <f>SUM(F37)</f>
        <v>161655.19999999998</v>
      </c>
      <c r="G38" s="25">
        <f t="shared" si="1"/>
        <v>1</v>
      </c>
    </row>
    <row r="39" spans="1:7" ht="24" customHeight="1">
      <c r="A39" s="2"/>
      <c r="B39" s="31"/>
      <c r="C39" s="36" t="s">
        <v>17</v>
      </c>
      <c r="D39" s="23" t="s">
        <v>5</v>
      </c>
      <c r="E39" s="24">
        <v>12464.4</v>
      </c>
      <c r="F39" s="24">
        <v>11949.6</v>
      </c>
      <c r="G39" s="25">
        <f t="shared" si="1"/>
        <v>0.9586983729662079</v>
      </c>
    </row>
    <row r="40" spans="1:7" ht="24" customHeight="1">
      <c r="A40" s="2"/>
      <c r="B40" s="31"/>
      <c r="C40" s="37"/>
      <c r="D40" s="23" t="s">
        <v>77</v>
      </c>
      <c r="E40" s="24">
        <v>17424.5</v>
      </c>
      <c r="F40" s="24">
        <v>16894.3</v>
      </c>
      <c r="G40" s="25">
        <f t="shared" si="1"/>
        <v>0.969571580246205</v>
      </c>
    </row>
    <row r="41" spans="1:7" ht="14.25" customHeight="1">
      <c r="A41" s="2"/>
      <c r="B41" s="31"/>
      <c r="C41" s="38"/>
      <c r="D41" s="23" t="s">
        <v>80</v>
      </c>
      <c r="E41" s="24">
        <f>SUM(E39:E40)</f>
        <v>29888.9</v>
      </c>
      <c r="F41" s="24">
        <f>SUM(F39:F40)</f>
        <v>28843.9</v>
      </c>
      <c r="G41" s="25">
        <f t="shared" si="1"/>
        <v>0.9650371877185175</v>
      </c>
    </row>
    <row r="42" spans="1:7" s="3" customFormat="1" ht="24" customHeight="1">
      <c r="A42" s="2"/>
      <c r="B42" s="31"/>
      <c r="C42" s="36" t="s">
        <v>20</v>
      </c>
      <c r="D42" s="23" t="s">
        <v>77</v>
      </c>
      <c r="E42" s="24">
        <v>7346.7</v>
      </c>
      <c r="F42" s="24">
        <v>7075.5</v>
      </c>
      <c r="G42" s="25">
        <f t="shared" si="1"/>
        <v>0.9630854669443424</v>
      </c>
    </row>
    <row r="43" spans="1:7" s="3" customFormat="1" ht="15" customHeight="1">
      <c r="A43" s="2"/>
      <c r="B43" s="32"/>
      <c r="C43" s="38"/>
      <c r="D43" s="23" t="s">
        <v>81</v>
      </c>
      <c r="E43" s="24">
        <f>SUM(E42)</f>
        <v>7346.7</v>
      </c>
      <c r="F43" s="24">
        <f>SUM(F42)</f>
        <v>7075.5</v>
      </c>
      <c r="G43" s="25">
        <f t="shared" si="1"/>
        <v>0.9630854669443424</v>
      </c>
    </row>
    <row r="44" spans="1:7" ht="24" customHeight="1">
      <c r="A44" s="2"/>
      <c r="B44" s="30">
        <v>5</v>
      </c>
      <c r="C44" s="33" t="s">
        <v>23</v>
      </c>
      <c r="D44" s="20" t="s">
        <v>5</v>
      </c>
      <c r="E44" s="21">
        <f>E47+E50</f>
        <v>1983843</v>
      </c>
      <c r="F44" s="21">
        <f>F47+F50</f>
        <v>1949155.7999999998</v>
      </c>
      <c r="G44" s="22">
        <f t="shared" si="1"/>
        <v>0.9825151486281928</v>
      </c>
    </row>
    <row r="45" spans="1:7" ht="24" customHeight="1">
      <c r="A45" s="2"/>
      <c r="B45" s="31"/>
      <c r="C45" s="33"/>
      <c r="D45" s="20" t="s">
        <v>77</v>
      </c>
      <c r="E45" s="21">
        <f>E48+E51+E53+E55</f>
        <v>803251.8999999999</v>
      </c>
      <c r="F45" s="21">
        <f>F48+F51+F53+F55</f>
        <v>783461.7</v>
      </c>
      <c r="G45" s="22">
        <f t="shared" si="1"/>
        <v>0.9753623987693026</v>
      </c>
    </row>
    <row r="46" spans="1:7" ht="15" customHeight="1">
      <c r="A46" s="2"/>
      <c r="B46" s="31"/>
      <c r="C46" s="34" t="s">
        <v>7</v>
      </c>
      <c r="D46" s="35"/>
      <c r="E46" s="21">
        <f>SUM(E44:E45)</f>
        <v>2787094.9</v>
      </c>
      <c r="F46" s="21">
        <f>SUM(F44:F45)</f>
        <v>2732617.5</v>
      </c>
      <c r="G46" s="22">
        <f t="shared" si="1"/>
        <v>0.9804536975041647</v>
      </c>
    </row>
    <row r="47" spans="1:7" ht="24" customHeight="1">
      <c r="A47" s="2"/>
      <c r="B47" s="31"/>
      <c r="C47" s="36" t="s">
        <v>18</v>
      </c>
      <c r="D47" s="23" t="s">
        <v>5</v>
      </c>
      <c r="E47" s="24">
        <v>752568</v>
      </c>
      <c r="F47" s="24">
        <v>746509.1</v>
      </c>
      <c r="G47" s="25">
        <f t="shared" si="1"/>
        <v>0.9919490331770684</v>
      </c>
    </row>
    <row r="48" spans="1:7" ht="24" customHeight="1">
      <c r="A48" s="2"/>
      <c r="B48" s="31"/>
      <c r="C48" s="37"/>
      <c r="D48" s="23" t="s">
        <v>77</v>
      </c>
      <c r="E48" s="24">
        <v>339097.5</v>
      </c>
      <c r="F48" s="24">
        <v>337086.6</v>
      </c>
      <c r="G48" s="25">
        <f t="shared" si="1"/>
        <v>0.9940698471678499</v>
      </c>
    </row>
    <row r="49" spans="1:7" ht="15" customHeight="1">
      <c r="A49" s="2"/>
      <c r="B49" s="31"/>
      <c r="C49" s="38"/>
      <c r="D49" s="23" t="s">
        <v>78</v>
      </c>
      <c r="E49" s="24">
        <f>SUM(E47:E48)</f>
        <v>1091665.5</v>
      </c>
      <c r="F49" s="24">
        <f>SUM(F47:F48)</f>
        <v>1083595.7</v>
      </c>
      <c r="G49" s="25">
        <f t="shared" si="1"/>
        <v>0.9926078088938415</v>
      </c>
    </row>
    <row r="50" spans="1:7" s="5" customFormat="1" ht="24" customHeight="1">
      <c r="A50" s="4"/>
      <c r="B50" s="31"/>
      <c r="C50" s="36" t="s">
        <v>19</v>
      </c>
      <c r="D50" s="23" t="s">
        <v>5</v>
      </c>
      <c r="E50" s="24">
        <v>1231275</v>
      </c>
      <c r="F50" s="24">
        <v>1202646.7</v>
      </c>
      <c r="G50" s="25">
        <f t="shared" si="1"/>
        <v>0.9767490609327729</v>
      </c>
    </row>
    <row r="51" spans="1:7" s="5" customFormat="1" ht="24" customHeight="1">
      <c r="A51" s="4"/>
      <c r="B51" s="31"/>
      <c r="C51" s="37"/>
      <c r="D51" s="23" t="s">
        <v>77</v>
      </c>
      <c r="E51" s="24">
        <v>310609.7</v>
      </c>
      <c r="F51" s="24">
        <v>293107</v>
      </c>
      <c r="G51" s="25">
        <f t="shared" si="1"/>
        <v>0.943650504153605</v>
      </c>
    </row>
    <row r="52" spans="1:7" s="5" customFormat="1" ht="14.25" customHeight="1">
      <c r="A52" s="4"/>
      <c r="B52" s="31"/>
      <c r="C52" s="38"/>
      <c r="D52" s="23" t="s">
        <v>79</v>
      </c>
      <c r="E52" s="24">
        <f>SUM(E50:E51)</f>
        <v>1541884.7</v>
      </c>
      <c r="F52" s="24">
        <f>SUM(F50:F51)</f>
        <v>1495753.7</v>
      </c>
      <c r="G52" s="25">
        <f t="shared" si="1"/>
        <v>0.9700814204849428</v>
      </c>
    </row>
    <row r="53" spans="1:7" ht="24" customHeight="1">
      <c r="A53" s="2"/>
      <c r="B53" s="31"/>
      <c r="C53" s="36" t="s">
        <v>90</v>
      </c>
      <c r="D53" s="23" t="s">
        <v>77</v>
      </c>
      <c r="E53" s="24">
        <v>91053.20000000001</v>
      </c>
      <c r="F53" s="24">
        <v>90998.2</v>
      </c>
      <c r="G53" s="25">
        <f t="shared" si="1"/>
        <v>0.9993959575281263</v>
      </c>
    </row>
    <row r="54" spans="1:7" ht="14.25" customHeight="1">
      <c r="A54" s="2"/>
      <c r="B54" s="31"/>
      <c r="C54" s="38"/>
      <c r="D54" s="23" t="s">
        <v>80</v>
      </c>
      <c r="E54" s="24">
        <f>SUM(E53)</f>
        <v>91053.20000000001</v>
      </c>
      <c r="F54" s="24">
        <f>SUM(F53)</f>
        <v>90998.2</v>
      </c>
      <c r="G54" s="25">
        <f t="shared" si="1"/>
        <v>0.9993959575281263</v>
      </c>
    </row>
    <row r="55" spans="1:7" ht="24" customHeight="1">
      <c r="A55" s="2"/>
      <c r="B55" s="31"/>
      <c r="C55" s="36" t="s">
        <v>20</v>
      </c>
      <c r="D55" s="23" t="s">
        <v>77</v>
      </c>
      <c r="E55" s="24">
        <v>62491.5</v>
      </c>
      <c r="F55" s="24">
        <v>62269.9</v>
      </c>
      <c r="G55" s="25">
        <f t="shared" si="1"/>
        <v>0.9964539177328117</v>
      </c>
    </row>
    <row r="56" spans="1:7" ht="14.25" customHeight="1">
      <c r="A56" s="2"/>
      <c r="B56" s="32"/>
      <c r="C56" s="38"/>
      <c r="D56" s="23" t="s">
        <v>81</v>
      </c>
      <c r="E56" s="24">
        <f>SUM(E55)</f>
        <v>62491.5</v>
      </c>
      <c r="F56" s="24">
        <f>SUM(F55)</f>
        <v>62269.9</v>
      </c>
      <c r="G56" s="25">
        <f t="shared" si="1"/>
        <v>0.9964539177328117</v>
      </c>
    </row>
    <row r="57" spans="1:7" ht="24" customHeight="1">
      <c r="A57" s="2"/>
      <c r="B57" s="39">
        <v>6</v>
      </c>
      <c r="C57" s="33" t="s">
        <v>91</v>
      </c>
      <c r="D57" s="20" t="s">
        <v>5</v>
      </c>
      <c r="E57" s="21">
        <v>8335</v>
      </c>
      <c r="F57" s="21">
        <v>7006.8</v>
      </c>
      <c r="G57" s="22">
        <f t="shared" si="1"/>
        <v>0.8406478704259148</v>
      </c>
    </row>
    <row r="58" spans="1:7" ht="24" customHeight="1">
      <c r="A58" s="2"/>
      <c r="B58" s="39"/>
      <c r="C58" s="33"/>
      <c r="D58" s="20" t="s">
        <v>77</v>
      </c>
      <c r="E58" s="21">
        <v>75367.6</v>
      </c>
      <c r="F58" s="21">
        <v>74145.3</v>
      </c>
      <c r="G58" s="22">
        <f t="shared" si="1"/>
        <v>0.9837821557273948</v>
      </c>
    </row>
    <row r="59" spans="1:7" ht="14.25" customHeight="1">
      <c r="A59" s="2"/>
      <c r="B59" s="39"/>
      <c r="C59" s="34" t="s">
        <v>7</v>
      </c>
      <c r="D59" s="35"/>
      <c r="E59" s="21">
        <f>SUM(E57:E58)</f>
        <v>83702.6</v>
      </c>
      <c r="F59" s="21">
        <f>SUM(F57:F58)</f>
        <v>81152.1</v>
      </c>
      <c r="G59" s="22">
        <f t="shared" si="1"/>
        <v>0.969529022993312</v>
      </c>
    </row>
    <row r="60" spans="1:7" ht="24" customHeight="1">
      <c r="A60" s="2"/>
      <c r="B60" s="39">
        <v>7</v>
      </c>
      <c r="C60" s="20" t="s">
        <v>92</v>
      </c>
      <c r="D60" s="20" t="s">
        <v>77</v>
      </c>
      <c r="E60" s="21">
        <v>7895.7</v>
      </c>
      <c r="F60" s="21">
        <v>7247.8</v>
      </c>
      <c r="G60" s="22">
        <f t="shared" si="1"/>
        <v>0.9179426776599922</v>
      </c>
    </row>
    <row r="61" spans="1:7" ht="14.25" customHeight="1">
      <c r="A61" s="2"/>
      <c r="B61" s="39"/>
      <c r="C61" s="34" t="s">
        <v>7</v>
      </c>
      <c r="D61" s="35"/>
      <c r="E61" s="21">
        <f>SUM(E60)</f>
        <v>7895.7</v>
      </c>
      <c r="F61" s="21">
        <f>SUM(F60)</f>
        <v>7247.8</v>
      </c>
      <c r="G61" s="22">
        <f t="shared" si="1"/>
        <v>0.9179426776599922</v>
      </c>
    </row>
    <row r="62" spans="1:7" ht="24" customHeight="1">
      <c r="A62" s="2"/>
      <c r="B62" s="39">
        <v>8</v>
      </c>
      <c r="C62" s="20" t="s">
        <v>93</v>
      </c>
      <c r="D62" s="20" t="s">
        <v>77</v>
      </c>
      <c r="E62" s="21">
        <v>749.4</v>
      </c>
      <c r="F62" s="21">
        <v>701</v>
      </c>
      <c r="G62" s="22">
        <f t="shared" si="1"/>
        <v>0.9354149986655992</v>
      </c>
    </row>
    <row r="63" spans="1:7" ht="14.25" customHeight="1">
      <c r="A63" s="2"/>
      <c r="B63" s="39"/>
      <c r="C63" s="34" t="s">
        <v>7</v>
      </c>
      <c r="D63" s="35"/>
      <c r="E63" s="21">
        <f>SUM(E62)</f>
        <v>749.4</v>
      </c>
      <c r="F63" s="21">
        <f>SUM(F62)</f>
        <v>701</v>
      </c>
      <c r="G63" s="22">
        <f t="shared" si="1"/>
        <v>0.9354149986655992</v>
      </c>
    </row>
    <row r="64" spans="1:7" s="5" customFormat="1" ht="24" customHeight="1">
      <c r="A64" s="4"/>
      <c r="B64" s="30">
        <v>9</v>
      </c>
      <c r="C64" s="33" t="s">
        <v>94</v>
      </c>
      <c r="D64" s="20" t="s">
        <v>77</v>
      </c>
      <c r="E64" s="21">
        <f>E67+E70+E72+E75+E78</f>
        <v>22504.5</v>
      </c>
      <c r="F64" s="21">
        <f>F67+F70+F72+F75+F78</f>
        <v>19166.2</v>
      </c>
      <c r="G64" s="22">
        <f t="shared" si="1"/>
        <v>0.8516607789553201</v>
      </c>
    </row>
    <row r="65" spans="1:7" s="5" customFormat="1" ht="24" customHeight="1">
      <c r="A65" s="4"/>
      <c r="B65" s="31"/>
      <c r="C65" s="33"/>
      <c r="D65" s="20" t="s">
        <v>6</v>
      </c>
      <c r="E65" s="21">
        <f>E68+E73+E76</f>
        <v>21356.8</v>
      </c>
      <c r="F65" s="21">
        <f>F68+F73+F76</f>
        <v>20611.8</v>
      </c>
      <c r="G65" s="22">
        <f t="shared" si="1"/>
        <v>0.9651164968534612</v>
      </c>
    </row>
    <row r="66" spans="1:7" s="5" customFormat="1" ht="15.75" customHeight="1">
      <c r="A66" s="4"/>
      <c r="B66" s="31"/>
      <c r="C66" s="34" t="s">
        <v>7</v>
      </c>
      <c r="D66" s="35"/>
      <c r="E66" s="21">
        <f>SUM(E64:E65)</f>
        <v>43861.3</v>
      </c>
      <c r="F66" s="21">
        <f>SUM(F64:F65)</f>
        <v>39778</v>
      </c>
      <c r="G66" s="22">
        <f t="shared" si="1"/>
        <v>0.9069042641234983</v>
      </c>
    </row>
    <row r="67" spans="1:7" s="5" customFormat="1" ht="24" customHeight="1">
      <c r="A67" s="4"/>
      <c r="B67" s="31"/>
      <c r="C67" s="36" t="s">
        <v>24</v>
      </c>
      <c r="D67" s="23" t="s">
        <v>77</v>
      </c>
      <c r="E67" s="24">
        <v>13873.8</v>
      </c>
      <c r="F67" s="24">
        <v>11087.5</v>
      </c>
      <c r="G67" s="25">
        <f t="shared" si="1"/>
        <v>0.7991682163502429</v>
      </c>
    </row>
    <row r="68" spans="1:7" s="5" customFormat="1" ht="16.5" customHeight="1">
      <c r="A68" s="4"/>
      <c r="B68" s="31"/>
      <c r="C68" s="37"/>
      <c r="D68" s="23" t="s">
        <v>6</v>
      </c>
      <c r="E68" s="24">
        <v>1036.8</v>
      </c>
      <c r="F68" s="24">
        <v>1036.8</v>
      </c>
      <c r="G68" s="25">
        <f aca="true" t="shared" si="2" ref="G68:G99">F68/E68</f>
        <v>1</v>
      </c>
    </row>
    <row r="69" spans="1:7" s="5" customFormat="1" ht="15.75" customHeight="1">
      <c r="A69" s="4"/>
      <c r="B69" s="31"/>
      <c r="C69" s="38"/>
      <c r="D69" s="23" t="s">
        <v>95</v>
      </c>
      <c r="E69" s="24">
        <f>SUM(E67:E68)</f>
        <v>14910.599999999999</v>
      </c>
      <c r="F69" s="24">
        <f>SUM(F67:F68)</f>
        <v>12124.3</v>
      </c>
      <c r="G69" s="25">
        <f t="shared" si="2"/>
        <v>0.8131329389830054</v>
      </c>
    </row>
    <row r="70" spans="1:7" s="5" customFormat="1" ht="24" customHeight="1">
      <c r="A70" s="4"/>
      <c r="B70" s="31"/>
      <c r="C70" s="36" t="s">
        <v>25</v>
      </c>
      <c r="D70" s="23" t="s">
        <v>77</v>
      </c>
      <c r="E70" s="24">
        <v>176</v>
      </c>
      <c r="F70" s="24">
        <v>168.4</v>
      </c>
      <c r="G70" s="25">
        <f t="shared" si="2"/>
        <v>0.9568181818181819</v>
      </c>
    </row>
    <row r="71" spans="1:7" ht="15" customHeight="1">
      <c r="A71" s="2"/>
      <c r="B71" s="31"/>
      <c r="C71" s="38"/>
      <c r="D71" s="23" t="s">
        <v>96</v>
      </c>
      <c r="E71" s="24">
        <f>SUM(E70)</f>
        <v>176</v>
      </c>
      <c r="F71" s="24">
        <f>SUM(F70)</f>
        <v>168.4</v>
      </c>
      <c r="G71" s="25">
        <f t="shared" si="2"/>
        <v>0.9568181818181819</v>
      </c>
    </row>
    <row r="72" spans="1:7" ht="24" customHeight="1">
      <c r="A72" s="2"/>
      <c r="B72" s="31"/>
      <c r="C72" s="36" t="s">
        <v>26</v>
      </c>
      <c r="D72" s="23" t="s">
        <v>77</v>
      </c>
      <c r="E72" s="24">
        <v>588.3000000000001</v>
      </c>
      <c r="F72" s="24">
        <v>573</v>
      </c>
      <c r="G72" s="25">
        <f t="shared" si="2"/>
        <v>0.9739928607853136</v>
      </c>
    </row>
    <row r="73" spans="1:7" ht="15" customHeight="1">
      <c r="A73" s="2"/>
      <c r="B73" s="31"/>
      <c r="C73" s="37"/>
      <c r="D73" s="23" t="s">
        <v>6</v>
      </c>
      <c r="E73" s="24">
        <v>20020</v>
      </c>
      <c r="F73" s="24">
        <v>19275</v>
      </c>
      <c r="G73" s="25">
        <f t="shared" si="2"/>
        <v>0.9627872127872128</v>
      </c>
    </row>
    <row r="74" spans="1:7" ht="16.5" customHeight="1">
      <c r="A74" s="2"/>
      <c r="B74" s="31"/>
      <c r="C74" s="38"/>
      <c r="D74" s="23" t="s">
        <v>97</v>
      </c>
      <c r="E74" s="24">
        <f>SUM(E72:E73)</f>
        <v>20608.3</v>
      </c>
      <c r="F74" s="24">
        <f>SUM(F72:F73)</f>
        <v>19848</v>
      </c>
      <c r="G74" s="25">
        <f t="shared" si="2"/>
        <v>0.9631070976257139</v>
      </c>
    </row>
    <row r="75" spans="1:7" ht="24" customHeight="1">
      <c r="A75" s="2"/>
      <c r="B75" s="31"/>
      <c r="C75" s="36" t="s">
        <v>27</v>
      </c>
      <c r="D75" s="23" t="s">
        <v>77</v>
      </c>
      <c r="E75" s="24">
        <v>553</v>
      </c>
      <c r="F75" s="24">
        <v>448</v>
      </c>
      <c r="G75" s="25">
        <f t="shared" si="2"/>
        <v>0.810126582278481</v>
      </c>
    </row>
    <row r="76" spans="1:7" ht="14.25" customHeight="1">
      <c r="A76" s="2"/>
      <c r="B76" s="31"/>
      <c r="C76" s="37"/>
      <c r="D76" s="23" t="s">
        <v>6</v>
      </c>
      <c r="E76" s="24">
        <v>300</v>
      </c>
      <c r="F76" s="24">
        <v>300</v>
      </c>
      <c r="G76" s="25">
        <f t="shared" si="2"/>
        <v>1</v>
      </c>
    </row>
    <row r="77" spans="1:7" ht="14.25" customHeight="1">
      <c r="A77" s="2"/>
      <c r="B77" s="31"/>
      <c r="C77" s="38"/>
      <c r="D77" s="23" t="s">
        <v>98</v>
      </c>
      <c r="E77" s="24">
        <f>SUM(E75:E76)</f>
        <v>853</v>
      </c>
      <c r="F77" s="24">
        <f>SUM(F75:F76)</f>
        <v>748</v>
      </c>
      <c r="G77" s="25">
        <f t="shared" si="2"/>
        <v>0.876905041031653</v>
      </c>
    </row>
    <row r="78" spans="1:7" ht="24" customHeight="1">
      <c r="A78" s="2"/>
      <c r="B78" s="31"/>
      <c r="C78" s="36" t="s">
        <v>28</v>
      </c>
      <c r="D78" s="23" t="s">
        <v>77</v>
      </c>
      <c r="E78" s="24">
        <v>7313.4</v>
      </c>
      <c r="F78" s="24">
        <v>6889.3</v>
      </c>
      <c r="G78" s="25">
        <f t="shared" si="2"/>
        <v>0.9420105559657616</v>
      </c>
    </row>
    <row r="79" spans="1:7" ht="15.75" customHeight="1">
      <c r="A79" s="2"/>
      <c r="B79" s="32"/>
      <c r="C79" s="38"/>
      <c r="D79" s="23" t="s">
        <v>99</v>
      </c>
      <c r="E79" s="24">
        <f>SUM(E78)</f>
        <v>7313.4</v>
      </c>
      <c r="F79" s="24">
        <f>SUM(F78)</f>
        <v>6889.3</v>
      </c>
      <c r="G79" s="25">
        <f t="shared" si="2"/>
        <v>0.9420105559657616</v>
      </c>
    </row>
    <row r="80" spans="1:7" ht="45" customHeight="1">
      <c r="A80" s="2"/>
      <c r="B80" s="39">
        <v>10</v>
      </c>
      <c r="C80" s="20" t="s">
        <v>125</v>
      </c>
      <c r="D80" s="20" t="s">
        <v>77</v>
      </c>
      <c r="E80" s="21">
        <v>30725.9</v>
      </c>
      <c r="F80" s="21">
        <v>29813.9</v>
      </c>
      <c r="G80" s="22">
        <f t="shared" si="2"/>
        <v>0.9703182006060034</v>
      </c>
    </row>
    <row r="81" spans="1:7" ht="14.25" customHeight="1">
      <c r="A81" s="2"/>
      <c r="B81" s="39"/>
      <c r="C81" s="34" t="s">
        <v>7</v>
      </c>
      <c r="D81" s="35"/>
      <c r="E81" s="21">
        <f>SUM(E80)</f>
        <v>30725.9</v>
      </c>
      <c r="F81" s="21">
        <f>SUM(F80)</f>
        <v>29813.9</v>
      </c>
      <c r="G81" s="22">
        <f t="shared" si="2"/>
        <v>0.9703182006060034</v>
      </c>
    </row>
    <row r="82" spans="1:7" ht="14.25" customHeight="1">
      <c r="A82" s="2"/>
      <c r="B82" s="30">
        <v>11</v>
      </c>
      <c r="C82" s="33" t="s">
        <v>29</v>
      </c>
      <c r="D82" s="20" t="s">
        <v>4</v>
      </c>
      <c r="E82" s="21">
        <f>E90+E103+E107</f>
        <v>138184.3</v>
      </c>
      <c r="F82" s="21">
        <f>F90+F103+F107</f>
        <v>137691</v>
      </c>
      <c r="G82" s="22">
        <f t="shared" si="2"/>
        <v>0.9964301299062195</v>
      </c>
    </row>
    <row r="83" spans="1:7" ht="24" customHeight="1">
      <c r="A83" s="2"/>
      <c r="B83" s="31"/>
      <c r="C83" s="33"/>
      <c r="D83" s="20" t="s">
        <v>5</v>
      </c>
      <c r="E83" s="21">
        <f>E91+E97+E100+E104+E108</f>
        <v>257000.8</v>
      </c>
      <c r="F83" s="21">
        <f>F91+F97+F100+F104+F108</f>
        <v>240469.80000000005</v>
      </c>
      <c r="G83" s="22">
        <f t="shared" si="2"/>
        <v>0.9356772430280375</v>
      </c>
    </row>
    <row r="84" spans="1:7" ht="24" customHeight="1">
      <c r="A84" s="2"/>
      <c r="B84" s="31"/>
      <c r="C84" s="33"/>
      <c r="D84" s="20" t="s">
        <v>77</v>
      </c>
      <c r="E84" s="21">
        <f>E87+E92+E94+E98+E101+E105+E109</f>
        <v>388413.39999999997</v>
      </c>
      <c r="F84" s="21">
        <f>F87+F92+F94+F98+F101+F105+F109</f>
        <v>369733.1</v>
      </c>
      <c r="G84" s="22">
        <f t="shared" si="2"/>
        <v>0.9519061391805741</v>
      </c>
    </row>
    <row r="85" spans="1:7" ht="16.5" customHeight="1">
      <c r="A85" s="2"/>
      <c r="B85" s="31"/>
      <c r="C85" s="33"/>
      <c r="D85" s="20" t="s">
        <v>6</v>
      </c>
      <c r="E85" s="21">
        <f>E88+E95+E111</f>
        <v>1873090</v>
      </c>
      <c r="F85" s="21">
        <f>F88+F95+F111</f>
        <v>1889330</v>
      </c>
      <c r="G85" s="22">
        <f t="shared" si="2"/>
        <v>1.0086701653417616</v>
      </c>
    </row>
    <row r="86" spans="1:7" ht="15" customHeight="1">
      <c r="A86" s="2"/>
      <c r="B86" s="31"/>
      <c r="C86" s="34" t="s">
        <v>7</v>
      </c>
      <c r="D86" s="35"/>
      <c r="E86" s="21">
        <f>SUM(E82:E85)</f>
        <v>2656688.5</v>
      </c>
      <c r="F86" s="21">
        <f>SUM(F82:F85)</f>
        <v>2637223.9</v>
      </c>
      <c r="G86" s="22">
        <f t="shared" si="2"/>
        <v>0.9926733600871912</v>
      </c>
    </row>
    <row r="87" spans="1:7" ht="24" customHeight="1">
      <c r="A87" s="2"/>
      <c r="B87" s="31"/>
      <c r="C87" s="36" t="s">
        <v>30</v>
      </c>
      <c r="D87" s="23" t="s">
        <v>77</v>
      </c>
      <c r="E87" s="24">
        <v>29318</v>
      </c>
      <c r="F87" s="24">
        <v>21185.6</v>
      </c>
      <c r="G87" s="25">
        <f t="shared" si="2"/>
        <v>0.7226140937308138</v>
      </c>
    </row>
    <row r="88" spans="1:7" s="5" customFormat="1" ht="14.25" customHeight="1">
      <c r="A88" s="4"/>
      <c r="B88" s="31"/>
      <c r="C88" s="37"/>
      <c r="D88" s="23" t="s">
        <v>6</v>
      </c>
      <c r="E88" s="24">
        <v>72500</v>
      </c>
      <c r="F88" s="24">
        <v>88740</v>
      </c>
      <c r="G88" s="25">
        <f t="shared" si="2"/>
        <v>1.224</v>
      </c>
    </row>
    <row r="89" spans="1:7" s="5" customFormat="1" ht="14.25" customHeight="1">
      <c r="A89" s="4"/>
      <c r="B89" s="31"/>
      <c r="C89" s="38"/>
      <c r="D89" s="23" t="s">
        <v>95</v>
      </c>
      <c r="E89" s="24">
        <f>SUM(E87:E88)</f>
        <v>101818</v>
      </c>
      <c r="F89" s="24">
        <f>SUM(F87:F88)</f>
        <v>109925.6</v>
      </c>
      <c r="G89" s="25">
        <f t="shared" si="2"/>
        <v>1.079628356479208</v>
      </c>
    </row>
    <row r="90" spans="1:7" s="5" customFormat="1" ht="14.25" customHeight="1">
      <c r="A90" s="4"/>
      <c r="B90" s="31"/>
      <c r="C90" s="36" t="s">
        <v>31</v>
      </c>
      <c r="D90" s="23" t="s">
        <v>4</v>
      </c>
      <c r="E90" s="24">
        <v>126202.8</v>
      </c>
      <c r="F90" s="24">
        <v>126202.8</v>
      </c>
      <c r="G90" s="25">
        <f t="shared" si="2"/>
        <v>1</v>
      </c>
    </row>
    <row r="91" spans="1:7" s="5" customFormat="1" ht="24" customHeight="1">
      <c r="A91" s="4"/>
      <c r="B91" s="31"/>
      <c r="C91" s="37"/>
      <c r="D91" s="23" t="s">
        <v>5</v>
      </c>
      <c r="E91" s="24">
        <v>245592</v>
      </c>
      <c r="F91" s="24">
        <v>229654.7</v>
      </c>
      <c r="G91" s="25">
        <f t="shared" si="2"/>
        <v>0.9351065995635037</v>
      </c>
    </row>
    <row r="92" spans="1:7" s="5" customFormat="1" ht="24" customHeight="1">
      <c r="A92" s="4"/>
      <c r="B92" s="31"/>
      <c r="C92" s="37"/>
      <c r="D92" s="23" t="s">
        <v>77</v>
      </c>
      <c r="E92" s="24">
        <v>3106.2</v>
      </c>
      <c r="F92" s="24">
        <v>2550.1</v>
      </c>
      <c r="G92" s="25">
        <f t="shared" si="2"/>
        <v>0.8209709613032</v>
      </c>
    </row>
    <row r="93" spans="1:7" s="5" customFormat="1" ht="13.5" customHeight="1">
      <c r="A93" s="4"/>
      <c r="B93" s="31"/>
      <c r="C93" s="38"/>
      <c r="D93" s="23" t="s">
        <v>96</v>
      </c>
      <c r="E93" s="24">
        <f>SUM(E90:E92)</f>
        <v>374901</v>
      </c>
      <c r="F93" s="24">
        <f>SUM(F90:F92)</f>
        <v>358407.6</v>
      </c>
      <c r="G93" s="25">
        <f t="shared" si="2"/>
        <v>0.9560059855801931</v>
      </c>
    </row>
    <row r="94" spans="1:7" s="5" customFormat="1" ht="24" customHeight="1">
      <c r="A94" s="4"/>
      <c r="B94" s="31"/>
      <c r="C94" s="36" t="s">
        <v>100</v>
      </c>
      <c r="D94" s="23" t="s">
        <v>77</v>
      </c>
      <c r="E94" s="24">
        <v>22009.800000000003</v>
      </c>
      <c r="F94" s="24">
        <v>21467.9</v>
      </c>
      <c r="G94" s="25">
        <f t="shared" si="2"/>
        <v>0.9753791492880444</v>
      </c>
    </row>
    <row r="95" spans="1:7" ht="13.5" customHeight="1">
      <c r="A95" s="2"/>
      <c r="B95" s="31"/>
      <c r="C95" s="37"/>
      <c r="D95" s="23" t="s">
        <v>6</v>
      </c>
      <c r="E95" s="24">
        <v>982</v>
      </c>
      <c r="F95" s="24">
        <v>982</v>
      </c>
      <c r="G95" s="25">
        <f t="shared" si="2"/>
        <v>1</v>
      </c>
    </row>
    <row r="96" spans="1:7" ht="13.5" customHeight="1">
      <c r="A96" s="2"/>
      <c r="B96" s="31"/>
      <c r="C96" s="38"/>
      <c r="D96" s="23" t="s">
        <v>97</v>
      </c>
      <c r="E96" s="24">
        <f>SUM(E94:E95)</f>
        <v>22991.800000000003</v>
      </c>
      <c r="F96" s="24">
        <f>SUM(F94:F95)</f>
        <v>22449.9</v>
      </c>
      <c r="G96" s="25">
        <f t="shared" si="2"/>
        <v>0.9764307274767525</v>
      </c>
    </row>
    <row r="97" spans="1:7" ht="24" customHeight="1">
      <c r="A97" s="2"/>
      <c r="B97" s="31"/>
      <c r="C97" s="36" t="s">
        <v>32</v>
      </c>
      <c r="D97" s="23" t="s">
        <v>5</v>
      </c>
      <c r="E97" s="24">
        <v>337.7</v>
      </c>
      <c r="F97" s="24">
        <v>337.7</v>
      </c>
      <c r="G97" s="25">
        <f t="shared" si="2"/>
        <v>1</v>
      </c>
    </row>
    <row r="98" spans="1:7" ht="24" customHeight="1">
      <c r="A98" s="2"/>
      <c r="B98" s="31"/>
      <c r="C98" s="37"/>
      <c r="D98" s="23" t="s">
        <v>77</v>
      </c>
      <c r="E98" s="24">
        <v>149.8</v>
      </c>
      <c r="F98" s="24">
        <v>149.8</v>
      </c>
      <c r="G98" s="25">
        <f t="shared" si="2"/>
        <v>1</v>
      </c>
    </row>
    <row r="99" spans="1:7" ht="14.25" customHeight="1">
      <c r="A99" s="2"/>
      <c r="B99" s="31"/>
      <c r="C99" s="38"/>
      <c r="D99" s="23" t="s">
        <v>98</v>
      </c>
      <c r="E99" s="24">
        <f>SUM(E97:E98)</f>
        <v>487.5</v>
      </c>
      <c r="F99" s="24">
        <f>SUM(F97:F98)</f>
        <v>487.5</v>
      </c>
      <c r="G99" s="25">
        <f t="shared" si="2"/>
        <v>1</v>
      </c>
    </row>
    <row r="100" spans="1:7" ht="24" customHeight="1">
      <c r="A100" s="2"/>
      <c r="B100" s="31"/>
      <c r="C100" s="36" t="s">
        <v>33</v>
      </c>
      <c r="D100" s="23" t="s">
        <v>5</v>
      </c>
      <c r="E100" s="24">
        <v>2405.5</v>
      </c>
      <c r="F100" s="24">
        <v>1880.5</v>
      </c>
      <c r="G100" s="25">
        <f aca="true" t="shared" si="3" ref="G100:G112">F100/E100</f>
        <v>0.7817501558927458</v>
      </c>
    </row>
    <row r="101" spans="1:7" ht="24" customHeight="1">
      <c r="A101" s="2"/>
      <c r="B101" s="31"/>
      <c r="C101" s="37"/>
      <c r="D101" s="23" t="s">
        <v>77</v>
      </c>
      <c r="E101" s="24">
        <v>15642.699999999999</v>
      </c>
      <c r="F101" s="24">
        <v>15096</v>
      </c>
      <c r="G101" s="25">
        <f t="shared" si="3"/>
        <v>0.9650507904645618</v>
      </c>
    </row>
    <row r="102" spans="1:7" ht="12.75" customHeight="1">
      <c r="A102" s="2"/>
      <c r="B102" s="31"/>
      <c r="C102" s="38"/>
      <c r="D102" s="23" t="s">
        <v>99</v>
      </c>
      <c r="E102" s="24">
        <f>SUM(E100:E101)</f>
        <v>18048.199999999997</v>
      </c>
      <c r="F102" s="24">
        <f>SUM(F100:F101)</f>
        <v>16976.5</v>
      </c>
      <c r="G102" s="25">
        <f t="shared" si="3"/>
        <v>0.9406201172416088</v>
      </c>
    </row>
    <row r="103" spans="1:7" ht="15.75" customHeight="1">
      <c r="A103" s="2"/>
      <c r="B103" s="31"/>
      <c r="C103" s="36" t="s">
        <v>101</v>
      </c>
      <c r="D103" s="23" t="s">
        <v>4</v>
      </c>
      <c r="E103" s="24">
        <v>1472.5</v>
      </c>
      <c r="F103" s="24">
        <v>1472.4</v>
      </c>
      <c r="G103" s="25">
        <f t="shared" si="3"/>
        <v>0.9999320882852293</v>
      </c>
    </row>
    <row r="104" spans="1:7" ht="24" customHeight="1">
      <c r="A104" s="2"/>
      <c r="B104" s="31"/>
      <c r="C104" s="37"/>
      <c r="D104" s="23" t="s">
        <v>5</v>
      </c>
      <c r="E104" s="24">
        <v>8130.3</v>
      </c>
      <c r="F104" s="24">
        <v>8130.2</v>
      </c>
      <c r="G104" s="25">
        <f t="shared" si="3"/>
        <v>0.999987700330861</v>
      </c>
    </row>
    <row r="105" spans="1:7" ht="24" customHeight="1">
      <c r="A105" s="2"/>
      <c r="B105" s="31"/>
      <c r="C105" s="37"/>
      <c r="D105" s="23" t="s">
        <v>77</v>
      </c>
      <c r="E105" s="24">
        <v>14802.3</v>
      </c>
      <c r="F105" s="24">
        <v>14521</v>
      </c>
      <c r="G105" s="25">
        <f t="shared" si="3"/>
        <v>0.9809961965370247</v>
      </c>
    </row>
    <row r="106" spans="1:7" ht="15.75" customHeight="1">
      <c r="A106" s="2"/>
      <c r="B106" s="31"/>
      <c r="C106" s="38"/>
      <c r="D106" s="23" t="s">
        <v>102</v>
      </c>
      <c r="E106" s="24">
        <f>SUM(E103:E105)</f>
        <v>24405.1</v>
      </c>
      <c r="F106" s="24">
        <f>SUM(F103:F105)</f>
        <v>24123.6</v>
      </c>
      <c r="G106" s="25">
        <f t="shared" si="3"/>
        <v>0.9884655256483276</v>
      </c>
    </row>
    <row r="107" spans="1:7" ht="15" customHeight="1">
      <c r="A107" s="2"/>
      <c r="B107" s="31"/>
      <c r="C107" s="36" t="s">
        <v>34</v>
      </c>
      <c r="D107" s="23" t="s">
        <v>4</v>
      </c>
      <c r="E107" s="24">
        <v>10509</v>
      </c>
      <c r="F107" s="24">
        <v>10015.800000000001</v>
      </c>
      <c r="G107" s="25">
        <f t="shared" si="3"/>
        <v>0.9530687981729947</v>
      </c>
    </row>
    <row r="108" spans="1:7" ht="24" customHeight="1">
      <c r="A108" s="2"/>
      <c r="B108" s="31"/>
      <c r="C108" s="37"/>
      <c r="D108" s="23" t="s">
        <v>5</v>
      </c>
      <c r="E108" s="24">
        <v>535.3</v>
      </c>
      <c r="F108" s="24">
        <v>466.7</v>
      </c>
      <c r="G108" s="25">
        <f t="shared" si="3"/>
        <v>0.871847562114702</v>
      </c>
    </row>
    <row r="109" spans="1:7" ht="24" customHeight="1">
      <c r="A109" s="2"/>
      <c r="B109" s="31"/>
      <c r="C109" s="37"/>
      <c r="D109" s="23" t="s">
        <v>77</v>
      </c>
      <c r="E109" s="24">
        <v>303384.6</v>
      </c>
      <c r="F109" s="24">
        <v>294762.7</v>
      </c>
      <c r="G109" s="25">
        <f t="shared" si="3"/>
        <v>0.9715809569767221</v>
      </c>
    </row>
    <row r="110" spans="1:7" ht="13.5" customHeight="1">
      <c r="A110" s="2"/>
      <c r="B110" s="31"/>
      <c r="C110" s="38"/>
      <c r="D110" s="23" t="s">
        <v>103</v>
      </c>
      <c r="E110" s="24">
        <f>SUM(E107:E109)</f>
        <v>314428.89999999997</v>
      </c>
      <c r="F110" s="24">
        <f>SUM(F107:F109)</f>
        <v>305245.2</v>
      </c>
      <c r="G110" s="25">
        <f t="shared" si="3"/>
        <v>0.9707924430610546</v>
      </c>
    </row>
    <row r="111" spans="1:7" ht="15.75" customHeight="1">
      <c r="A111" s="2"/>
      <c r="B111" s="31"/>
      <c r="C111" s="36" t="s">
        <v>104</v>
      </c>
      <c r="D111" s="23" t="s">
        <v>6</v>
      </c>
      <c r="E111" s="24">
        <v>1799608</v>
      </c>
      <c r="F111" s="24">
        <v>1799608</v>
      </c>
      <c r="G111" s="25">
        <f t="shared" si="3"/>
        <v>1</v>
      </c>
    </row>
    <row r="112" spans="1:7" ht="20.25" customHeight="1">
      <c r="A112" s="2"/>
      <c r="B112" s="31"/>
      <c r="C112" s="38"/>
      <c r="D112" s="23" t="s">
        <v>105</v>
      </c>
      <c r="E112" s="24">
        <f>SUM(E111)</f>
        <v>1799608</v>
      </c>
      <c r="F112" s="24">
        <f>SUM(F111)</f>
        <v>1799608</v>
      </c>
      <c r="G112" s="25">
        <f t="shared" si="3"/>
        <v>1</v>
      </c>
    </row>
    <row r="113" spans="1:7" ht="24" customHeight="1">
      <c r="A113" s="2"/>
      <c r="B113" s="31"/>
      <c r="C113" s="36" t="s">
        <v>106</v>
      </c>
      <c r="D113" s="23" t="s">
        <v>77</v>
      </c>
      <c r="E113" s="24">
        <v>0</v>
      </c>
      <c r="F113" s="24">
        <v>0</v>
      </c>
      <c r="G113" s="25">
        <v>1</v>
      </c>
    </row>
    <row r="114" spans="1:7" ht="14.25" customHeight="1">
      <c r="A114" s="2"/>
      <c r="B114" s="32"/>
      <c r="C114" s="38"/>
      <c r="D114" s="23" t="s">
        <v>107</v>
      </c>
      <c r="E114" s="24">
        <f>SUM(E113)</f>
        <v>0</v>
      </c>
      <c r="F114" s="24">
        <f>SUM(F113)</f>
        <v>0</v>
      </c>
      <c r="G114" s="25">
        <v>1</v>
      </c>
    </row>
    <row r="115" spans="1:7" ht="24" customHeight="1">
      <c r="A115" s="2"/>
      <c r="B115" s="30">
        <v>12</v>
      </c>
      <c r="C115" s="33" t="s">
        <v>35</v>
      </c>
      <c r="D115" s="20" t="s">
        <v>5</v>
      </c>
      <c r="E115" s="21">
        <f>E122</f>
        <v>2619.2</v>
      </c>
      <c r="F115" s="21">
        <f>F122</f>
        <v>2545.4</v>
      </c>
      <c r="G115" s="22">
        <f aca="true" t="shared" si="4" ref="G115:G134">F115/E115</f>
        <v>0.9718234575442884</v>
      </c>
    </row>
    <row r="116" spans="1:7" ht="24" customHeight="1">
      <c r="A116" s="2"/>
      <c r="B116" s="31"/>
      <c r="C116" s="33"/>
      <c r="D116" s="20" t="s">
        <v>77</v>
      </c>
      <c r="E116" s="21">
        <f>E118+E120+E123</f>
        <v>86841</v>
      </c>
      <c r="F116" s="21">
        <f>F118+F120+F123</f>
        <v>82599.8</v>
      </c>
      <c r="G116" s="22">
        <f t="shared" si="4"/>
        <v>0.9511613178107116</v>
      </c>
    </row>
    <row r="117" spans="1:7" ht="15" customHeight="1">
      <c r="A117" s="2"/>
      <c r="B117" s="31"/>
      <c r="C117" s="34" t="s">
        <v>7</v>
      </c>
      <c r="D117" s="35"/>
      <c r="E117" s="21">
        <f>SUM(E115:E116)</f>
        <v>89460.2</v>
      </c>
      <c r="F117" s="21">
        <f>SUM(F115:F116)</f>
        <v>85145.2</v>
      </c>
      <c r="G117" s="22">
        <f t="shared" si="4"/>
        <v>0.9517662603034646</v>
      </c>
    </row>
    <row r="118" spans="1:7" ht="24" customHeight="1">
      <c r="A118" s="2"/>
      <c r="B118" s="31"/>
      <c r="C118" s="36" t="s">
        <v>108</v>
      </c>
      <c r="D118" s="23" t="s">
        <v>77</v>
      </c>
      <c r="E118" s="24">
        <v>1422</v>
      </c>
      <c r="F118" s="24">
        <v>786.2</v>
      </c>
      <c r="G118" s="25">
        <f t="shared" si="4"/>
        <v>0.5528832630098454</v>
      </c>
    </row>
    <row r="119" spans="1:7" ht="15" customHeight="1">
      <c r="A119" s="2"/>
      <c r="B119" s="31"/>
      <c r="C119" s="38"/>
      <c r="D119" s="23" t="s">
        <v>95</v>
      </c>
      <c r="E119" s="24">
        <f>SUM(E118)</f>
        <v>1422</v>
      </c>
      <c r="F119" s="24">
        <f>SUM(F118)</f>
        <v>786.2</v>
      </c>
      <c r="G119" s="25">
        <f t="shared" si="4"/>
        <v>0.5528832630098454</v>
      </c>
    </row>
    <row r="120" spans="1:7" ht="24" customHeight="1">
      <c r="A120" s="2"/>
      <c r="B120" s="31"/>
      <c r="C120" s="36" t="s">
        <v>36</v>
      </c>
      <c r="D120" s="23" t="s">
        <v>77</v>
      </c>
      <c r="E120" s="24">
        <v>3069</v>
      </c>
      <c r="F120" s="24">
        <v>2293.3</v>
      </c>
      <c r="G120" s="25">
        <f t="shared" si="4"/>
        <v>0.747246660149886</v>
      </c>
    </row>
    <row r="121" spans="1:7" ht="14.25" customHeight="1">
      <c r="A121" s="2"/>
      <c r="B121" s="31"/>
      <c r="C121" s="38"/>
      <c r="D121" s="23" t="s">
        <v>96</v>
      </c>
      <c r="E121" s="24">
        <f>SUM(E120)</f>
        <v>3069</v>
      </c>
      <c r="F121" s="24">
        <f>SUM(F120)</f>
        <v>2293.3</v>
      </c>
      <c r="G121" s="25">
        <f t="shared" si="4"/>
        <v>0.747246660149886</v>
      </c>
    </row>
    <row r="122" spans="1:7" ht="24" customHeight="1">
      <c r="A122" s="2"/>
      <c r="B122" s="31"/>
      <c r="C122" s="36" t="s">
        <v>37</v>
      </c>
      <c r="D122" s="23" t="s">
        <v>5</v>
      </c>
      <c r="E122" s="24">
        <v>2619.2</v>
      </c>
      <c r="F122" s="24">
        <v>2545.4</v>
      </c>
      <c r="G122" s="25">
        <f t="shared" si="4"/>
        <v>0.9718234575442884</v>
      </c>
    </row>
    <row r="123" spans="1:7" ht="24" customHeight="1">
      <c r="A123" s="2"/>
      <c r="B123" s="31"/>
      <c r="C123" s="37"/>
      <c r="D123" s="23" t="s">
        <v>77</v>
      </c>
      <c r="E123" s="24">
        <v>82350</v>
      </c>
      <c r="F123" s="24">
        <v>79520.3</v>
      </c>
      <c r="G123" s="25">
        <f t="shared" si="4"/>
        <v>0.965638129933212</v>
      </c>
    </row>
    <row r="124" spans="1:7" ht="14.25" customHeight="1">
      <c r="A124" s="2"/>
      <c r="B124" s="32"/>
      <c r="C124" s="38"/>
      <c r="D124" s="23" t="s">
        <v>97</v>
      </c>
      <c r="E124" s="24">
        <f>SUM(E122:E123)</f>
        <v>84969.2</v>
      </c>
      <c r="F124" s="24">
        <f>SUM(F122:F123)</f>
        <v>82065.7</v>
      </c>
      <c r="G124" s="25">
        <f t="shared" si="4"/>
        <v>0.9658287944337478</v>
      </c>
    </row>
    <row r="125" spans="1:7" ht="14.25" customHeight="1">
      <c r="A125" s="2"/>
      <c r="B125" s="30">
        <v>13</v>
      </c>
      <c r="C125" s="33" t="s">
        <v>38</v>
      </c>
      <c r="D125" s="20" t="s">
        <v>4</v>
      </c>
      <c r="E125" s="21">
        <f>E130+E147</f>
        <v>318.2</v>
      </c>
      <c r="F125" s="21">
        <f>F130+F147</f>
        <v>317.9</v>
      </c>
      <c r="G125" s="22">
        <f t="shared" si="4"/>
        <v>0.9990571967316153</v>
      </c>
    </row>
    <row r="126" spans="1:7" ht="24" customHeight="1">
      <c r="A126" s="2"/>
      <c r="B126" s="31"/>
      <c r="C126" s="33"/>
      <c r="D126" s="20" t="s">
        <v>5</v>
      </c>
      <c r="E126" s="21">
        <f>E131+E137+E144+E149</f>
        <v>10167.7</v>
      </c>
      <c r="F126" s="21">
        <f>F131+F137+F144+F149</f>
        <v>9186.3</v>
      </c>
      <c r="G126" s="22">
        <f t="shared" si="4"/>
        <v>0.9034786628244341</v>
      </c>
    </row>
    <row r="127" spans="1:7" ht="24" customHeight="1">
      <c r="A127" s="2"/>
      <c r="B127" s="31"/>
      <c r="C127" s="33"/>
      <c r="D127" s="20" t="s">
        <v>77</v>
      </c>
      <c r="E127" s="21">
        <f>E132+E135+E138+E145+E150+E152</f>
        <v>74015.2</v>
      </c>
      <c r="F127" s="21">
        <f>F132+F135+F138+F145+F150+F152</f>
        <v>66904.3</v>
      </c>
      <c r="G127" s="22">
        <f t="shared" si="4"/>
        <v>0.903926490774868</v>
      </c>
    </row>
    <row r="128" spans="1:7" ht="15" customHeight="1">
      <c r="A128" s="2"/>
      <c r="B128" s="31"/>
      <c r="C128" s="33"/>
      <c r="D128" s="20" t="s">
        <v>6</v>
      </c>
      <c r="E128" s="21">
        <f>E133+E140+E142</f>
        <v>2133398.6</v>
      </c>
      <c r="F128" s="21">
        <f>F133+F140+F142</f>
        <v>1070705.32</v>
      </c>
      <c r="G128" s="22">
        <f t="shared" si="4"/>
        <v>0.5018777644271446</v>
      </c>
    </row>
    <row r="129" spans="1:7" ht="15" customHeight="1">
      <c r="A129" s="2"/>
      <c r="B129" s="31"/>
      <c r="C129" s="34" t="s">
        <v>7</v>
      </c>
      <c r="D129" s="35"/>
      <c r="E129" s="21">
        <f>SUM(E125:E128)</f>
        <v>2217899.7</v>
      </c>
      <c r="F129" s="21">
        <f>SUM(F125:F128)</f>
        <v>1147113.82</v>
      </c>
      <c r="G129" s="22">
        <f t="shared" si="4"/>
        <v>0.5172072569377235</v>
      </c>
    </row>
    <row r="130" spans="1:7" ht="17.25" customHeight="1">
      <c r="A130" s="2"/>
      <c r="B130" s="31"/>
      <c r="C130" s="36" t="s">
        <v>39</v>
      </c>
      <c r="D130" s="23" t="s">
        <v>4</v>
      </c>
      <c r="E130" s="24">
        <v>318.2</v>
      </c>
      <c r="F130" s="24">
        <v>317.9</v>
      </c>
      <c r="G130" s="25">
        <f t="shared" si="4"/>
        <v>0.9990571967316153</v>
      </c>
    </row>
    <row r="131" spans="1:7" ht="24" customHeight="1">
      <c r="A131" s="2"/>
      <c r="B131" s="31"/>
      <c r="C131" s="37"/>
      <c r="D131" s="23" t="s">
        <v>5</v>
      </c>
      <c r="E131" s="24">
        <v>965.7</v>
      </c>
      <c r="F131" s="24">
        <v>965.6</v>
      </c>
      <c r="G131" s="25">
        <f t="shared" si="4"/>
        <v>0.9998964481723103</v>
      </c>
    </row>
    <row r="132" spans="1:7" ht="24" customHeight="1">
      <c r="A132" s="2"/>
      <c r="B132" s="31"/>
      <c r="C132" s="37"/>
      <c r="D132" s="23" t="s">
        <v>77</v>
      </c>
      <c r="E132" s="24">
        <v>318.2</v>
      </c>
      <c r="F132" s="24">
        <v>318.2</v>
      </c>
      <c r="G132" s="25">
        <f t="shared" si="4"/>
        <v>1</v>
      </c>
    </row>
    <row r="133" spans="1:7" ht="13.5" customHeight="1">
      <c r="A133" s="2"/>
      <c r="B133" s="31"/>
      <c r="C133" s="37"/>
      <c r="D133" s="23" t="s">
        <v>6</v>
      </c>
      <c r="E133" s="24">
        <v>2974.6</v>
      </c>
      <c r="F133" s="24">
        <v>4763.32</v>
      </c>
      <c r="G133" s="25">
        <f t="shared" si="4"/>
        <v>1.601331271431453</v>
      </c>
    </row>
    <row r="134" spans="1:7" ht="13.5" customHeight="1">
      <c r="A134" s="2"/>
      <c r="B134" s="31"/>
      <c r="C134" s="38"/>
      <c r="D134" s="23" t="s">
        <v>95</v>
      </c>
      <c r="E134" s="24">
        <f>SUM(E130:E133)</f>
        <v>4576.7</v>
      </c>
      <c r="F134" s="24">
        <f>SUM(F130:F133)</f>
        <v>6365.0199999999995</v>
      </c>
      <c r="G134" s="25">
        <f t="shared" si="4"/>
        <v>1.3907444228374155</v>
      </c>
    </row>
    <row r="135" spans="1:7" ht="24" customHeight="1">
      <c r="A135" s="2"/>
      <c r="B135" s="31"/>
      <c r="C135" s="36" t="s">
        <v>109</v>
      </c>
      <c r="D135" s="23" t="s">
        <v>77</v>
      </c>
      <c r="E135" s="24">
        <v>0</v>
      </c>
      <c r="F135" s="24">
        <v>0</v>
      </c>
      <c r="G135" s="25">
        <v>1</v>
      </c>
    </row>
    <row r="136" spans="1:7" ht="24" customHeight="1">
      <c r="A136" s="2"/>
      <c r="B136" s="31"/>
      <c r="C136" s="38"/>
      <c r="D136" s="23" t="s">
        <v>96</v>
      </c>
      <c r="E136" s="24">
        <f>SUM(E135)</f>
        <v>0</v>
      </c>
      <c r="F136" s="24">
        <f>SUM(F135)</f>
        <v>0</v>
      </c>
      <c r="G136" s="25">
        <v>1</v>
      </c>
    </row>
    <row r="137" spans="1:7" ht="24" customHeight="1">
      <c r="A137" s="2"/>
      <c r="B137" s="31"/>
      <c r="C137" s="36" t="s">
        <v>110</v>
      </c>
      <c r="D137" s="23" t="s">
        <v>5</v>
      </c>
      <c r="E137" s="24">
        <v>8984</v>
      </c>
      <c r="F137" s="24">
        <v>8002.7</v>
      </c>
      <c r="G137" s="25">
        <f aca="true" t="shared" si="5" ref="G137:G146">F137/E137</f>
        <v>0.8907724844167408</v>
      </c>
    </row>
    <row r="138" spans="1:7" ht="24" customHeight="1">
      <c r="A138" s="2"/>
      <c r="B138" s="31"/>
      <c r="C138" s="37"/>
      <c r="D138" s="23" t="s">
        <v>77</v>
      </c>
      <c r="E138" s="24">
        <v>1000</v>
      </c>
      <c r="F138" s="24">
        <v>960.9</v>
      </c>
      <c r="G138" s="25">
        <f t="shared" si="5"/>
        <v>0.9609</v>
      </c>
    </row>
    <row r="139" spans="1:7" ht="13.5" customHeight="1">
      <c r="A139" s="2"/>
      <c r="B139" s="31"/>
      <c r="C139" s="38"/>
      <c r="D139" s="23" t="s">
        <v>97</v>
      </c>
      <c r="E139" s="24">
        <f>SUM(E137:E138)</f>
        <v>9984</v>
      </c>
      <c r="F139" s="24">
        <f>SUM(F137:F138)</f>
        <v>8963.6</v>
      </c>
      <c r="G139" s="25">
        <f t="shared" si="5"/>
        <v>0.8977964743589744</v>
      </c>
    </row>
    <row r="140" spans="1:7" ht="24.75" customHeight="1">
      <c r="A140" s="2"/>
      <c r="B140" s="31"/>
      <c r="C140" s="36" t="s">
        <v>40</v>
      </c>
      <c r="D140" s="23" t="s">
        <v>6</v>
      </c>
      <c r="E140" s="24">
        <v>109728</v>
      </c>
      <c r="F140" s="24">
        <v>42794</v>
      </c>
      <c r="G140" s="25">
        <f t="shared" si="5"/>
        <v>0.39000072907553224</v>
      </c>
    </row>
    <row r="141" spans="1:7" ht="24.75" customHeight="1">
      <c r="A141" s="2"/>
      <c r="B141" s="31"/>
      <c r="C141" s="38"/>
      <c r="D141" s="23" t="s">
        <v>98</v>
      </c>
      <c r="E141" s="24">
        <f>SUM(E140)</f>
        <v>109728</v>
      </c>
      <c r="F141" s="24">
        <f>SUM(F140)</f>
        <v>42794</v>
      </c>
      <c r="G141" s="25">
        <f t="shared" si="5"/>
        <v>0.39000072907553224</v>
      </c>
    </row>
    <row r="142" spans="1:7" ht="15.75" customHeight="1">
      <c r="A142" s="2"/>
      <c r="B142" s="31"/>
      <c r="C142" s="36" t="s">
        <v>41</v>
      </c>
      <c r="D142" s="23" t="s">
        <v>6</v>
      </c>
      <c r="E142" s="24">
        <v>2020696</v>
      </c>
      <c r="F142" s="24">
        <v>1023148</v>
      </c>
      <c r="G142" s="25">
        <f t="shared" si="5"/>
        <v>0.5063344511000171</v>
      </c>
    </row>
    <row r="143" spans="1:7" ht="19.5" customHeight="1">
      <c r="A143" s="2"/>
      <c r="B143" s="31"/>
      <c r="C143" s="38"/>
      <c r="D143" s="23" t="s">
        <v>99</v>
      </c>
      <c r="E143" s="24">
        <f>SUM(E142)</f>
        <v>2020696</v>
      </c>
      <c r="F143" s="24">
        <f>SUM(F142)</f>
        <v>1023148</v>
      </c>
      <c r="G143" s="25">
        <f t="shared" si="5"/>
        <v>0.5063344511000171</v>
      </c>
    </row>
    <row r="144" spans="1:7" ht="24" customHeight="1">
      <c r="A144" s="2"/>
      <c r="B144" s="31"/>
      <c r="C144" s="36" t="s">
        <v>42</v>
      </c>
      <c r="D144" s="23" t="s">
        <v>5</v>
      </c>
      <c r="E144" s="24">
        <v>218</v>
      </c>
      <c r="F144" s="24">
        <v>218</v>
      </c>
      <c r="G144" s="25">
        <f t="shared" si="5"/>
        <v>1</v>
      </c>
    </row>
    <row r="145" spans="1:7" ht="24" customHeight="1">
      <c r="A145" s="2"/>
      <c r="B145" s="31"/>
      <c r="C145" s="37"/>
      <c r="D145" s="23" t="s">
        <v>77</v>
      </c>
      <c r="E145" s="24">
        <v>2.3</v>
      </c>
      <c r="F145" s="24">
        <v>2.2</v>
      </c>
      <c r="G145" s="25">
        <f t="shared" si="5"/>
        <v>0.9565217391304349</v>
      </c>
    </row>
    <row r="146" spans="1:7" ht="14.25" customHeight="1">
      <c r="A146" s="2"/>
      <c r="B146" s="31"/>
      <c r="C146" s="38"/>
      <c r="D146" s="23" t="s">
        <v>102</v>
      </c>
      <c r="E146" s="24">
        <f>SUM(E144:E145)</f>
        <v>220.3</v>
      </c>
      <c r="F146" s="24">
        <f>SUM(F144:F145)</f>
        <v>220.2</v>
      </c>
      <c r="G146" s="25">
        <f t="shared" si="5"/>
        <v>0.999546073536087</v>
      </c>
    </row>
    <row r="147" spans="1:7" ht="16.5" customHeight="1">
      <c r="A147" s="2"/>
      <c r="B147" s="31"/>
      <c r="C147" s="36" t="s">
        <v>43</v>
      </c>
      <c r="D147" s="23" t="s">
        <v>4</v>
      </c>
      <c r="E147" s="24">
        <v>0</v>
      </c>
      <c r="F147" s="24">
        <v>0</v>
      </c>
      <c r="G147" s="25">
        <v>1</v>
      </c>
    </row>
    <row r="148" spans="1:7" ht="19.5" customHeight="1">
      <c r="A148" s="2"/>
      <c r="B148" s="31"/>
      <c r="C148" s="38"/>
      <c r="D148" s="23" t="s">
        <v>103</v>
      </c>
      <c r="E148" s="24">
        <f>SUM(E147)</f>
        <v>0</v>
      </c>
      <c r="F148" s="24">
        <f>SUM(F147)</f>
        <v>0</v>
      </c>
      <c r="G148" s="25">
        <v>1</v>
      </c>
    </row>
    <row r="149" spans="1:7" ht="24" customHeight="1">
      <c r="A149" s="2"/>
      <c r="B149" s="31"/>
      <c r="C149" s="36" t="s">
        <v>44</v>
      </c>
      <c r="D149" s="23" t="s">
        <v>5</v>
      </c>
      <c r="E149" s="24">
        <v>0</v>
      </c>
      <c r="F149" s="24">
        <v>0</v>
      </c>
      <c r="G149" s="25">
        <v>1</v>
      </c>
    </row>
    <row r="150" spans="1:7" ht="23.25" customHeight="1">
      <c r="A150" s="2"/>
      <c r="B150" s="31"/>
      <c r="C150" s="37"/>
      <c r="D150" s="23" t="s">
        <v>77</v>
      </c>
      <c r="E150" s="24">
        <v>0</v>
      </c>
      <c r="F150" s="24">
        <v>0</v>
      </c>
      <c r="G150" s="25">
        <v>1</v>
      </c>
    </row>
    <row r="151" spans="1:7" ht="14.25" customHeight="1">
      <c r="A151" s="2"/>
      <c r="B151" s="31"/>
      <c r="C151" s="38"/>
      <c r="D151" s="23" t="s">
        <v>105</v>
      </c>
      <c r="E151" s="24">
        <f>SUM(E149:E150)</f>
        <v>0</v>
      </c>
      <c r="F151" s="24">
        <f>SUM(F149:F150)</f>
        <v>0</v>
      </c>
      <c r="G151" s="25">
        <v>1</v>
      </c>
    </row>
    <row r="152" spans="1:7" ht="24" customHeight="1">
      <c r="A152" s="2"/>
      <c r="B152" s="31"/>
      <c r="C152" s="36" t="s">
        <v>111</v>
      </c>
      <c r="D152" s="23" t="s">
        <v>77</v>
      </c>
      <c r="E152" s="24">
        <v>72694.7</v>
      </c>
      <c r="F152" s="24">
        <v>65623</v>
      </c>
      <c r="G152" s="25">
        <f aca="true" t="shared" si="6" ref="G152:G183">F152/E152</f>
        <v>0.9027205559690047</v>
      </c>
    </row>
    <row r="153" spans="1:7" ht="14.25" customHeight="1">
      <c r="A153" s="2"/>
      <c r="B153" s="32"/>
      <c r="C153" s="38"/>
      <c r="D153" s="23" t="s">
        <v>107</v>
      </c>
      <c r="E153" s="24">
        <f>SUM(E152)</f>
        <v>72694.7</v>
      </c>
      <c r="F153" s="24">
        <f>SUM(F152)</f>
        <v>65623</v>
      </c>
      <c r="G153" s="25">
        <f t="shared" si="6"/>
        <v>0.9027205559690047</v>
      </c>
    </row>
    <row r="154" spans="1:7" ht="24" customHeight="1">
      <c r="A154" s="2"/>
      <c r="B154" s="30">
        <v>14</v>
      </c>
      <c r="C154" s="33" t="s">
        <v>112</v>
      </c>
      <c r="D154" s="20" t="s">
        <v>5</v>
      </c>
      <c r="E154" s="21">
        <f>E161+E164+E170</f>
        <v>133387.6</v>
      </c>
      <c r="F154" s="21">
        <f>F161+F164+F170</f>
        <v>110771.6</v>
      </c>
      <c r="G154" s="22">
        <f t="shared" si="6"/>
        <v>0.8304490072540476</v>
      </c>
    </row>
    <row r="155" spans="1:7" ht="24" customHeight="1">
      <c r="A155" s="2"/>
      <c r="B155" s="31"/>
      <c r="C155" s="33"/>
      <c r="D155" s="20" t="s">
        <v>77</v>
      </c>
      <c r="E155" s="21">
        <f>E158+E162+E165+E171</f>
        <v>166318.5</v>
      </c>
      <c r="F155" s="21">
        <f>F158+F162+F165+F171</f>
        <v>139093.1</v>
      </c>
      <c r="G155" s="22">
        <f t="shared" si="6"/>
        <v>0.8363056424871557</v>
      </c>
    </row>
    <row r="156" spans="1:7" ht="22.5" customHeight="1">
      <c r="A156" s="2"/>
      <c r="B156" s="31"/>
      <c r="C156" s="33"/>
      <c r="D156" s="20" t="s">
        <v>6</v>
      </c>
      <c r="E156" s="21">
        <f>E159+E166+E168</f>
        <v>480090.55</v>
      </c>
      <c r="F156" s="21">
        <f>F159+F166+F168</f>
        <v>440482.98</v>
      </c>
      <c r="G156" s="22">
        <f t="shared" si="6"/>
        <v>0.9174997924870631</v>
      </c>
    </row>
    <row r="157" spans="1:7" ht="15.75" customHeight="1">
      <c r="A157" s="2"/>
      <c r="B157" s="31"/>
      <c r="C157" s="34" t="s">
        <v>7</v>
      </c>
      <c r="D157" s="35"/>
      <c r="E157" s="21">
        <f>SUM(E154:E156)</f>
        <v>779796.6499999999</v>
      </c>
      <c r="F157" s="21">
        <f>SUM(F154:F156)</f>
        <v>690347.6799999999</v>
      </c>
      <c r="G157" s="22">
        <f t="shared" si="6"/>
        <v>0.8852919283508079</v>
      </c>
    </row>
    <row r="158" spans="1:7" ht="24" customHeight="1">
      <c r="A158" s="2"/>
      <c r="B158" s="31"/>
      <c r="C158" s="36" t="s">
        <v>113</v>
      </c>
      <c r="D158" s="23" t="s">
        <v>77</v>
      </c>
      <c r="E158" s="24">
        <v>296.6</v>
      </c>
      <c r="F158" s="24">
        <v>289.6</v>
      </c>
      <c r="G158" s="25">
        <f t="shared" si="6"/>
        <v>0.9763991908293999</v>
      </c>
    </row>
    <row r="159" spans="1:7" ht="15.75" customHeight="1">
      <c r="A159" s="2"/>
      <c r="B159" s="31"/>
      <c r="C159" s="37"/>
      <c r="D159" s="23" t="s">
        <v>6</v>
      </c>
      <c r="E159" s="24">
        <v>150588.25</v>
      </c>
      <c r="F159" s="24">
        <v>123747.88</v>
      </c>
      <c r="G159" s="25">
        <f t="shared" si="6"/>
        <v>0.821763185374689</v>
      </c>
    </row>
    <row r="160" spans="1:7" ht="14.25" customHeight="1">
      <c r="A160" s="2"/>
      <c r="B160" s="31"/>
      <c r="C160" s="38"/>
      <c r="D160" s="23" t="s">
        <v>95</v>
      </c>
      <c r="E160" s="24">
        <f>SUM(E158:E159)</f>
        <v>150884.85</v>
      </c>
      <c r="F160" s="24">
        <f>SUM(F158:F159)</f>
        <v>124037.48000000001</v>
      </c>
      <c r="G160" s="25">
        <f t="shared" si="6"/>
        <v>0.82206715916144</v>
      </c>
    </row>
    <row r="161" spans="1:7" ht="24" customHeight="1">
      <c r="A161" s="2"/>
      <c r="B161" s="31"/>
      <c r="C161" s="36" t="s">
        <v>114</v>
      </c>
      <c r="D161" s="23" t="s">
        <v>5</v>
      </c>
      <c r="E161" s="24">
        <v>21354.5</v>
      </c>
      <c r="F161" s="24">
        <v>0</v>
      </c>
      <c r="G161" s="25">
        <f t="shared" si="6"/>
        <v>0</v>
      </c>
    </row>
    <row r="162" spans="1:7" ht="24" customHeight="1">
      <c r="A162" s="2"/>
      <c r="B162" s="31"/>
      <c r="C162" s="37"/>
      <c r="D162" s="23" t="s">
        <v>77</v>
      </c>
      <c r="E162" s="24">
        <v>2372.8</v>
      </c>
      <c r="F162" s="24">
        <v>1326.4</v>
      </c>
      <c r="G162" s="25">
        <f t="shared" si="6"/>
        <v>0.5590020229265004</v>
      </c>
    </row>
    <row r="163" spans="1:7" ht="15" customHeight="1">
      <c r="A163" s="2"/>
      <c r="B163" s="31"/>
      <c r="C163" s="38"/>
      <c r="D163" s="23" t="s">
        <v>96</v>
      </c>
      <c r="E163" s="24">
        <f>SUM(E161:E162)</f>
        <v>23727.3</v>
      </c>
      <c r="F163" s="24">
        <f>SUM(F161:F162)</f>
        <v>1326.4</v>
      </c>
      <c r="G163" s="25">
        <f t="shared" si="6"/>
        <v>0.055901851453810596</v>
      </c>
    </row>
    <row r="164" spans="1:7" ht="24" customHeight="1">
      <c r="A164" s="2"/>
      <c r="B164" s="31"/>
      <c r="C164" s="36" t="s">
        <v>115</v>
      </c>
      <c r="D164" s="23" t="s">
        <v>5</v>
      </c>
      <c r="E164" s="24">
        <v>42538.8</v>
      </c>
      <c r="F164" s="24">
        <v>41566.3</v>
      </c>
      <c r="G164" s="25">
        <f t="shared" si="6"/>
        <v>0.9771385182468711</v>
      </c>
    </row>
    <row r="165" spans="1:7" ht="24" customHeight="1">
      <c r="A165" s="2"/>
      <c r="B165" s="31"/>
      <c r="C165" s="37"/>
      <c r="D165" s="23" t="s">
        <v>77</v>
      </c>
      <c r="E165" s="24">
        <v>81166.5</v>
      </c>
      <c r="F165" s="24">
        <v>57610</v>
      </c>
      <c r="G165" s="25">
        <f t="shared" si="6"/>
        <v>0.7097755847547942</v>
      </c>
    </row>
    <row r="166" spans="1:7" ht="13.5" customHeight="1">
      <c r="A166" s="2"/>
      <c r="B166" s="31"/>
      <c r="C166" s="37"/>
      <c r="D166" s="23" t="s">
        <v>6</v>
      </c>
      <c r="E166" s="24">
        <v>327850.8</v>
      </c>
      <c r="F166" s="24">
        <v>313905.1</v>
      </c>
      <c r="G166" s="25">
        <f t="shared" si="6"/>
        <v>0.9574632729278074</v>
      </c>
    </row>
    <row r="167" spans="1:7" ht="13.5" customHeight="1">
      <c r="A167" s="2"/>
      <c r="B167" s="31"/>
      <c r="C167" s="38"/>
      <c r="D167" s="23" t="s">
        <v>97</v>
      </c>
      <c r="E167" s="24">
        <f>SUM(E164:E166)</f>
        <v>451556.1</v>
      </c>
      <c r="F167" s="24">
        <f>SUM(F164:F166)</f>
        <v>413081.39999999997</v>
      </c>
      <c r="G167" s="25">
        <f t="shared" si="6"/>
        <v>0.9147953045036928</v>
      </c>
    </row>
    <row r="168" spans="1:7" ht="18" customHeight="1">
      <c r="A168" s="2"/>
      <c r="B168" s="31"/>
      <c r="C168" s="36" t="s">
        <v>116</v>
      </c>
      <c r="D168" s="23" t="s">
        <v>6</v>
      </c>
      <c r="E168" s="24">
        <v>1651.5</v>
      </c>
      <c r="F168" s="24">
        <v>2830</v>
      </c>
      <c r="G168" s="25">
        <f t="shared" si="6"/>
        <v>1.71359370269452</v>
      </c>
    </row>
    <row r="169" spans="1:7" ht="18" customHeight="1">
      <c r="A169" s="2"/>
      <c r="B169" s="31"/>
      <c r="C169" s="38"/>
      <c r="D169" s="23" t="s">
        <v>98</v>
      </c>
      <c r="E169" s="24">
        <f>SUM(E168)</f>
        <v>1651.5</v>
      </c>
      <c r="F169" s="24">
        <f>SUM(F168)</f>
        <v>2830</v>
      </c>
      <c r="G169" s="25">
        <f t="shared" si="6"/>
        <v>1.71359370269452</v>
      </c>
    </row>
    <row r="170" spans="1:7" ht="24" customHeight="1">
      <c r="A170" s="2"/>
      <c r="B170" s="31"/>
      <c r="C170" s="36" t="s">
        <v>117</v>
      </c>
      <c r="D170" s="23" t="s">
        <v>5</v>
      </c>
      <c r="E170" s="24">
        <v>69494.3</v>
      </c>
      <c r="F170" s="24">
        <v>69205.3</v>
      </c>
      <c r="G170" s="25">
        <f t="shared" si="6"/>
        <v>0.9958413855524841</v>
      </c>
    </row>
    <row r="171" spans="1:7" ht="24" customHeight="1">
      <c r="A171" s="2"/>
      <c r="B171" s="31"/>
      <c r="C171" s="37"/>
      <c r="D171" s="23" t="s">
        <v>77</v>
      </c>
      <c r="E171" s="24">
        <v>82482.6</v>
      </c>
      <c r="F171" s="24">
        <v>79867.1</v>
      </c>
      <c r="G171" s="25">
        <f t="shared" si="6"/>
        <v>0.9682902818291373</v>
      </c>
    </row>
    <row r="172" spans="1:7" ht="14.25" customHeight="1">
      <c r="A172" s="2"/>
      <c r="B172" s="32"/>
      <c r="C172" s="38"/>
      <c r="D172" s="23" t="s">
        <v>99</v>
      </c>
      <c r="E172" s="24">
        <f>SUM(E170:E171)</f>
        <v>151976.90000000002</v>
      </c>
      <c r="F172" s="24">
        <f>SUM(F170:F171)</f>
        <v>149072.40000000002</v>
      </c>
      <c r="G172" s="25">
        <f t="shared" si="6"/>
        <v>0.9808885429298795</v>
      </c>
    </row>
    <row r="173" spans="1:7" ht="24" customHeight="1">
      <c r="A173" s="2"/>
      <c r="B173" s="30">
        <v>15</v>
      </c>
      <c r="C173" s="33" t="s">
        <v>45</v>
      </c>
      <c r="D173" s="20" t="s">
        <v>5</v>
      </c>
      <c r="E173" s="21">
        <f>E178</f>
        <v>239045</v>
      </c>
      <c r="F173" s="21">
        <f>F178</f>
        <v>227211.4</v>
      </c>
      <c r="G173" s="22">
        <f t="shared" si="6"/>
        <v>0.9504963500596122</v>
      </c>
    </row>
    <row r="174" spans="1:7" ht="35.25" customHeight="1">
      <c r="A174" s="2"/>
      <c r="B174" s="31"/>
      <c r="C174" s="33"/>
      <c r="D174" s="20" t="s">
        <v>77</v>
      </c>
      <c r="E174" s="21">
        <f>E176+E179+E181</f>
        <v>134653.1</v>
      </c>
      <c r="F174" s="21">
        <f>F176+F179+F181</f>
        <v>125094.9</v>
      </c>
      <c r="G174" s="22">
        <f t="shared" si="6"/>
        <v>0.9290161162275505</v>
      </c>
    </row>
    <row r="175" spans="1:7" ht="15" customHeight="1">
      <c r="A175" s="2"/>
      <c r="B175" s="31"/>
      <c r="C175" s="34" t="s">
        <v>7</v>
      </c>
      <c r="D175" s="35"/>
      <c r="E175" s="21">
        <f>SUM(E173:E174)</f>
        <v>373698.1</v>
      </c>
      <c r="F175" s="21">
        <f>SUM(F173:F174)</f>
        <v>352306.3</v>
      </c>
      <c r="G175" s="22">
        <f t="shared" si="6"/>
        <v>0.9427564657139011</v>
      </c>
    </row>
    <row r="176" spans="1:7" ht="24" customHeight="1">
      <c r="A176" s="2"/>
      <c r="B176" s="31"/>
      <c r="C176" s="36" t="s">
        <v>46</v>
      </c>
      <c r="D176" s="23" t="s">
        <v>77</v>
      </c>
      <c r="E176" s="24">
        <v>79824</v>
      </c>
      <c r="F176" s="24">
        <v>74100.4</v>
      </c>
      <c r="G176" s="25">
        <f t="shared" si="6"/>
        <v>0.9282972539587091</v>
      </c>
    </row>
    <row r="177" spans="1:7" ht="14.25" customHeight="1">
      <c r="A177" s="2"/>
      <c r="B177" s="31"/>
      <c r="C177" s="38"/>
      <c r="D177" s="23" t="s">
        <v>95</v>
      </c>
      <c r="E177" s="24">
        <f>SUM(E176)</f>
        <v>79824</v>
      </c>
      <c r="F177" s="24">
        <f>SUM(F176)</f>
        <v>74100.4</v>
      </c>
      <c r="G177" s="25">
        <f t="shared" si="6"/>
        <v>0.9282972539587091</v>
      </c>
    </row>
    <row r="178" spans="1:7" ht="24" customHeight="1">
      <c r="A178" s="2"/>
      <c r="B178" s="31"/>
      <c r="C178" s="36" t="s">
        <v>47</v>
      </c>
      <c r="D178" s="23" t="s">
        <v>5</v>
      </c>
      <c r="E178" s="24">
        <v>239045</v>
      </c>
      <c r="F178" s="24">
        <v>227211.4</v>
      </c>
      <c r="G178" s="25">
        <f t="shared" si="6"/>
        <v>0.9504963500596122</v>
      </c>
    </row>
    <row r="179" spans="1:7" ht="24" customHeight="1">
      <c r="A179" s="2"/>
      <c r="B179" s="31"/>
      <c r="C179" s="37"/>
      <c r="D179" s="23" t="s">
        <v>77</v>
      </c>
      <c r="E179" s="24">
        <v>27314.8</v>
      </c>
      <c r="F179" s="24">
        <v>25944.5</v>
      </c>
      <c r="G179" s="25">
        <f t="shared" si="6"/>
        <v>0.9498330575365737</v>
      </c>
    </row>
    <row r="180" spans="1:7" ht="14.25" customHeight="1">
      <c r="A180" s="2"/>
      <c r="B180" s="31"/>
      <c r="C180" s="38"/>
      <c r="D180" s="23" t="s">
        <v>96</v>
      </c>
      <c r="E180" s="24">
        <f>SUM(E178:E179)</f>
        <v>266359.8</v>
      </c>
      <c r="F180" s="24">
        <f>SUM(F178:F179)</f>
        <v>253155.9</v>
      </c>
      <c r="G180" s="25">
        <f t="shared" si="6"/>
        <v>0.9504283304012092</v>
      </c>
    </row>
    <row r="181" spans="1:7" ht="24" customHeight="1">
      <c r="A181" s="2"/>
      <c r="B181" s="31"/>
      <c r="C181" s="36" t="s">
        <v>48</v>
      </c>
      <c r="D181" s="23" t="s">
        <v>77</v>
      </c>
      <c r="E181" s="24">
        <v>27514.3</v>
      </c>
      <c r="F181" s="24">
        <v>25050</v>
      </c>
      <c r="G181" s="25">
        <f t="shared" si="6"/>
        <v>0.9104356643636219</v>
      </c>
    </row>
    <row r="182" spans="1:7" ht="20.25" customHeight="1">
      <c r="A182" s="2"/>
      <c r="B182" s="32"/>
      <c r="C182" s="38"/>
      <c r="D182" s="23" t="s">
        <v>97</v>
      </c>
      <c r="E182" s="24">
        <f>SUM(E181)</f>
        <v>27514.3</v>
      </c>
      <c r="F182" s="24">
        <f>SUM(F181)</f>
        <v>25050</v>
      </c>
      <c r="G182" s="25">
        <f t="shared" si="6"/>
        <v>0.9104356643636219</v>
      </c>
    </row>
    <row r="183" spans="1:7" ht="24" customHeight="1">
      <c r="A183" s="2"/>
      <c r="B183" s="30">
        <v>16</v>
      </c>
      <c r="C183" s="33" t="s">
        <v>118</v>
      </c>
      <c r="D183" s="20" t="s">
        <v>4</v>
      </c>
      <c r="E183" s="21">
        <f>E187</f>
        <v>30628</v>
      </c>
      <c r="F183" s="21">
        <f>F187</f>
        <v>24279.6</v>
      </c>
      <c r="G183" s="22">
        <f t="shared" si="6"/>
        <v>0.7927256105524356</v>
      </c>
    </row>
    <row r="184" spans="1:7" ht="24" customHeight="1">
      <c r="A184" s="2"/>
      <c r="B184" s="31"/>
      <c r="C184" s="33"/>
      <c r="D184" s="20" t="s">
        <v>5</v>
      </c>
      <c r="E184" s="21">
        <f>E188+E191+E194</f>
        <v>196430</v>
      </c>
      <c r="F184" s="21">
        <f>F188+F191+F194</f>
        <v>168295.3</v>
      </c>
      <c r="G184" s="22">
        <f aca="true" t="shared" si="7" ref="G184:G201">F184/E184</f>
        <v>0.8567698416738787</v>
      </c>
    </row>
    <row r="185" spans="1:7" ht="24" customHeight="1">
      <c r="A185" s="2"/>
      <c r="B185" s="31"/>
      <c r="C185" s="33"/>
      <c r="D185" s="20" t="s">
        <v>77</v>
      </c>
      <c r="E185" s="21">
        <f>E189+E192+E195</f>
        <v>441902.4</v>
      </c>
      <c r="F185" s="21">
        <f>F189+F192+F195</f>
        <v>355762.9</v>
      </c>
      <c r="G185" s="22">
        <f t="shared" si="7"/>
        <v>0.8050712102943999</v>
      </c>
    </row>
    <row r="186" spans="1:7" ht="14.25" customHeight="1">
      <c r="A186" s="2"/>
      <c r="B186" s="31"/>
      <c r="C186" s="34" t="s">
        <v>7</v>
      </c>
      <c r="D186" s="35"/>
      <c r="E186" s="21">
        <f>SUM(E183:E185)</f>
        <v>668960.4</v>
      </c>
      <c r="F186" s="21">
        <f>SUM(F183:F185)</f>
        <v>548337.8</v>
      </c>
      <c r="G186" s="22">
        <f t="shared" si="7"/>
        <v>0.8196864866739496</v>
      </c>
    </row>
    <row r="187" spans="1:7" ht="15.75" customHeight="1">
      <c r="A187" s="2"/>
      <c r="B187" s="31"/>
      <c r="C187" s="36" t="s">
        <v>119</v>
      </c>
      <c r="D187" s="23" t="s">
        <v>4</v>
      </c>
      <c r="E187" s="24">
        <v>30628</v>
      </c>
      <c r="F187" s="24">
        <v>24279.6</v>
      </c>
      <c r="G187" s="25">
        <f t="shared" si="7"/>
        <v>0.7927256105524356</v>
      </c>
    </row>
    <row r="188" spans="1:7" ht="24" customHeight="1">
      <c r="A188" s="2"/>
      <c r="B188" s="31"/>
      <c r="C188" s="37"/>
      <c r="D188" s="23" t="s">
        <v>5</v>
      </c>
      <c r="E188" s="24">
        <v>75683.9</v>
      </c>
      <c r="F188" s="24">
        <v>49933.8</v>
      </c>
      <c r="G188" s="25">
        <f t="shared" si="7"/>
        <v>0.6597677973783065</v>
      </c>
    </row>
    <row r="189" spans="1:7" ht="24" customHeight="1">
      <c r="A189" s="2"/>
      <c r="B189" s="31"/>
      <c r="C189" s="37"/>
      <c r="D189" s="23" t="s">
        <v>77</v>
      </c>
      <c r="E189" s="24">
        <v>279587.1</v>
      </c>
      <c r="F189" s="24">
        <v>220341.3</v>
      </c>
      <c r="G189" s="25">
        <f t="shared" si="7"/>
        <v>0.788095373498992</v>
      </c>
    </row>
    <row r="190" spans="1:7" ht="15" customHeight="1">
      <c r="A190" s="2"/>
      <c r="B190" s="31"/>
      <c r="C190" s="38"/>
      <c r="D190" s="23" t="s">
        <v>95</v>
      </c>
      <c r="E190" s="24">
        <f>SUM(E187:E189)</f>
        <v>385899</v>
      </c>
      <c r="F190" s="24">
        <f>SUM(F187:F189)</f>
        <v>294554.69999999995</v>
      </c>
      <c r="G190" s="25">
        <f t="shared" si="7"/>
        <v>0.7632947999346978</v>
      </c>
    </row>
    <row r="191" spans="1:7" ht="24" customHeight="1">
      <c r="A191" s="2"/>
      <c r="B191" s="31"/>
      <c r="C191" s="36" t="s">
        <v>120</v>
      </c>
      <c r="D191" s="23" t="s">
        <v>5</v>
      </c>
      <c r="E191" s="24">
        <v>99181.6</v>
      </c>
      <c r="F191" s="24">
        <v>97674.7</v>
      </c>
      <c r="G191" s="25">
        <f t="shared" si="7"/>
        <v>0.9848066576865063</v>
      </c>
    </row>
    <row r="192" spans="1:7" ht="24" customHeight="1">
      <c r="A192" s="2"/>
      <c r="B192" s="31"/>
      <c r="C192" s="37"/>
      <c r="D192" s="23" t="s">
        <v>77</v>
      </c>
      <c r="E192" s="24">
        <v>84183.7</v>
      </c>
      <c r="F192" s="24">
        <v>66596.2</v>
      </c>
      <c r="G192" s="25">
        <f t="shared" si="7"/>
        <v>0.791081884022679</v>
      </c>
    </row>
    <row r="193" spans="1:7" ht="15" customHeight="1">
      <c r="A193" s="2"/>
      <c r="B193" s="31"/>
      <c r="C193" s="38"/>
      <c r="D193" s="23" t="s">
        <v>96</v>
      </c>
      <c r="E193" s="24">
        <f>SUM(E191:E192)</f>
        <v>183365.3</v>
      </c>
      <c r="F193" s="24">
        <f>SUM(F191:F192)</f>
        <v>164270.9</v>
      </c>
      <c r="G193" s="25">
        <f t="shared" si="7"/>
        <v>0.8958668843014463</v>
      </c>
    </row>
    <row r="194" spans="1:7" ht="24" customHeight="1">
      <c r="A194" s="2"/>
      <c r="B194" s="31"/>
      <c r="C194" s="36" t="s">
        <v>121</v>
      </c>
      <c r="D194" s="23" t="s">
        <v>5</v>
      </c>
      <c r="E194" s="24">
        <v>21564.5</v>
      </c>
      <c r="F194" s="24">
        <v>20686.8</v>
      </c>
      <c r="G194" s="25">
        <f t="shared" si="7"/>
        <v>0.9592988476431171</v>
      </c>
    </row>
    <row r="195" spans="1:7" ht="24" customHeight="1">
      <c r="A195" s="2"/>
      <c r="B195" s="31"/>
      <c r="C195" s="37"/>
      <c r="D195" s="23" t="s">
        <v>77</v>
      </c>
      <c r="E195" s="24">
        <v>78131.6</v>
      </c>
      <c r="F195" s="24">
        <v>68825.4</v>
      </c>
      <c r="G195" s="25">
        <f t="shared" si="7"/>
        <v>0.880890702353465</v>
      </c>
    </row>
    <row r="196" spans="1:7" ht="15" customHeight="1">
      <c r="A196" s="2"/>
      <c r="B196" s="32"/>
      <c r="C196" s="38"/>
      <c r="D196" s="23" t="s">
        <v>97</v>
      </c>
      <c r="E196" s="24">
        <f>SUM(E194:E195)</f>
        <v>99696.1</v>
      </c>
      <c r="F196" s="24">
        <f>SUM(F194:F195)</f>
        <v>89512.2</v>
      </c>
      <c r="G196" s="25">
        <f t="shared" si="7"/>
        <v>0.8978505678757744</v>
      </c>
    </row>
    <row r="197" spans="2:7" ht="29.25" customHeight="1">
      <c r="B197" s="40"/>
      <c r="C197" s="43" t="s">
        <v>122</v>
      </c>
      <c r="D197" s="27" t="s">
        <v>4</v>
      </c>
      <c r="E197" s="28">
        <f>E82+E125+E183</f>
        <v>169130.5</v>
      </c>
      <c r="F197" s="28">
        <f>F82+F125+F183</f>
        <v>162288.5</v>
      </c>
      <c r="G197" s="29">
        <f t="shared" si="7"/>
        <v>0.9595460310233813</v>
      </c>
    </row>
    <row r="198" spans="2:7" ht="28.5" customHeight="1">
      <c r="B198" s="41"/>
      <c r="C198" s="44"/>
      <c r="D198" s="27" t="s">
        <v>5</v>
      </c>
      <c r="E198" s="28">
        <f>E4+E32+E44+E57+E83+E115+E126+E154+E173+E184</f>
        <v>2863330.7</v>
      </c>
      <c r="F198" s="28">
        <f>F4+F32+F44+F57+F83+F115+F126+F154+F173+F184</f>
        <v>2735901.9999999995</v>
      </c>
      <c r="G198" s="29">
        <f t="shared" si="7"/>
        <v>0.9554963385821971</v>
      </c>
    </row>
    <row r="199" spans="2:7" ht="41.25" customHeight="1">
      <c r="B199" s="41"/>
      <c r="C199" s="44"/>
      <c r="D199" s="27" t="s">
        <v>77</v>
      </c>
      <c r="E199" s="28">
        <f>E5+E27+E29+E33+E45+E58+E60+E62+E64+E80+E84+E116+E127+E155+E174+E185</f>
        <v>2798625.4999999995</v>
      </c>
      <c r="F199" s="28">
        <f>F5+F27+F29+F33+F45+F58+F60+F62+F64+F80+F84+F116+F127+F155+F174+F185</f>
        <v>2617428.1999999997</v>
      </c>
      <c r="G199" s="29">
        <f t="shared" si="7"/>
        <v>0.9352548956621742</v>
      </c>
    </row>
    <row r="200" spans="2:7" ht="18.75" customHeight="1">
      <c r="B200" s="41"/>
      <c r="C200" s="44"/>
      <c r="D200" s="27" t="s">
        <v>6</v>
      </c>
      <c r="E200" s="28">
        <f>E30+E65+E85+E128+E156</f>
        <v>4508415.95</v>
      </c>
      <c r="F200" s="28">
        <f>F30+F65+F85+F128+F156</f>
        <v>3421610.1</v>
      </c>
      <c r="G200" s="29">
        <f t="shared" si="7"/>
        <v>0.758938424925056</v>
      </c>
    </row>
    <row r="201" spans="2:7" ht="16.5" customHeight="1">
      <c r="B201" s="42"/>
      <c r="C201" s="45"/>
      <c r="D201" s="27" t="s">
        <v>123</v>
      </c>
      <c r="E201" s="28">
        <f>SUM(E197:E200)</f>
        <v>10339502.649999999</v>
      </c>
      <c r="F201" s="28">
        <f>SUM(F197:F200)</f>
        <v>8937228.799999999</v>
      </c>
      <c r="G201" s="29">
        <f t="shared" si="7"/>
        <v>0.8643770500895418</v>
      </c>
    </row>
    <row r="202" spans="2:7" ht="27.75" customHeight="1">
      <c r="B202" s="46" t="s">
        <v>124</v>
      </c>
      <c r="C202" s="46"/>
      <c r="D202" s="46"/>
      <c r="E202" s="46"/>
      <c r="F202" s="46"/>
      <c r="G202" s="46"/>
    </row>
  </sheetData>
  <sheetProtection/>
  <mergeCells count="102">
    <mergeCell ref="B197:B201"/>
    <mergeCell ref="C197:C201"/>
    <mergeCell ref="B202:G202"/>
    <mergeCell ref="E1:G1"/>
    <mergeCell ref="B2:G2"/>
    <mergeCell ref="C181:C182"/>
    <mergeCell ref="B183:B196"/>
    <mergeCell ref="C183:C185"/>
    <mergeCell ref="C186:D186"/>
    <mergeCell ref="C187:C190"/>
    <mergeCell ref="C191:C193"/>
    <mergeCell ref="C194:C196"/>
    <mergeCell ref="C144:C146"/>
    <mergeCell ref="C147:C148"/>
    <mergeCell ref="C149:C151"/>
    <mergeCell ref="C152:C153"/>
    <mergeCell ref="C176:C177"/>
    <mergeCell ref="B154:B172"/>
    <mergeCell ref="C154:C156"/>
    <mergeCell ref="C157:D157"/>
    <mergeCell ref="C158:C160"/>
    <mergeCell ref="C161:C163"/>
    <mergeCell ref="C164:C167"/>
    <mergeCell ref="C125:C128"/>
    <mergeCell ref="C129:D129"/>
    <mergeCell ref="C130:C134"/>
    <mergeCell ref="C135:C136"/>
    <mergeCell ref="C137:C139"/>
    <mergeCell ref="C140:C141"/>
    <mergeCell ref="C113:C114"/>
    <mergeCell ref="B115:B124"/>
    <mergeCell ref="C115:C116"/>
    <mergeCell ref="C117:D117"/>
    <mergeCell ref="C118:C119"/>
    <mergeCell ref="C120:C121"/>
    <mergeCell ref="C122:C124"/>
    <mergeCell ref="C94:C96"/>
    <mergeCell ref="C97:C99"/>
    <mergeCell ref="C100:C102"/>
    <mergeCell ref="C103:C106"/>
    <mergeCell ref="C107:C110"/>
    <mergeCell ref="C111:C112"/>
    <mergeCell ref="C63:D63"/>
    <mergeCell ref="B64:B79"/>
    <mergeCell ref="C66:D66"/>
    <mergeCell ref="C67:C69"/>
    <mergeCell ref="C70:C71"/>
    <mergeCell ref="C72:C74"/>
    <mergeCell ref="C75:C77"/>
    <mergeCell ref="C34:D34"/>
    <mergeCell ref="C37:C38"/>
    <mergeCell ref="C39:C41"/>
    <mergeCell ref="C42:C43"/>
    <mergeCell ref="C59:D59"/>
    <mergeCell ref="B60:B61"/>
    <mergeCell ref="C61:D61"/>
    <mergeCell ref="C20:C21"/>
    <mergeCell ref="C25:C26"/>
    <mergeCell ref="C28:D28"/>
    <mergeCell ref="B29:B31"/>
    <mergeCell ref="C29:C30"/>
    <mergeCell ref="C31:D31"/>
    <mergeCell ref="B4:B26"/>
    <mergeCell ref="C4:C5"/>
    <mergeCell ref="C6:D6"/>
    <mergeCell ref="C7:C9"/>
    <mergeCell ref="C22:C24"/>
    <mergeCell ref="B27:B28"/>
    <mergeCell ref="C10:C12"/>
    <mergeCell ref="C13:C14"/>
    <mergeCell ref="C15:C17"/>
    <mergeCell ref="C18:C19"/>
    <mergeCell ref="C35:C36"/>
    <mergeCell ref="B44:B56"/>
    <mergeCell ref="C44:C45"/>
    <mergeCell ref="C46:D46"/>
    <mergeCell ref="C47:C49"/>
    <mergeCell ref="C53:C54"/>
    <mergeCell ref="C50:C52"/>
    <mergeCell ref="C55:C56"/>
    <mergeCell ref="B32:B43"/>
    <mergeCell ref="C32:C33"/>
    <mergeCell ref="C64:C65"/>
    <mergeCell ref="B62:B63"/>
    <mergeCell ref="B57:B59"/>
    <mergeCell ref="C57:C58"/>
    <mergeCell ref="C78:C79"/>
    <mergeCell ref="C90:C93"/>
    <mergeCell ref="B80:B81"/>
    <mergeCell ref="C81:D81"/>
    <mergeCell ref="B82:B114"/>
    <mergeCell ref="C82:C85"/>
    <mergeCell ref="B173:B182"/>
    <mergeCell ref="C173:C174"/>
    <mergeCell ref="C175:D175"/>
    <mergeCell ref="C178:C180"/>
    <mergeCell ref="C86:D86"/>
    <mergeCell ref="C87:C89"/>
    <mergeCell ref="B125:B153"/>
    <mergeCell ref="C142:C143"/>
    <mergeCell ref="C168:C169"/>
    <mergeCell ref="C170:C172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21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3.421875" style="0" customWidth="1"/>
    <col min="3" max="3" width="39.140625" style="0" customWidth="1"/>
    <col min="5" max="5" width="13.421875" style="0" customWidth="1"/>
    <col min="6" max="6" width="15.7109375" style="0" customWidth="1"/>
    <col min="7" max="8" width="21.7109375" style="0" customWidth="1"/>
  </cols>
  <sheetData>
    <row r="3" ht="13.5" thickBot="1"/>
    <row r="4" spans="2:8" s="15" customFormat="1" ht="75.75" customHeight="1" thickBot="1">
      <c r="B4" s="49" t="s">
        <v>72</v>
      </c>
      <c r="C4" s="51" t="s">
        <v>49</v>
      </c>
      <c r="D4" s="53" t="s">
        <v>50</v>
      </c>
      <c r="E4" s="54"/>
      <c r="F4" s="55" t="s">
        <v>51</v>
      </c>
      <c r="G4" s="53" t="s">
        <v>52</v>
      </c>
      <c r="H4" s="54"/>
    </row>
    <row r="5" spans="2:8" s="15" customFormat="1" ht="39" customHeight="1" thickBot="1">
      <c r="B5" s="50"/>
      <c r="C5" s="52"/>
      <c r="D5" s="14" t="s">
        <v>53</v>
      </c>
      <c r="E5" s="14" t="s">
        <v>54</v>
      </c>
      <c r="F5" s="56"/>
      <c r="G5" s="14" t="s">
        <v>55</v>
      </c>
      <c r="H5" s="14" t="s">
        <v>56</v>
      </c>
    </row>
    <row r="6" spans="2:9" ht="62.25" customHeight="1" thickBot="1">
      <c r="B6" s="8">
        <v>2</v>
      </c>
      <c r="C6" s="9" t="s">
        <v>58</v>
      </c>
      <c r="D6" s="10">
        <v>39</v>
      </c>
      <c r="E6" s="10">
        <v>36</v>
      </c>
      <c r="F6" s="10">
        <v>1.02</v>
      </c>
      <c r="G6" s="10">
        <v>2298109.86</v>
      </c>
      <c r="H6" s="10">
        <v>2283442.81</v>
      </c>
      <c r="I6" s="17">
        <f>G6/$G$21</f>
        <v>0.3404986586127639</v>
      </c>
    </row>
    <row r="7" spans="2:9" ht="16.5" thickBot="1">
      <c r="B7" s="8">
        <v>15</v>
      </c>
      <c r="C7" s="9" t="s">
        <v>71</v>
      </c>
      <c r="D7" s="10">
        <v>33</v>
      </c>
      <c r="E7" s="10">
        <v>27</v>
      </c>
      <c r="F7" s="10">
        <v>0.899</v>
      </c>
      <c r="G7" s="10">
        <v>1322986.84</v>
      </c>
      <c r="H7" s="10">
        <v>314721.56</v>
      </c>
      <c r="I7" s="17">
        <f aca="true" t="shared" si="0" ref="I7:I20">G7/$G$21</f>
        <v>0.19601989105183135</v>
      </c>
    </row>
    <row r="8" spans="2:9" ht="63.75" thickBot="1">
      <c r="B8" s="8">
        <v>14</v>
      </c>
      <c r="C8" s="12" t="s">
        <v>70</v>
      </c>
      <c r="D8" s="10">
        <v>48</v>
      </c>
      <c r="E8" s="10">
        <v>33</v>
      </c>
      <c r="F8" s="10">
        <v>0.888</v>
      </c>
      <c r="G8" s="10">
        <v>816017.35</v>
      </c>
      <c r="H8" s="10">
        <v>586609.54</v>
      </c>
      <c r="I8" s="17">
        <f t="shared" si="0"/>
        <v>0.12090493057618329</v>
      </c>
    </row>
    <row r="9" spans="2:9" ht="63.75" thickBot="1">
      <c r="B9" s="8">
        <v>12</v>
      </c>
      <c r="C9" s="9" t="s">
        <v>68</v>
      </c>
      <c r="D9" s="10">
        <v>117</v>
      </c>
      <c r="E9" s="10">
        <v>98</v>
      </c>
      <c r="F9" s="10">
        <v>0.95</v>
      </c>
      <c r="G9" s="11">
        <v>793787.6</v>
      </c>
      <c r="H9" s="10">
        <v>753721.81</v>
      </c>
      <c r="I9" s="17">
        <f t="shared" si="0"/>
        <v>0.11761126729748474</v>
      </c>
    </row>
    <row r="10" spans="2:9" ht="48" thickBot="1">
      <c r="B10" s="8">
        <v>5</v>
      </c>
      <c r="C10" s="9" t="s">
        <v>61</v>
      </c>
      <c r="D10" s="10">
        <v>19</v>
      </c>
      <c r="E10" s="10">
        <v>19</v>
      </c>
      <c r="F10" s="10">
        <v>1</v>
      </c>
      <c r="G10" s="10">
        <v>544418.7</v>
      </c>
      <c r="H10" s="10">
        <v>536005.24</v>
      </c>
      <c r="I10" s="17">
        <f t="shared" si="0"/>
        <v>0.08066360982137935</v>
      </c>
    </row>
    <row r="11" spans="2:9" ht="79.5" thickBot="1">
      <c r="B11" s="8">
        <v>11</v>
      </c>
      <c r="C11" s="9" t="s">
        <v>67</v>
      </c>
      <c r="D11" s="10">
        <v>14</v>
      </c>
      <c r="E11" s="10">
        <v>11</v>
      </c>
      <c r="F11" s="10">
        <v>0.911</v>
      </c>
      <c r="G11" s="11">
        <v>282025.53</v>
      </c>
      <c r="H11" s="11">
        <v>279928.85</v>
      </c>
      <c r="I11" s="17">
        <f t="shared" si="0"/>
        <v>0.041786215851122896</v>
      </c>
    </row>
    <row r="12" spans="2:9" ht="63.75" thickBot="1">
      <c r="B12" s="8">
        <v>6</v>
      </c>
      <c r="C12" s="9" t="s">
        <v>62</v>
      </c>
      <c r="D12" s="10">
        <v>26</v>
      </c>
      <c r="E12" s="10">
        <v>26</v>
      </c>
      <c r="F12" s="10">
        <v>1.009</v>
      </c>
      <c r="G12" s="11">
        <v>254804.01</v>
      </c>
      <c r="H12" s="11">
        <v>242462.28</v>
      </c>
      <c r="I12" s="17">
        <f t="shared" si="0"/>
        <v>0.03775294868372972</v>
      </c>
    </row>
    <row r="13" spans="2:9" ht="63.75" thickBot="1">
      <c r="B13" s="8">
        <v>8</v>
      </c>
      <c r="C13" s="12" t="s">
        <v>64</v>
      </c>
      <c r="D13" s="13">
        <v>13</v>
      </c>
      <c r="E13" s="13">
        <v>13</v>
      </c>
      <c r="F13" s="10">
        <v>1</v>
      </c>
      <c r="G13" s="13">
        <v>233335.3</v>
      </c>
      <c r="H13" s="13">
        <v>218617.18</v>
      </c>
      <c r="I13" s="17">
        <f t="shared" si="0"/>
        <v>0.0345720446354148</v>
      </c>
    </row>
    <row r="14" spans="2:9" ht="106.5" thickBot="1">
      <c r="B14" s="8">
        <v>7</v>
      </c>
      <c r="C14" s="9" t="s">
        <v>63</v>
      </c>
      <c r="D14" s="10">
        <v>9</v>
      </c>
      <c r="E14" s="10">
        <v>8</v>
      </c>
      <c r="F14" s="10">
        <v>0.999</v>
      </c>
      <c r="G14" s="10">
        <v>79043.02</v>
      </c>
      <c r="H14" s="10">
        <v>74879.85</v>
      </c>
      <c r="I14" s="17">
        <f t="shared" si="0"/>
        <v>0.011711381927886544</v>
      </c>
    </row>
    <row r="15" spans="2:9" ht="63.75" thickBot="1">
      <c r="B15" s="8">
        <v>9</v>
      </c>
      <c r="C15" s="9" t="s">
        <v>65</v>
      </c>
      <c r="D15" s="10">
        <v>9</v>
      </c>
      <c r="E15" s="10">
        <v>9</v>
      </c>
      <c r="F15" s="10">
        <v>1.018</v>
      </c>
      <c r="G15" s="10">
        <v>46503.17</v>
      </c>
      <c r="H15" s="11">
        <v>42629.2</v>
      </c>
      <c r="I15" s="17">
        <f t="shared" si="0"/>
        <v>0.0068901262214859154</v>
      </c>
    </row>
    <row r="16" spans="2:9" ht="32.25" thickBot="1">
      <c r="B16" s="8">
        <v>13</v>
      </c>
      <c r="C16" s="9" t="s">
        <v>69</v>
      </c>
      <c r="D16" s="10">
        <v>40</v>
      </c>
      <c r="E16" s="10">
        <v>40</v>
      </c>
      <c r="F16" s="10">
        <v>1.002</v>
      </c>
      <c r="G16" s="10">
        <v>38184.3</v>
      </c>
      <c r="H16" s="10">
        <v>31937.2</v>
      </c>
      <c r="I16" s="17">
        <f t="shared" si="0"/>
        <v>0.0056575637032719416</v>
      </c>
    </row>
    <row r="17" spans="2:9" ht="16.5" thickBot="1">
      <c r="B17" s="8">
        <v>3</v>
      </c>
      <c r="C17" s="9" t="s">
        <v>59</v>
      </c>
      <c r="D17" s="10">
        <v>11</v>
      </c>
      <c r="E17" s="10">
        <v>11</v>
      </c>
      <c r="F17" s="10">
        <v>1.013</v>
      </c>
      <c r="G17" s="11">
        <v>26246.13</v>
      </c>
      <c r="H17" s="11">
        <v>26226.13</v>
      </c>
      <c r="I17" s="17">
        <f t="shared" si="0"/>
        <v>0.00388874884283218</v>
      </c>
    </row>
    <row r="18" spans="2:9" ht="63.75" thickBot="1">
      <c r="B18" s="8">
        <v>10</v>
      </c>
      <c r="C18" s="9" t="s">
        <v>66</v>
      </c>
      <c r="D18" s="10">
        <v>6</v>
      </c>
      <c r="E18" s="10">
        <v>5</v>
      </c>
      <c r="F18" s="10">
        <v>0.999</v>
      </c>
      <c r="G18" s="10">
        <v>11592.5</v>
      </c>
      <c r="H18" s="10">
        <v>10687.51</v>
      </c>
      <c r="I18" s="17">
        <f t="shared" si="0"/>
        <v>0.0017175987835361649</v>
      </c>
    </row>
    <row r="19" spans="2:9" ht="63.75" thickBot="1">
      <c r="B19" s="8">
        <v>1</v>
      </c>
      <c r="C19" s="9" t="s">
        <v>57</v>
      </c>
      <c r="D19" s="10">
        <v>10</v>
      </c>
      <c r="E19" s="10">
        <v>10</v>
      </c>
      <c r="F19" s="10">
        <v>1.073</v>
      </c>
      <c r="G19" s="10">
        <v>1480</v>
      </c>
      <c r="H19" s="10">
        <v>1480</v>
      </c>
      <c r="I19" s="17">
        <f t="shared" si="0"/>
        <v>0.0002192836920106555</v>
      </c>
    </row>
    <row r="20" spans="2:9" ht="32.25" thickBot="1">
      <c r="B20" s="8">
        <v>4</v>
      </c>
      <c r="C20" s="9" t="s">
        <v>60</v>
      </c>
      <c r="D20" s="10">
        <v>5</v>
      </c>
      <c r="E20" s="10">
        <v>5</v>
      </c>
      <c r="F20" s="10">
        <v>1</v>
      </c>
      <c r="G20" s="10">
        <v>713.6</v>
      </c>
      <c r="H20" s="10">
        <v>713.16</v>
      </c>
      <c r="I20" s="17">
        <f t="shared" si="0"/>
        <v>0.0001057302990667593</v>
      </c>
    </row>
    <row r="21" spans="7:8" ht="12.75">
      <c r="G21" s="16">
        <f>SUM(G6:G20)</f>
        <v>6749247.909999998</v>
      </c>
      <c r="H21" s="16">
        <f>SUM(H6:H20)</f>
        <v>5404062.319999999</v>
      </c>
    </row>
  </sheetData>
  <sheetProtection/>
  <mergeCells count="5">
    <mergeCell ref="B4:B5"/>
    <mergeCell ref="C4:C5"/>
    <mergeCell ref="D4:E4"/>
    <mergeCell ref="F4:F5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danitskaya</cp:lastModifiedBy>
  <cp:lastPrinted>2019-04-30T12:25:18Z</cp:lastPrinted>
  <dcterms:created xsi:type="dcterms:W3CDTF">2018-03-14T14:40:54Z</dcterms:created>
  <dcterms:modified xsi:type="dcterms:W3CDTF">2019-04-30T12:25:48Z</dcterms:modified>
  <cp:category/>
  <cp:version/>
  <cp:contentType/>
  <cp:contentStatus/>
</cp:coreProperties>
</file>