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РЕССА-СЛУЖБА\СОВЕТ ДЕПУТАТОВ\РЕШЕНИЯ СД за 2025 год\СОВЕТ 6 от 18.12.2025\45-6-Бюджет 2026-2028\"/>
    </mc:Choice>
  </mc:AlternateContent>
  <bookViews>
    <workbookView xWindow="0" yWindow="0" windowWidth="28800" windowHeight="11835"/>
  </bookViews>
  <sheets>
    <sheet name="Приложение 1" sheetId="1" r:id="rId1"/>
    <sheet name="Лист1" sheetId="2" r:id="rId2"/>
  </sheets>
  <definedNames>
    <definedName name="_xlnm.Print_Titles" localSheetId="0">'Приложение 1'!$4:$6</definedName>
  </definedNames>
  <calcPr calcId="152511"/>
</workbook>
</file>

<file path=xl/calcChain.xml><?xml version="1.0" encoding="utf-8"?>
<calcChain xmlns="http://schemas.openxmlformats.org/spreadsheetml/2006/main">
  <c r="E142" i="1" l="1"/>
  <c r="D142" i="1"/>
  <c r="C142" i="1"/>
  <c r="E111" i="1" l="1"/>
  <c r="E98" i="1" s="1"/>
  <c r="D111" i="1"/>
  <c r="D98" i="1" s="1"/>
  <c r="C111" i="1"/>
  <c r="C98" i="1" s="1"/>
  <c r="E73" i="1" l="1"/>
  <c r="D73" i="1"/>
  <c r="C73" i="1"/>
  <c r="E91" i="1"/>
  <c r="D91" i="1"/>
  <c r="C91" i="1"/>
  <c r="E85" i="1"/>
  <c r="D85" i="1"/>
  <c r="C85" i="1"/>
  <c r="C87" i="1"/>
  <c r="D87" i="1"/>
  <c r="E87" i="1"/>
  <c r="E138" i="1" l="1"/>
  <c r="D138" i="1"/>
  <c r="C138" i="1"/>
  <c r="D89" i="1" l="1"/>
  <c r="D72" i="1" s="1"/>
  <c r="E89" i="1"/>
  <c r="E72" i="1" s="1"/>
  <c r="C89" i="1"/>
  <c r="C72" i="1" s="1"/>
  <c r="D70" i="1"/>
  <c r="E70" i="1"/>
  <c r="C70" i="1"/>
  <c r="E25" i="1"/>
  <c r="D25" i="1"/>
  <c r="C25" i="1"/>
  <c r="E94" i="1" l="1"/>
  <c r="E93" i="1" s="1"/>
  <c r="D94" i="1"/>
  <c r="D93" i="1" s="1"/>
  <c r="C94" i="1"/>
  <c r="C93" i="1" s="1"/>
  <c r="E131" i="1" l="1"/>
  <c r="D131" i="1"/>
  <c r="C131" i="1"/>
  <c r="E40" i="1" l="1"/>
  <c r="D40" i="1"/>
  <c r="C40" i="1"/>
  <c r="E9" i="1" l="1"/>
  <c r="E14" i="1" s="1"/>
  <c r="D9" i="1"/>
  <c r="D14" i="1" s="1"/>
  <c r="E8" i="1" l="1"/>
  <c r="D8" i="1"/>
  <c r="C9" i="1"/>
  <c r="C14" i="1" s="1"/>
  <c r="E29" i="1"/>
  <c r="D29" i="1"/>
  <c r="C29" i="1"/>
  <c r="E49" i="1" l="1"/>
  <c r="D49" i="1"/>
  <c r="C49" i="1"/>
  <c r="E122" i="1" l="1"/>
  <c r="D122" i="1"/>
  <c r="C122" i="1"/>
  <c r="E68" i="1"/>
  <c r="D68" i="1"/>
  <c r="C68" i="1"/>
  <c r="E66" i="1"/>
  <c r="D66" i="1"/>
  <c r="C66" i="1"/>
  <c r="E64" i="1"/>
  <c r="D64" i="1"/>
  <c r="C64" i="1"/>
  <c r="E60" i="1"/>
  <c r="D60" i="1"/>
  <c r="C60" i="1"/>
  <c r="E58" i="1"/>
  <c r="D58" i="1"/>
  <c r="C58" i="1"/>
  <c r="E53" i="1"/>
  <c r="E52" i="1" s="1"/>
  <c r="D53" i="1"/>
  <c r="D52" i="1" s="1"/>
  <c r="C53" i="1"/>
  <c r="C52" i="1" s="1"/>
  <c r="E47" i="1"/>
  <c r="D47" i="1"/>
  <c r="C47" i="1"/>
  <c r="E43" i="1"/>
  <c r="D43" i="1"/>
  <c r="C43" i="1"/>
  <c r="D38" i="1"/>
  <c r="E38" i="1"/>
  <c r="C38" i="1"/>
  <c r="E34" i="1"/>
  <c r="D34" i="1"/>
  <c r="C34" i="1"/>
  <c r="E32" i="1"/>
  <c r="D32" i="1"/>
  <c r="C32" i="1"/>
  <c r="D27" i="1"/>
  <c r="E27" i="1"/>
  <c r="C27" i="1"/>
  <c r="D22" i="1"/>
  <c r="E22" i="1"/>
  <c r="C22" i="1"/>
  <c r="E16" i="1"/>
  <c r="E15" i="1" s="1"/>
  <c r="D16" i="1"/>
  <c r="D15" i="1" s="1"/>
  <c r="C16" i="1"/>
  <c r="C15" i="1" s="1"/>
  <c r="E63" i="1" l="1"/>
  <c r="E97" i="1"/>
  <c r="E96" i="1" s="1"/>
  <c r="D97" i="1"/>
  <c r="D96" i="1" s="1"/>
  <c r="D63" i="1"/>
  <c r="C63" i="1"/>
  <c r="E21" i="1"/>
  <c r="C21" i="1"/>
  <c r="D21" i="1"/>
  <c r="C57" i="1"/>
  <c r="E42" i="1"/>
  <c r="D42" i="1"/>
  <c r="C42" i="1"/>
  <c r="D57" i="1"/>
  <c r="E57" i="1"/>
  <c r="E31" i="1"/>
  <c r="D31" i="1"/>
  <c r="C31" i="1"/>
  <c r="C8" i="1"/>
  <c r="C37" i="1"/>
  <c r="E37" i="1"/>
  <c r="D37" i="1"/>
  <c r="E7" i="1" l="1"/>
  <c r="E150" i="1" s="1"/>
  <c r="D7" i="1"/>
  <c r="D150" i="1" s="1"/>
  <c r="C7" i="1"/>
  <c r="C97" i="1"/>
  <c r="C96" i="1" s="1"/>
  <c r="C150" i="1" s="1"/>
</calcChain>
</file>

<file path=xl/sharedStrings.xml><?xml version="1.0" encoding="utf-8"?>
<sst xmlns="http://schemas.openxmlformats.org/spreadsheetml/2006/main" count="298" uniqueCount="293">
  <si>
    <t>(тыс. руб.)</t>
  </si>
  <si>
    <t>Код дохода</t>
  </si>
  <si>
    <t>Наименование кода дохода</t>
  </si>
  <si>
    <t>Сумма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</si>
  <si>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</si>
  <si>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</si>
  <si>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</si>
  <si>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</si>
  <si>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</si>
  <si>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</si>
  <si>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</si>
  <si>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</si>
  <si>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</si>
  <si>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</si>
  <si>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</si>
  <si>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</si>
  <si>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</si>
  <si>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</si>
  <si>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</si>
  <si>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</si>
  <si>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</si>
  <si>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</si>
  <si>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</si>
  <si>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</si>
  <si>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</si>
  <si>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</si>
  <si>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</si>
  <si>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</si>
  <si>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</si>
  <si>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</si>
  <si>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</si>
  <si>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</si>
  <si>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</si>
  <si>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</si>
  <si>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</si>
  <si>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</si>
  <si>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</si>
  <si>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</si>
  <si>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</si>
  <si>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</si>
  <si>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</si>
  <si>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</si>
  <si>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</si>
  <si>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</si>
  <si>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</si>
  <si>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</si>
  <si>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</si>
  <si>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</si>
  <si>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</si>
  <si>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</si>
  <si>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</si>
  <si>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</si>
  <si>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</si>
  <si>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</si>
  <si>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</si>
  <si>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</si>
  <si>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</si>
  <si>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</si>
  <si>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</si>
  <si>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</si>
  <si>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</si>
  <si>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</si>
  <si>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</si>
  <si>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</si>
  <si>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</si>
  <si>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</si>
  <si>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</si>
  <si>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</si>
  <si>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</si>
  <si>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</si>
  <si>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</si>
  <si>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</si>
  <si>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</si>
  <si>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</si>
  <si>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</si>
  <si>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</si>
  <si>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</si>
  <si>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</si>
  <si>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</si>
  <si>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</si>
  <si>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</si>
  <si>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</si>
  <si>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</si>
  <si>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</si>
  <si>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</si>
  <si>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</si>
  <si>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</si>
  <si>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</si>
  <si>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</si>
  <si>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</si>
  <si>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</si>
  <si>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</si>
  <si>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</si>
  <si>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</si>
  <si>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</si>
  <si>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</si>
  <si>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</si>
  <si>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</si>
  <si>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</si>
  <si>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</si>
  <si>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</si>
  <si>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</si>
  <si>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</si>
  <si>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</si>
  <si>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</si>
  <si>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</si>
  <si>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</si>
  <si>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</si>
  <si>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</si>
  <si>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</si>
  <si>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</si>
  <si>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</si>
  <si>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</si>
  <si>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</si>
  <si>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</si>
  <si>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</si>
  <si>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</si>
  <si>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</si>
  <si>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</si>
  <si>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</si>
  <si>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</si>
  <si>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</si>
  <si>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</si>
  <si>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</si>
  <si>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</si>
  <si>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</si>
  <si>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</si>
  <si>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</si>
  <si>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</si>
  <si>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</si>
  <si>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</si>
  <si>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</si>
  <si>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</si>
  <si>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Верно:</t>
  </si>
  <si>
    <t>Начальник финансового управления</t>
  </si>
  <si>
    <t xml:space="preserve">И.В. Бузурная </t>
  </si>
  <si>
    <t>2 02 30 029 04 0000 150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</si>
  <si>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</si>
  <si>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</si>
  <si>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</si>
  <si>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</si>
  <si>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</si>
  <si>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</si>
  <si>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</si>
  <si>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</si>
  <si>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</si>
  <si>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</si>
  <si>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</si>
  <si>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</si>
  <si>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</si>
  <si>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</si>
  <si>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</si>
  <si>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</si>
  <si>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</si>
  <si>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</si>
  <si>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</si>
  <si>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</si>
  <si>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</si>
  <si>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</si>
  <si>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</si>
  <si>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</si>
  <si>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</si>
  <si>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</si>
  <si>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</si>
  <si>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объектов очистки сточных вод)</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</si>
  <si>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объектов водоснабжения)</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</si>
  <si>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</si>
  <si>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</si>
  <si>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</si>
  <si>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</si>
  <si>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</si>
  <si>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</si>
  <si>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</si>
  <si>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</si>
  <si>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</si>
  <si>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</si>
  <si>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2 02 29999 04 0005 150</t>
  </si>
  <si>
    <t>Прочие субсидии бюджетам городских округов (подготовка основания, приобретение и установка плоскостных спортивных сооружений в муниципальных образованиях Московской области)</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</si>
  <si>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</si>
  <si>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</si>
  <si>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</si>
  <si>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</si>
  <si>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</si>
  <si>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</si>
  <si>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</si>
  <si>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</si>
  <si>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</si>
  <si>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</si>
  <si>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</si>
  <si>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</si>
  <si>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</si>
  <si>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</si>
  <si>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</si>
  <si>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2 02 20 302 04 0000 150</t>
  </si>
  <si>
    <t>2 02 29999 04 0051 150</t>
  </si>
  <si>
    <t>Прочие субсидии бюджетам городских округов (капитальный ремонт сетей водоснабжения, водоотведения, теплоснабжения )</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</si>
  <si>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</si>
  <si>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</si>
  <si>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(обеспечение мероприятий по переселению граждан из аварийного жилищного фонда, признанного таковым после 1 января 2017 года)</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</si>
  <si>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</si>
  <si>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</si>
  <si>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</si>
  <si>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</si>
  <si>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</si>
  <si>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</si>
  <si>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</si>
  <si>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</si>
  <si>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</si>
  <si>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</si>
  <si>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</si>
  <si>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</si>
  <si>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</si>
  <si>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(Реализация мероприятий по строительству и реконструкции объектов теплоснабжения)</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</si>
  <si>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(модернизация, техническое перевооружение) объектов теплоснабжения муниципальной собственности)</t>
  </si>
  <si>
    <t>2 02 29999 04 0058 150</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</si>
  <si>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</si>
  <si>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</si>
  <si>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2 02 29999 04 0059 150</t>
  </si>
  <si>
    <t>2 02 49999 04 0019 150</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</si>
  <si>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</si>
  <si>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на 2027 год </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</si>
  <si>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</si>
  <si>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</si>
  <si>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</si>
  <si>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</si>
  <si>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</si>
  <si>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</si>
  <si>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</si>
  <si>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</si>
  <si>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</si>
  <si>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</si>
  <si>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</si>
  <si>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</si>
  <si>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</si>
  <si>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</si>
  <si>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2 02 49999 04 0021 150</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</si>
  <si>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</si>
  <si>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</si>
  <si>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</si>
  <si>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2 02 29999 04 0060 150</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</si>
  <si>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</si>
  <si>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</si>
  <si>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</si>
  <si>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2 02 49999 04 0025 150</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</si>
  <si>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</si>
  <si>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Доходы бюджета городского округа Электросталь Московской области на 2026 год  и на плановый период  2027 и 2028 годов</t>
  </si>
  <si>
    <t xml:space="preserve"> Сумма на 2026 год </t>
  </si>
  <si>
    <t xml:space="preserve">на 2028 год </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</si>
  <si>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</si>
  <si>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</si>
  <si>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</si>
  <si>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</si>
  <si>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</si>
  <si>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</si>
  <si>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</si>
  <si>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</si>
  <si>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</si>
  <si>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</si>
  <si>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</si>
  <si>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</si>
  <si>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</si>
  <si>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</si>
  <si>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</si>
  <si>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</si>
  <si>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</si>
  <si>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</si>
  <si>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1 16 02 000 02 0000 140</t>
  </si>
  <si>
    <t>Административные штрафы, установленные законами субъектов Российской Федерации об административных правонарушениях</t>
  </si>
  <si>
    <t>1 16 02 020 02 0000 140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</si>
  <si>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</si>
  <si>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</si>
  <si>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</si>
  <si>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</si>
  <si>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</si>
  <si>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</si>
  <si>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2 02 25 552 04 0000 150</t>
  </si>
  <si>
    <t>2 02 29999 04 0009 150</t>
  </si>
  <si>
    <t>Прочие субсидии бюджетам городских округов (капитальный ремонт, приобретение, монтаж и ввод в эксплуатацию объектов водоснабжения)</t>
  </si>
  <si>
    <t>2 02 29999 04 0063 150</t>
  </si>
  <si>
    <t>Прочие субсидии бюджетам городских округов (капитальный ремонт, приобретение, монтаж и ввод в эксплуатацию канализационных коллекторов, канализационных (ливневых) насосных станций)</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</si>
  <si>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</si>
  <si>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2 02 20 077 04 0000150</t>
  </si>
  <si>
    <t>Субсидии бюджетам городских округов на софинансирование капитальных вложений в объекты муниципальной собственности (Капитальные вложения в объекты инженерной инфраструктуры на территории военных городков)</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</si>
  <si>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</si>
  <si>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</si>
  <si>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</si>
  <si>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2 02 49999 04 0009 150</t>
  </si>
  <si>
    <t>2 02 49999 04 0011 150</t>
  </si>
  <si>
    <t>2 02 49999 04 0016 150</t>
  </si>
  <si>
    <t>2 02 49999 04 0028 150</t>
  </si>
  <si>
    <t>Прочие межбюджетные трансферты, передаваемые бюджетам городских округов (финансовое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</si>
  <si>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Налог на доходы физических лиц по дополнительному нормативу(2026-22,726282%; 2027-12,268500%; 2028-6,626880%)</t>
  </si>
  <si>
    <t>Приложение 1
к решению Совета депутатов
городского округа Электросталь
Московской области
от 18.12.2025 № 45/6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</si>
</sst>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0"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bottom style="thin">
        <color rgb="FF000000"/>
      </bottom>
      <diagonal/>
    </border>
  </borders>
  <cellStyleXfs count="1">
    <xf numFmtId="0" fontId="0" fillId="0" borderId="0"/>
  </cellStyleXfs>
  <cellXfs count="86">
    <xf numFmtId="0" fontId="0" fillId="0" borderId="0" xfId="0"/>
    <xf numFmtId="0" fontId="3" fillId="0" borderId="1" xfId="0" applyNumberFormat="1" applyFont="1" applyFill="1" applyBorder="1" applyAlignment="1">
      <alignment horizontal="left" vertical="center" wrapText="1"/>
    </xf>
    <xf numFmtId="165" fontId="3" fillId="0" borderId="7" xfId="0" applyNumberFormat="1" applyFont="1" applyFill="1" applyBorder="1" applyAlignment="1">
      <alignment vertical="center" wrapText="1"/>
    </xf>
    <xf numFmtId="165" fontId="3" fillId="0" borderId="17"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65" fontId="4" fillId="0" borderId="7" xfId="0" applyNumberFormat="1" applyFont="1" applyFill="1" applyBorder="1" applyAlignment="1">
      <alignment vertical="center" wrapText="1"/>
    </xf>
    <xf numFmtId="49" fontId="4" fillId="0" borderId="16" xfId="0" applyNumberFormat="1" applyFont="1" applyFill="1" applyBorder="1" applyAlignment="1">
      <alignment horizontal="center" vertical="center"/>
    </xf>
    <xf numFmtId="165" fontId="4" fillId="0" borderId="7" xfId="0" applyNumberFormat="1" applyFont="1" applyFill="1" applyBorder="1" applyAlignment="1">
      <alignment horizontal="right" vertical="center" wrapText="1"/>
    </xf>
    <xf numFmtId="165" fontId="4" fillId="0" borderId="17" xfId="0" applyNumberFormat="1" applyFont="1" applyFill="1" applyBorder="1" applyAlignment="1">
      <alignment horizontal="right" vertical="center"/>
    </xf>
    <xf numFmtId="0" fontId="0" fillId="0" borderId="3" xfId="0" applyFill="1" applyBorder="1"/>
    <xf numFmtId="0" fontId="2" fillId="0" borderId="3" xfId="0" applyFont="1" applyFill="1" applyBorder="1"/>
    <xf numFmtId="0" fontId="0" fillId="0" borderId="0" xfId="0" applyFill="1"/>
    <xf numFmtId="0" fontId="3" fillId="0" borderId="2"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164" fontId="3" fillId="0" borderId="8" xfId="0" applyNumberFormat="1" applyFont="1" applyFill="1" applyBorder="1" applyAlignment="1">
      <alignment vertical="center" wrapText="1"/>
    </xf>
    <xf numFmtId="49" fontId="3" fillId="0" borderId="16" xfId="0" applyNumberFormat="1" applyFont="1" applyFill="1" applyBorder="1" applyAlignment="1">
      <alignment horizontal="center" vertical="center"/>
    </xf>
    <xf numFmtId="164" fontId="3" fillId="0" borderId="7"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165" fontId="4" fillId="0" borderId="1" xfId="0" applyNumberFormat="1" applyFont="1" applyFill="1" applyBorder="1" applyAlignment="1">
      <alignment horizontal="right" vertical="center" wrapText="1"/>
    </xf>
    <xf numFmtId="165" fontId="7" fillId="0" borderId="7"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165" fontId="7" fillId="0" borderId="17" xfId="0" applyNumberFormat="1" applyFont="1" applyFill="1" applyBorder="1" applyAlignment="1">
      <alignment horizontal="right" vertical="center"/>
    </xf>
    <xf numFmtId="165" fontId="3" fillId="0" borderId="17" xfId="0" applyNumberFormat="1" applyFont="1" applyFill="1" applyBorder="1" applyAlignment="1">
      <alignment horizontal="right" vertical="center"/>
    </xf>
    <xf numFmtId="0" fontId="4" fillId="0" borderId="1" xfId="0" applyNumberFormat="1" applyFont="1" applyFill="1" applyBorder="1" applyAlignment="1">
      <alignment horizontal="left" wrapText="1"/>
    </xf>
    <xf numFmtId="0" fontId="4" fillId="0" borderId="7" xfId="0" applyNumberFormat="1" applyFont="1" applyFill="1" applyBorder="1" applyAlignment="1">
      <alignment horizontal="left" vertical="center" wrapText="1"/>
    </xf>
    <xf numFmtId="0" fontId="8" fillId="0" borderId="21" xfId="0" applyFont="1" applyFill="1" applyBorder="1" applyAlignment="1">
      <alignment horizontal="left" vertical="center" wrapText="1"/>
    </xf>
    <xf numFmtId="165" fontId="3" fillId="0" borderId="24" xfId="0" applyNumberFormat="1" applyFont="1" applyFill="1" applyBorder="1" applyAlignment="1">
      <alignment vertical="center" wrapText="1"/>
    </xf>
    <xf numFmtId="0" fontId="1" fillId="0" borderId="3" xfId="0" applyFont="1" applyFill="1" applyBorder="1"/>
    <xf numFmtId="0" fontId="1" fillId="0" borderId="3" xfId="0" applyFont="1" applyFill="1" applyBorder="1" applyAlignment="1">
      <alignment horizontal="right" vertical="center" wrapText="1"/>
    </xf>
    <xf numFmtId="0" fontId="4" fillId="0" borderId="3" xfId="0" applyNumberFormat="1" applyFont="1" applyFill="1" applyBorder="1"/>
    <xf numFmtId="165" fontId="4" fillId="0" borderId="25" xfId="0" applyNumberFormat="1" applyFont="1" applyFill="1" applyBorder="1" applyAlignment="1">
      <alignment vertical="center" wrapText="1"/>
    </xf>
    <xf numFmtId="49"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left" vertical="center" wrapText="1"/>
    </xf>
    <xf numFmtId="165" fontId="4" fillId="0" borderId="30" xfId="0" applyNumberFormat="1" applyFont="1" applyFill="1" applyBorder="1" applyAlignment="1">
      <alignment vertical="center" wrapText="1"/>
    </xf>
    <xf numFmtId="165" fontId="4" fillId="0" borderId="29"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xf>
    <xf numFmtId="0" fontId="4" fillId="0" borderId="21" xfId="0" applyNumberFormat="1" applyFont="1" applyFill="1" applyBorder="1" applyAlignment="1">
      <alignment horizontal="left" vertical="center" wrapText="1"/>
    </xf>
    <xf numFmtId="165" fontId="4" fillId="0" borderId="21" xfId="0" applyNumberFormat="1" applyFont="1" applyFill="1" applyBorder="1" applyAlignment="1">
      <alignment vertical="center" wrapText="1"/>
    </xf>
    <xf numFmtId="165" fontId="4" fillId="0" borderId="21" xfId="0" applyNumberFormat="1" applyFont="1" applyFill="1" applyBorder="1" applyAlignment="1">
      <alignment horizontal="right" vertical="center" wrapText="1"/>
    </xf>
    <xf numFmtId="165" fontId="3" fillId="0" borderId="31" xfId="0" applyNumberFormat="1" applyFont="1" applyFill="1" applyBorder="1" applyAlignment="1">
      <alignment horizontal="right" vertical="center"/>
    </xf>
    <xf numFmtId="165" fontId="3" fillId="0" borderId="21" xfId="0" applyNumberFormat="1" applyFont="1" applyFill="1" applyBorder="1" applyAlignment="1">
      <alignment vertical="center" wrapText="1"/>
    </xf>
    <xf numFmtId="49" fontId="7" fillId="0" borderId="32"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165" fontId="4" fillId="0" borderId="33" xfId="0" applyNumberFormat="1" applyFont="1" applyFill="1" applyBorder="1" applyAlignment="1">
      <alignment horizontal="right" vertical="center"/>
    </xf>
    <xf numFmtId="49" fontId="4" fillId="0" borderId="21" xfId="0" applyNumberFormat="1" applyFont="1" applyFill="1" applyBorder="1" applyAlignment="1">
      <alignment horizontal="center" vertical="center"/>
    </xf>
    <xf numFmtId="165" fontId="3" fillId="0" borderId="34" xfId="0" applyNumberFormat="1" applyFont="1" applyFill="1" applyBorder="1" applyAlignment="1">
      <alignment horizontal="right" vertical="center"/>
    </xf>
    <xf numFmtId="165" fontId="3" fillId="0" borderId="7" xfId="0" applyNumberFormat="1" applyFont="1" applyFill="1" applyBorder="1" applyAlignment="1">
      <alignment horizontal="right" vertical="center" wrapText="1"/>
    </xf>
    <xf numFmtId="49" fontId="4" fillId="0" borderId="35" xfId="0" applyNumberFormat="1" applyFont="1" applyFill="1" applyBorder="1" applyAlignment="1">
      <alignment horizontal="center" vertical="center"/>
    </xf>
    <xf numFmtId="0" fontId="4" fillId="0" borderId="3" xfId="0" applyNumberFormat="1" applyFont="1" applyFill="1" applyBorder="1" applyAlignment="1">
      <alignment horizontal="left" vertical="center" wrapText="1"/>
    </xf>
    <xf numFmtId="165" fontId="3" fillId="0" borderId="39" xfId="0" applyNumberFormat="1" applyFont="1" applyFill="1" applyBorder="1" applyAlignment="1">
      <alignment vertical="center" wrapText="1"/>
    </xf>
    <xf numFmtId="165" fontId="7" fillId="0" borderId="7" xfId="0" applyNumberFormat="1" applyFont="1" applyFill="1" applyBorder="1" applyAlignment="1">
      <alignment horizontal="right" vertical="center" wrapText="1"/>
    </xf>
    <xf numFmtId="0" fontId="9" fillId="0" borderId="0" xfId="0" applyFont="1" applyFill="1"/>
    <xf numFmtId="0" fontId="9" fillId="0" borderId="0" xfId="0" applyFont="1" applyFill="1" applyAlignment="1">
      <alignment vertical="center"/>
    </xf>
    <xf numFmtId="0" fontId="0" fillId="0" borderId="0" xfId="0" applyFill="1" applyAlignment="1">
      <alignment vertical="center"/>
    </xf>
    <xf numFmtId="49" fontId="7" fillId="0" borderId="36" xfId="0" applyNumberFormat="1" applyFont="1" applyFill="1" applyBorder="1" applyAlignment="1">
      <alignment horizontal="center" vertical="center"/>
    </xf>
    <xf numFmtId="0" fontId="8" fillId="0" borderId="37" xfId="0" applyFont="1" applyFill="1" applyBorder="1" applyAlignment="1">
      <alignment horizontal="left" vertical="center" wrapText="1"/>
    </xf>
    <xf numFmtId="165" fontId="4" fillId="0" borderId="38" xfId="0" applyNumberFormat="1" applyFont="1" applyFill="1" applyBorder="1" applyAlignment="1">
      <alignment vertical="center" wrapText="1"/>
    </xf>
    <xf numFmtId="49" fontId="7" fillId="0" borderId="21" xfId="0" applyNumberFormat="1" applyFont="1" applyFill="1" applyBorder="1" applyAlignment="1">
      <alignment horizontal="center" vertical="center"/>
    </xf>
    <xf numFmtId="165" fontId="4" fillId="0" borderId="25" xfId="0" applyNumberFormat="1" applyFont="1" applyFill="1" applyBorder="1" applyAlignment="1">
      <alignment horizontal="right" vertical="center" wrapText="1"/>
    </xf>
    <xf numFmtId="0" fontId="4" fillId="0" borderId="3" xfId="0" applyNumberFormat="1" applyFont="1" applyFill="1" applyBorder="1" applyAlignment="1">
      <alignment horizontal="left" wrapText="1"/>
    </xf>
    <xf numFmtId="164" fontId="0" fillId="0" borderId="0" xfId="0" applyNumberFormat="1" applyFill="1"/>
    <xf numFmtId="165" fontId="0" fillId="0" borderId="0" xfId="0" applyNumberFormat="1" applyFill="1"/>
    <xf numFmtId="165" fontId="4" fillId="0" borderId="17" xfId="0" applyNumberFormat="1" applyFont="1" applyFill="1" applyBorder="1" applyAlignment="1">
      <alignment vertical="center" wrapText="1"/>
    </xf>
    <xf numFmtId="0" fontId="5" fillId="0" borderId="3" xfId="0" applyNumberFormat="1" applyFont="1" applyFill="1" applyBorder="1" applyAlignment="1" applyProtection="1">
      <alignment horizontal="left" vertical="top" wrapText="1"/>
      <protection locked="0" hidden="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wrapText="1"/>
    </xf>
    <xf numFmtId="0" fontId="4" fillId="0" borderId="3" xfId="0" applyNumberFormat="1" applyFont="1" applyFill="1" applyBorder="1" applyAlignment="1">
      <alignment horizontal="right"/>
    </xf>
    <xf numFmtId="0" fontId="4" fillId="0" borderId="3" xfId="0" applyNumberFormat="1" applyFont="1" applyFill="1" applyBorder="1" applyAlignment="1">
      <alignment horizontal="left" wrapText="1"/>
    </xf>
    <xf numFmtId="0" fontId="3" fillId="0" borderId="22" xfId="0" applyNumberFormat="1" applyFont="1" applyFill="1" applyBorder="1" applyAlignment="1">
      <alignment vertical="center" wrapText="1"/>
    </xf>
    <xf numFmtId="0" fontId="3" fillId="0" borderId="23" xfId="0" applyNumberFormat="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 fontId="3" fillId="0" borderId="10"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abSelected="1" zoomScaleNormal="100" workbookViewId="0">
      <selection activeCell="D1" sqref="D1:E1"/>
    </sheetView>
  </sheetViews>
  <sheetFormatPr defaultColWidth="9.140625" defaultRowHeight="15" x14ac:dyDescent="0.25"/>
  <cols>
    <col min="1" max="1" width="21.5703125" style="11" customWidth="1"/>
    <col min="2" max="2" width="69.85546875" style="11" customWidth="1"/>
    <col min="3" max="3" width="14.42578125" style="11" customWidth="1"/>
    <col min="4" max="4" width="15.140625" style="11" customWidth="1"/>
    <col min="5" max="5" width="13.28515625" style="11" customWidth="1"/>
    <col min="6" max="6" width="20.85546875" style="11" customWidth="1"/>
    <col min="7" max="16384" width="9.140625" style="11"/>
  </cols>
  <sheetData>
    <row r="1" spans="1:6" s="9" customFormat="1" ht="81.75" customHeight="1" x14ac:dyDescent="0.25">
      <c r="A1" s="10"/>
      <c r="B1" s="10"/>
      <c r="C1" s="10"/>
      <c r="D1" s="72" t="s">
        <v>292</v>
      </c>
      <c r="E1" s="72"/>
    </row>
    <row r="2" spans="1:6" ht="29.25" customHeight="1" x14ac:dyDescent="0.25">
      <c r="A2" s="75" t="s">
        <v>245</v>
      </c>
      <c r="B2" s="75"/>
      <c r="C2" s="75"/>
      <c r="D2" s="75"/>
      <c r="E2" s="75"/>
    </row>
    <row r="3" spans="1:6" ht="15.75" thickBot="1" x14ac:dyDescent="0.3">
      <c r="A3" s="76" t="s">
        <v>0</v>
      </c>
      <c r="B3" s="76"/>
      <c r="C3" s="76"/>
      <c r="D3" s="76"/>
      <c r="E3" s="76"/>
    </row>
    <row r="4" spans="1:6" ht="15.75" thickBot="1" x14ac:dyDescent="0.3">
      <c r="A4" s="80" t="s">
        <v>1</v>
      </c>
      <c r="B4" s="82" t="s">
        <v>2</v>
      </c>
      <c r="C4" s="84" t="s">
        <v>246</v>
      </c>
      <c r="D4" s="73" t="s">
        <v>3</v>
      </c>
      <c r="E4" s="74"/>
    </row>
    <row r="5" spans="1:6" ht="15" customHeight="1" thickBot="1" x14ac:dyDescent="0.3">
      <c r="A5" s="81"/>
      <c r="B5" s="83"/>
      <c r="C5" s="85"/>
      <c r="D5" s="12" t="s">
        <v>220</v>
      </c>
      <c r="E5" s="13" t="s">
        <v>247</v>
      </c>
    </row>
    <row r="6" spans="1:6" ht="15" customHeight="1" thickBot="1" x14ac:dyDescent="0.3">
      <c r="A6" s="14">
        <v>1</v>
      </c>
      <c r="B6" s="15">
        <v>2</v>
      </c>
      <c r="C6" s="16">
        <v>3</v>
      </c>
      <c r="D6" s="17">
        <v>4</v>
      </c>
      <c r="E6" s="18">
        <v>5</v>
      </c>
    </row>
    <row r="7" spans="1:6" ht="23.25" customHeight="1" x14ac:dyDescent="0.25">
      <c r="A7" s="19" t="s">
        <v>4</v>
      </c>
      <c r="B7" s="20" t="s">
        <v>5</v>
      </c>
      <c r="C7" s="21">
        <f>C8+C15+C21+C31+C37+C42+C52+C57+C63+C72+C93</f>
        <v>6719720.8470000001</v>
      </c>
      <c r="D7" s="21">
        <f>D8+D15+D21+D31+D37+D42+D52+D57+D63+D72+D93</f>
        <v>5961931.1299999999</v>
      </c>
      <c r="E7" s="24">
        <f>E8+E15+E21+E31+E37+E42+E52+E57+E63+E72+E93</f>
        <v>5760583.3110000007</v>
      </c>
      <c r="F7" s="69"/>
    </row>
    <row r="8" spans="1:6" ht="21" customHeight="1" x14ac:dyDescent="0.25">
      <c r="A8" s="22" t="s">
        <v>6</v>
      </c>
      <c r="B8" s="1" t="s">
        <v>7</v>
      </c>
      <c r="C8" s="23">
        <f>C9</f>
        <v>4750543</v>
      </c>
      <c r="D8" s="23">
        <f t="shared" ref="D8:E8" si="0">D9</f>
        <v>3864893.5</v>
      </c>
      <c r="E8" s="24">
        <f t="shared" si="0"/>
        <v>3437836.5</v>
      </c>
      <c r="F8" s="70"/>
    </row>
    <row r="9" spans="1:6" ht="25.5" customHeight="1" x14ac:dyDescent="0.25">
      <c r="A9" s="22" t="s">
        <v>8</v>
      </c>
      <c r="B9" s="1" t="s">
        <v>9</v>
      </c>
      <c r="C9" s="23">
        <f>SUM(C10:C13)</f>
        <v>4750543</v>
      </c>
      <c r="D9" s="23">
        <f>SUM(D10:D13)</f>
        <v>3864893.5</v>
      </c>
      <c r="E9" s="24">
        <f>SUM(E10:E13)</f>
        <v>3437836.5</v>
      </c>
    </row>
    <row r="10" spans="1:6" s="62" customFormat="1" ht="48" customHeight="1" x14ac:dyDescent="0.25">
      <c r="A10" s="6" t="s">
        <v>10</v>
      </c>
      <c r="B10" s="4" t="s">
        <v>11</v>
      </c>
      <c r="C10" s="25">
        <v>4684058.5999999996</v>
      </c>
      <c r="D10" s="25">
        <v>3810992</v>
      </c>
      <c r="E10" s="8">
        <v>3392290</v>
      </c>
    </row>
    <row r="11" spans="1:6" ht="61.5" customHeight="1" x14ac:dyDescent="0.25">
      <c r="A11" s="6" t="s">
        <v>12</v>
      </c>
      <c r="B11" s="4" t="s">
        <v>13</v>
      </c>
      <c r="C11" s="5">
        <v>15000</v>
      </c>
      <c r="D11" s="25">
        <v>13000</v>
      </c>
      <c r="E11" s="8">
        <v>10000</v>
      </c>
    </row>
    <row r="12" spans="1:6" ht="30" customHeight="1" x14ac:dyDescent="0.25">
      <c r="A12" s="6" t="s">
        <v>14</v>
      </c>
      <c r="B12" s="4" t="s">
        <v>15</v>
      </c>
      <c r="C12" s="5">
        <v>50000</v>
      </c>
      <c r="D12" s="25">
        <v>40000</v>
      </c>
      <c r="E12" s="8">
        <v>35000</v>
      </c>
    </row>
    <row r="13" spans="1:6" ht="48.75" customHeight="1" x14ac:dyDescent="0.25">
      <c r="A13" s="6" t="s">
        <v>16</v>
      </c>
      <c r="B13" s="4" t="s">
        <v>17</v>
      </c>
      <c r="C13" s="5">
        <v>1484.4</v>
      </c>
      <c r="D13" s="25">
        <v>901.5</v>
      </c>
      <c r="E13" s="8">
        <v>546.5</v>
      </c>
    </row>
    <row r="14" spans="1:6" ht="24.75" customHeight="1" x14ac:dyDescent="0.25">
      <c r="A14" s="6"/>
      <c r="B14" s="4" t="s">
        <v>291</v>
      </c>
      <c r="C14" s="5">
        <f>(C9-C13)/37.726282%*22.726282%+C13</f>
        <v>2862313.4893368501</v>
      </c>
      <c r="D14" s="5">
        <f>(D9-D13)/27.2685%*12.2685%+D13</f>
        <v>1739368.4436162603</v>
      </c>
      <c r="E14" s="8">
        <f>(E9-E13)/21.62688%*6.62688%+E13</f>
        <v>1053796.3610617898</v>
      </c>
    </row>
    <row r="15" spans="1:6" ht="38.25" customHeight="1" x14ac:dyDescent="0.25">
      <c r="A15" s="22" t="s">
        <v>18</v>
      </c>
      <c r="B15" s="1" t="s">
        <v>19</v>
      </c>
      <c r="C15" s="2">
        <f>C16</f>
        <v>24390</v>
      </c>
      <c r="D15" s="2">
        <f t="shared" ref="D15:E15" si="1">D16</f>
        <v>27034</v>
      </c>
      <c r="E15" s="3">
        <f t="shared" si="1"/>
        <v>28170</v>
      </c>
    </row>
    <row r="16" spans="1:6" ht="23.25" customHeight="1" x14ac:dyDescent="0.25">
      <c r="A16" s="22" t="s">
        <v>20</v>
      </c>
      <c r="B16" s="1" t="s">
        <v>21</v>
      </c>
      <c r="C16" s="2">
        <f>SUM(C17:C20)</f>
        <v>24390</v>
      </c>
      <c r="D16" s="2">
        <f t="shared" ref="D16:E16" si="2">SUM(D17:D20)</f>
        <v>27034</v>
      </c>
      <c r="E16" s="3">
        <f t="shared" si="2"/>
        <v>28170</v>
      </c>
    </row>
    <row r="17" spans="1:5" ht="39" customHeight="1" x14ac:dyDescent="0.25">
      <c r="A17" s="6" t="s">
        <v>22</v>
      </c>
      <c r="B17" s="4" t="s">
        <v>23</v>
      </c>
      <c r="C17" s="5">
        <v>12763</v>
      </c>
      <c r="D17" s="25">
        <v>14129</v>
      </c>
      <c r="E17" s="8">
        <v>14699</v>
      </c>
    </row>
    <row r="18" spans="1:5" ht="51.75" customHeight="1" x14ac:dyDescent="0.25">
      <c r="A18" s="6" t="s">
        <v>24</v>
      </c>
      <c r="B18" s="4" t="s">
        <v>25</v>
      </c>
      <c r="C18" s="5">
        <v>62</v>
      </c>
      <c r="D18" s="25">
        <v>69</v>
      </c>
      <c r="E18" s="8">
        <v>72</v>
      </c>
    </row>
    <row r="19" spans="1:5" ht="38.25" customHeight="1" x14ac:dyDescent="0.25">
      <c r="A19" s="6" t="s">
        <v>26</v>
      </c>
      <c r="B19" s="4" t="s">
        <v>27</v>
      </c>
      <c r="C19" s="5">
        <v>12345</v>
      </c>
      <c r="D19" s="25">
        <v>13665</v>
      </c>
      <c r="E19" s="8">
        <v>14227</v>
      </c>
    </row>
    <row r="20" spans="1:5" ht="43.5" customHeight="1" x14ac:dyDescent="0.25">
      <c r="A20" s="6" t="s">
        <v>28</v>
      </c>
      <c r="B20" s="4" t="s">
        <v>29</v>
      </c>
      <c r="C20" s="26">
        <v>-780</v>
      </c>
      <c r="D20" s="27">
        <v>-829</v>
      </c>
      <c r="E20" s="28">
        <v>-828</v>
      </c>
    </row>
    <row r="21" spans="1:5" ht="27" customHeight="1" x14ac:dyDescent="0.25">
      <c r="A21" s="22" t="s">
        <v>30</v>
      </c>
      <c r="B21" s="1" t="s">
        <v>31</v>
      </c>
      <c r="C21" s="2">
        <f>C22+C27+C29+C25</f>
        <v>901670</v>
      </c>
      <c r="D21" s="2">
        <f t="shared" ref="D21:E21" si="3">D22+D27+D29+D25</f>
        <v>1082783</v>
      </c>
      <c r="E21" s="3">
        <f t="shared" si="3"/>
        <v>1291200</v>
      </c>
    </row>
    <row r="22" spans="1:5" ht="18" customHeight="1" x14ac:dyDescent="0.25">
      <c r="A22" s="22" t="s">
        <v>32</v>
      </c>
      <c r="B22" s="1" t="s">
        <v>33</v>
      </c>
      <c r="C22" s="2">
        <f>C23+C24</f>
        <v>840485</v>
      </c>
      <c r="D22" s="2">
        <f t="shared" ref="D22:E22" si="4">D23+D24</f>
        <v>1011051</v>
      </c>
      <c r="E22" s="3">
        <f t="shared" si="4"/>
        <v>1208036</v>
      </c>
    </row>
    <row r="23" spans="1:5" ht="24.75" customHeight="1" x14ac:dyDescent="0.25">
      <c r="A23" s="6" t="s">
        <v>34</v>
      </c>
      <c r="B23" s="4" t="s">
        <v>35</v>
      </c>
      <c r="C23" s="5">
        <v>702198</v>
      </c>
      <c r="D23" s="25">
        <v>853722</v>
      </c>
      <c r="E23" s="8">
        <v>1029928</v>
      </c>
    </row>
    <row r="24" spans="1:5" ht="23.25" customHeight="1" x14ac:dyDescent="0.25">
      <c r="A24" s="6" t="s">
        <v>36</v>
      </c>
      <c r="B24" s="4" t="s">
        <v>37</v>
      </c>
      <c r="C24" s="5">
        <v>138287</v>
      </c>
      <c r="D24" s="25">
        <v>157329</v>
      </c>
      <c r="E24" s="8">
        <v>178108</v>
      </c>
    </row>
    <row r="25" spans="1:5" ht="23.25" customHeight="1" x14ac:dyDescent="0.25">
      <c r="A25" s="22" t="s">
        <v>223</v>
      </c>
      <c r="B25" s="1" t="s">
        <v>224</v>
      </c>
      <c r="C25" s="2">
        <f>C26</f>
        <v>0</v>
      </c>
      <c r="D25" s="2">
        <f>D26</f>
        <v>1554</v>
      </c>
      <c r="E25" s="3">
        <f>E26</f>
        <v>3281</v>
      </c>
    </row>
    <row r="26" spans="1:5" ht="23.25" customHeight="1" x14ac:dyDescent="0.25">
      <c r="A26" s="6" t="s">
        <v>221</v>
      </c>
      <c r="B26" s="4" t="s">
        <v>222</v>
      </c>
      <c r="C26" s="5">
        <v>0</v>
      </c>
      <c r="D26" s="7">
        <v>1554</v>
      </c>
      <c r="E26" s="8">
        <v>3281</v>
      </c>
    </row>
    <row r="27" spans="1:5" ht="23.25" customHeight="1" x14ac:dyDescent="0.25">
      <c r="A27" s="22" t="s">
        <v>38</v>
      </c>
      <c r="B27" s="1" t="s">
        <v>39</v>
      </c>
      <c r="C27" s="2">
        <f>C28</f>
        <v>54103</v>
      </c>
      <c r="D27" s="2">
        <f t="shared" ref="D27:E27" si="5">D28</f>
        <v>62364</v>
      </c>
      <c r="E27" s="3">
        <f t="shared" si="5"/>
        <v>71310</v>
      </c>
    </row>
    <row r="28" spans="1:5" ht="23.25" customHeight="1" x14ac:dyDescent="0.25">
      <c r="A28" s="6" t="s">
        <v>40</v>
      </c>
      <c r="B28" s="4" t="s">
        <v>41</v>
      </c>
      <c r="C28" s="5">
        <v>54103</v>
      </c>
      <c r="D28" s="25">
        <v>62364</v>
      </c>
      <c r="E28" s="8">
        <v>71310</v>
      </c>
    </row>
    <row r="29" spans="1:5" ht="23.25" customHeight="1" x14ac:dyDescent="0.25">
      <c r="A29" s="22" t="s">
        <v>185</v>
      </c>
      <c r="B29" s="1" t="s">
        <v>186</v>
      </c>
      <c r="C29" s="2">
        <f>C30</f>
        <v>7082</v>
      </c>
      <c r="D29" s="2">
        <f t="shared" ref="D29:E29" si="6">D30</f>
        <v>7814</v>
      </c>
      <c r="E29" s="29">
        <f t="shared" si="6"/>
        <v>8573</v>
      </c>
    </row>
    <row r="30" spans="1:5" ht="44.25" customHeight="1" x14ac:dyDescent="0.25">
      <c r="A30" s="6" t="s">
        <v>187</v>
      </c>
      <c r="B30" s="4" t="s">
        <v>188</v>
      </c>
      <c r="C30" s="5">
        <v>7082</v>
      </c>
      <c r="D30" s="7">
        <v>7814</v>
      </c>
      <c r="E30" s="8">
        <v>8573</v>
      </c>
    </row>
    <row r="31" spans="1:5" ht="27.75" customHeight="1" x14ac:dyDescent="0.25">
      <c r="A31" s="22" t="s">
        <v>42</v>
      </c>
      <c r="B31" s="1" t="s">
        <v>43</v>
      </c>
      <c r="C31" s="2">
        <f>C32+C34</f>
        <v>510914</v>
      </c>
      <c r="D31" s="2">
        <f t="shared" ref="D31:E31" si="7">D32+D34</f>
        <v>528203</v>
      </c>
      <c r="E31" s="3">
        <f t="shared" si="7"/>
        <v>535208</v>
      </c>
    </row>
    <row r="32" spans="1:5" ht="15" customHeight="1" x14ac:dyDescent="0.25">
      <c r="A32" s="22" t="s">
        <v>44</v>
      </c>
      <c r="B32" s="1" t="s">
        <v>45</v>
      </c>
      <c r="C32" s="2">
        <f>C33</f>
        <v>150914</v>
      </c>
      <c r="D32" s="2">
        <f t="shared" ref="D32:E32" si="8">D33</f>
        <v>168203</v>
      </c>
      <c r="E32" s="3">
        <f t="shared" si="8"/>
        <v>175208</v>
      </c>
    </row>
    <row r="33" spans="1:5" ht="31.5" customHeight="1" x14ac:dyDescent="0.25">
      <c r="A33" s="6" t="s">
        <v>46</v>
      </c>
      <c r="B33" s="4" t="s">
        <v>47</v>
      </c>
      <c r="C33" s="5">
        <v>150914</v>
      </c>
      <c r="D33" s="25">
        <v>168203</v>
      </c>
      <c r="E33" s="8">
        <v>175208</v>
      </c>
    </row>
    <row r="34" spans="1:5" ht="15" customHeight="1" x14ac:dyDescent="0.25">
      <c r="A34" s="22" t="s">
        <v>48</v>
      </c>
      <c r="B34" s="1" t="s">
        <v>49</v>
      </c>
      <c r="C34" s="2">
        <f>C35+C36</f>
        <v>360000</v>
      </c>
      <c r="D34" s="2">
        <f t="shared" ref="D34:E34" si="9">D35+D36</f>
        <v>360000</v>
      </c>
      <c r="E34" s="3">
        <f t="shared" si="9"/>
        <v>360000</v>
      </c>
    </row>
    <row r="35" spans="1:5" ht="15" customHeight="1" x14ac:dyDescent="0.25">
      <c r="A35" s="6" t="s">
        <v>50</v>
      </c>
      <c r="B35" s="4" t="s">
        <v>51</v>
      </c>
      <c r="C35" s="5">
        <v>308000</v>
      </c>
      <c r="D35" s="5">
        <v>308000</v>
      </c>
      <c r="E35" s="8">
        <v>308000</v>
      </c>
    </row>
    <row r="36" spans="1:5" ht="15" customHeight="1" x14ac:dyDescent="0.25">
      <c r="A36" s="6" t="s">
        <v>52</v>
      </c>
      <c r="B36" s="4" t="s">
        <v>53</v>
      </c>
      <c r="C36" s="5">
        <v>52000</v>
      </c>
      <c r="D36" s="5">
        <v>52000</v>
      </c>
      <c r="E36" s="8">
        <v>52000</v>
      </c>
    </row>
    <row r="37" spans="1:5" ht="22.5" customHeight="1" x14ac:dyDescent="0.25">
      <c r="A37" s="22" t="s">
        <v>54</v>
      </c>
      <c r="B37" s="1" t="s">
        <v>55</v>
      </c>
      <c r="C37" s="2">
        <f>C38+C40</f>
        <v>87303</v>
      </c>
      <c r="D37" s="2">
        <f t="shared" ref="D37:E37" si="10">D38+D40</f>
        <v>91896</v>
      </c>
      <c r="E37" s="3">
        <f t="shared" si="10"/>
        <v>96744</v>
      </c>
    </row>
    <row r="38" spans="1:5" ht="23.25" customHeight="1" x14ac:dyDescent="0.25">
      <c r="A38" s="22" t="s">
        <v>56</v>
      </c>
      <c r="B38" s="1" t="s">
        <v>57</v>
      </c>
      <c r="C38" s="2">
        <f>C39</f>
        <v>86978</v>
      </c>
      <c r="D38" s="2">
        <f t="shared" ref="D38:E38" si="11">D39</f>
        <v>91501</v>
      </c>
      <c r="E38" s="3">
        <f t="shared" si="11"/>
        <v>96259</v>
      </c>
    </row>
    <row r="39" spans="1:5" ht="27.75" customHeight="1" x14ac:dyDescent="0.25">
      <c r="A39" s="6" t="s">
        <v>58</v>
      </c>
      <c r="B39" s="4" t="s">
        <v>59</v>
      </c>
      <c r="C39" s="5">
        <v>86978</v>
      </c>
      <c r="D39" s="25">
        <v>91501</v>
      </c>
      <c r="E39" s="8">
        <v>96259</v>
      </c>
    </row>
    <row r="40" spans="1:5" ht="23.25" customHeight="1" x14ac:dyDescent="0.25">
      <c r="A40" s="22" t="s">
        <v>60</v>
      </c>
      <c r="B40" s="1" t="s">
        <v>61</v>
      </c>
      <c r="C40" s="2">
        <f>C41</f>
        <v>325</v>
      </c>
      <c r="D40" s="2">
        <f>D41</f>
        <v>395</v>
      </c>
      <c r="E40" s="3">
        <f>E41</f>
        <v>485</v>
      </c>
    </row>
    <row r="41" spans="1:5" ht="18.75" customHeight="1" x14ac:dyDescent="0.25">
      <c r="A41" s="6" t="s">
        <v>62</v>
      </c>
      <c r="B41" s="4" t="s">
        <v>63</v>
      </c>
      <c r="C41" s="5">
        <v>325</v>
      </c>
      <c r="D41" s="25">
        <v>395</v>
      </c>
      <c r="E41" s="8">
        <v>485</v>
      </c>
    </row>
    <row r="42" spans="1:5" ht="35.25" customHeight="1" x14ac:dyDescent="0.25">
      <c r="A42" s="22" t="s">
        <v>64</v>
      </c>
      <c r="B42" s="1" t="s">
        <v>65</v>
      </c>
      <c r="C42" s="2">
        <f>C43+C47+C49</f>
        <v>333322.83400000003</v>
      </c>
      <c r="D42" s="2">
        <f>D43+D47+D49</f>
        <v>305669.61699999997</v>
      </c>
      <c r="E42" s="3">
        <f>E43+E47+E49</f>
        <v>309044.79800000001</v>
      </c>
    </row>
    <row r="43" spans="1:5" ht="50.25" customHeight="1" x14ac:dyDescent="0.25">
      <c r="A43" s="22" t="s">
        <v>66</v>
      </c>
      <c r="B43" s="1" t="s">
        <v>67</v>
      </c>
      <c r="C43" s="2">
        <f>SUM(C44:C46)</f>
        <v>253455</v>
      </c>
      <c r="D43" s="2">
        <f>SUM(D44:D46)</f>
        <v>230593</v>
      </c>
      <c r="E43" s="3">
        <f>SUM(E44:E46)</f>
        <v>237167</v>
      </c>
    </row>
    <row r="44" spans="1:5" ht="39" customHeight="1" x14ac:dyDescent="0.25">
      <c r="A44" s="6" t="s">
        <v>68</v>
      </c>
      <c r="B44" s="4" t="s">
        <v>69</v>
      </c>
      <c r="C44" s="5">
        <v>223455</v>
      </c>
      <c r="D44" s="25">
        <v>211504</v>
      </c>
      <c r="E44" s="8">
        <v>217391</v>
      </c>
    </row>
    <row r="45" spans="1:5" ht="47.25" customHeight="1" x14ac:dyDescent="0.25">
      <c r="A45" s="6" t="s">
        <v>70</v>
      </c>
      <c r="B45" s="4" t="s">
        <v>71</v>
      </c>
      <c r="C45" s="5">
        <v>5000</v>
      </c>
      <c r="D45" s="25">
        <v>1914</v>
      </c>
      <c r="E45" s="8">
        <v>1914</v>
      </c>
    </row>
    <row r="46" spans="1:5" ht="23.25" customHeight="1" x14ac:dyDescent="0.25">
      <c r="A46" s="6" t="s">
        <v>72</v>
      </c>
      <c r="B46" s="4" t="s">
        <v>73</v>
      </c>
      <c r="C46" s="5">
        <v>25000</v>
      </c>
      <c r="D46" s="25">
        <v>17175</v>
      </c>
      <c r="E46" s="8">
        <v>17862</v>
      </c>
    </row>
    <row r="47" spans="1:5" ht="29.25" customHeight="1" x14ac:dyDescent="0.25">
      <c r="A47" s="22" t="s">
        <v>74</v>
      </c>
      <c r="B47" s="1" t="s">
        <v>75</v>
      </c>
      <c r="C47" s="2">
        <f>C48</f>
        <v>115</v>
      </c>
      <c r="D47" s="2">
        <f t="shared" ref="D47:E47" si="12">D48</f>
        <v>115</v>
      </c>
      <c r="E47" s="3">
        <f t="shared" si="12"/>
        <v>115</v>
      </c>
    </row>
    <row r="48" spans="1:5" ht="28.5" customHeight="1" x14ac:dyDescent="0.25">
      <c r="A48" s="6" t="s">
        <v>76</v>
      </c>
      <c r="B48" s="4" t="s">
        <v>77</v>
      </c>
      <c r="C48" s="5">
        <v>115</v>
      </c>
      <c r="D48" s="25">
        <v>115</v>
      </c>
      <c r="E48" s="8">
        <v>115</v>
      </c>
    </row>
    <row r="49" spans="1:5" ht="48.75" customHeight="1" x14ac:dyDescent="0.25">
      <c r="A49" s="22" t="s">
        <v>78</v>
      </c>
      <c r="B49" s="1" t="s">
        <v>79</v>
      </c>
      <c r="C49" s="2">
        <f>C50+C51</f>
        <v>79752.834000000003</v>
      </c>
      <c r="D49" s="2">
        <f t="shared" ref="D49:E49" si="13">D50+D51</f>
        <v>74961.616999999998</v>
      </c>
      <c r="E49" s="3">
        <f t="shared" si="13"/>
        <v>71762.797999999995</v>
      </c>
    </row>
    <row r="50" spans="1:5" ht="49.5" customHeight="1" x14ac:dyDescent="0.25">
      <c r="A50" s="6" t="s">
        <v>80</v>
      </c>
      <c r="B50" s="4" t="s">
        <v>81</v>
      </c>
      <c r="C50" s="5">
        <v>62622.834000000003</v>
      </c>
      <c r="D50" s="25">
        <v>59241.417000000001</v>
      </c>
      <c r="E50" s="8">
        <v>56042.597999999998</v>
      </c>
    </row>
    <row r="51" spans="1:5" ht="63" customHeight="1" x14ac:dyDescent="0.25">
      <c r="A51" s="6" t="s">
        <v>157</v>
      </c>
      <c r="B51" s="4" t="s">
        <v>156</v>
      </c>
      <c r="C51" s="5">
        <v>17130</v>
      </c>
      <c r="D51" s="7">
        <v>15720.2</v>
      </c>
      <c r="E51" s="8">
        <v>15720.2</v>
      </c>
    </row>
    <row r="52" spans="1:5" ht="29.25" customHeight="1" x14ac:dyDescent="0.25">
      <c r="A52" s="22" t="s">
        <v>82</v>
      </c>
      <c r="B52" s="1" t="s">
        <v>83</v>
      </c>
      <c r="C52" s="2">
        <f>C53</f>
        <v>8079.2</v>
      </c>
      <c r="D52" s="2">
        <f t="shared" ref="D52:E52" si="14">D53</f>
        <v>8079.2</v>
      </c>
      <c r="E52" s="3">
        <f t="shared" si="14"/>
        <v>8079.2</v>
      </c>
    </row>
    <row r="53" spans="1:5" ht="15" customHeight="1" x14ac:dyDescent="0.25">
      <c r="A53" s="22" t="s">
        <v>84</v>
      </c>
      <c r="B53" s="1" t="s">
        <v>85</v>
      </c>
      <c r="C53" s="2">
        <f>SUM(C54:C56)</f>
        <v>8079.2</v>
      </c>
      <c r="D53" s="2">
        <f t="shared" ref="D53:E53" si="15">SUM(D54:D56)</f>
        <v>8079.2</v>
      </c>
      <c r="E53" s="3">
        <f t="shared" si="15"/>
        <v>8079.2</v>
      </c>
    </row>
    <row r="54" spans="1:5" ht="23.25" customHeight="1" x14ac:dyDescent="0.25">
      <c r="A54" s="6" t="s">
        <v>86</v>
      </c>
      <c r="B54" s="4" t="s">
        <v>87</v>
      </c>
      <c r="C54" s="5">
        <v>3200</v>
      </c>
      <c r="D54" s="5">
        <v>3200</v>
      </c>
      <c r="E54" s="8">
        <v>3200</v>
      </c>
    </row>
    <row r="55" spans="1:5" ht="15" customHeight="1" x14ac:dyDescent="0.25">
      <c r="A55" s="6" t="s">
        <v>88</v>
      </c>
      <c r="B55" s="4" t="s">
        <v>89</v>
      </c>
      <c r="C55" s="5">
        <v>4479</v>
      </c>
      <c r="D55" s="5">
        <v>4479</v>
      </c>
      <c r="E55" s="8">
        <v>4479</v>
      </c>
    </row>
    <row r="56" spans="1:5" ht="15" customHeight="1" x14ac:dyDescent="0.25">
      <c r="A56" s="6" t="s">
        <v>90</v>
      </c>
      <c r="B56" s="4" t="s">
        <v>91</v>
      </c>
      <c r="C56" s="5">
        <v>400.2</v>
      </c>
      <c r="D56" s="5">
        <v>400.2</v>
      </c>
      <c r="E56" s="8">
        <v>400.2</v>
      </c>
    </row>
    <row r="57" spans="1:5" ht="33" customHeight="1" x14ac:dyDescent="0.25">
      <c r="A57" s="22" t="s">
        <v>92</v>
      </c>
      <c r="B57" s="1" t="s">
        <v>93</v>
      </c>
      <c r="C57" s="2">
        <f>C58+C60</f>
        <v>16532</v>
      </c>
      <c r="D57" s="2">
        <f t="shared" ref="D57:E57" si="16">D58+D60</f>
        <v>17406</v>
      </c>
      <c r="E57" s="3">
        <f t="shared" si="16"/>
        <v>18334</v>
      </c>
    </row>
    <row r="58" spans="1:5" ht="15" customHeight="1" x14ac:dyDescent="0.25">
      <c r="A58" s="22" t="s">
        <v>94</v>
      </c>
      <c r="B58" s="1" t="s">
        <v>95</v>
      </c>
      <c r="C58" s="2">
        <f>C59</f>
        <v>14812.4</v>
      </c>
      <c r="D58" s="2">
        <f t="shared" ref="D58:E58" si="17">D59</f>
        <v>15673</v>
      </c>
      <c r="E58" s="3">
        <f t="shared" si="17"/>
        <v>16587</v>
      </c>
    </row>
    <row r="59" spans="1:5" ht="15" customHeight="1" x14ac:dyDescent="0.25">
      <c r="A59" s="6" t="s">
        <v>96</v>
      </c>
      <c r="B59" s="4" t="s">
        <v>97</v>
      </c>
      <c r="C59" s="5">
        <v>14812.4</v>
      </c>
      <c r="D59" s="25">
        <v>15673</v>
      </c>
      <c r="E59" s="8">
        <v>16587</v>
      </c>
    </row>
    <row r="60" spans="1:5" ht="15" customHeight="1" x14ac:dyDescent="0.25">
      <c r="A60" s="22" t="s">
        <v>98</v>
      </c>
      <c r="B60" s="1" t="s">
        <v>99</v>
      </c>
      <c r="C60" s="2">
        <f>SUM(C61:C62)</f>
        <v>1719.6</v>
      </c>
      <c r="D60" s="2">
        <f t="shared" ref="D60:E60" si="18">SUM(D61:D62)</f>
        <v>1733</v>
      </c>
      <c r="E60" s="3">
        <f t="shared" si="18"/>
        <v>1747</v>
      </c>
    </row>
    <row r="61" spans="1:5" ht="23.25" customHeight="1" x14ac:dyDescent="0.25">
      <c r="A61" s="6" t="s">
        <v>100</v>
      </c>
      <c r="B61" s="4" t="s">
        <v>101</v>
      </c>
      <c r="C61" s="5">
        <v>500</v>
      </c>
      <c r="D61" s="25">
        <v>500</v>
      </c>
      <c r="E61" s="8">
        <v>500</v>
      </c>
    </row>
    <row r="62" spans="1:5" ht="15" customHeight="1" x14ac:dyDescent="0.25">
      <c r="A62" s="6" t="s">
        <v>102</v>
      </c>
      <c r="B62" s="4" t="s">
        <v>103</v>
      </c>
      <c r="C62" s="5">
        <v>1219.5999999999999</v>
      </c>
      <c r="D62" s="25">
        <v>1233</v>
      </c>
      <c r="E62" s="8">
        <v>1247</v>
      </c>
    </row>
    <row r="63" spans="1:5" ht="23.25" customHeight="1" x14ac:dyDescent="0.25">
      <c r="A63" s="22" t="s">
        <v>104</v>
      </c>
      <c r="B63" s="1" t="s">
        <v>105</v>
      </c>
      <c r="C63" s="2">
        <f>C64+C66+C68+C70</f>
        <v>67000</v>
      </c>
      <c r="D63" s="2">
        <f t="shared" ref="D63:E63" si="19">D64+D66+D68+D70</f>
        <v>27000</v>
      </c>
      <c r="E63" s="3">
        <f t="shared" si="19"/>
        <v>27000</v>
      </c>
    </row>
    <row r="64" spans="1:5" ht="15" customHeight="1" x14ac:dyDescent="0.25">
      <c r="A64" s="22" t="s">
        <v>106</v>
      </c>
      <c r="B64" s="1" t="s">
        <v>107</v>
      </c>
      <c r="C64" s="2">
        <f>C65</f>
        <v>2000</v>
      </c>
      <c r="D64" s="2">
        <f t="shared" ref="D64:E64" si="20">D65</f>
        <v>2000</v>
      </c>
      <c r="E64" s="3">
        <f t="shared" si="20"/>
        <v>2000</v>
      </c>
    </row>
    <row r="65" spans="1:5" ht="20.25" customHeight="1" x14ac:dyDescent="0.25">
      <c r="A65" s="6" t="s">
        <v>108</v>
      </c>
      <c r="B65" s="4" t="s">
        <v>109</v>
      </c>
      <c r="C65" s="5">
        <v>2000</v>
      </c>
      <c r="D65" s="25">
        <v>2000</v>
      </c>
      <c r="E65" s="8">
        <v>2000</v>
      </c>
    </row>
    <row r="66" spans="1:5" ht="23.25" customHeight="1" x14ac:dyDescent="0.25">
      <c r="A66" s="22" t="s">
        <v>110</v>
      </c>
      <c r="B66" s="1" t="s">
        <v>111</v>
      </c>
      <c r="C66" s="2">
        <f>C67</f>
        <v>12500</v>
      </c>
      <c r="D66" s="2">
        <f t="shared" ref="D66:E66" si="21">D67</f>
        <v>10000</v>
      </c>
      <c r="E66" s="3">
        <f t="shared" si="21"/>
        <v>10000</v>
      </c>
    </row>
    <row r="67" spans="1:5" ht="23.25" customHeight="1" x14ac:dyDescent="0.25">
      <c r="A67" s="6" t="s">
        <v>112</v>
      </c>
      <c r="B67" s="4" t="s">
        <v>113</v>
      </c>
      <c r="C67" s="5">
        <v>12500</v>
      </c>
      <c r="D67" s="25">
        <v>10000</v>
      </c>
      <c r="E67" s="8">
        <v>10000</v>
      </c>
    </row>
    <row r="68" spans="1:5" ht="57.75" customHeight="1" x14ac:dyDescent="0.25">
      <c r="A68" s="22" t="s">
        <v>114</v>
      </c>
      <c r="B68" s="1" t="s">
        <v>115</v>
      </c>
      <c r="C68" s="2">
        <f>C69</f>
        <v>12500</v>
      </c>
      <c r="D68" s="2">
        <f t="shared" ref="D68:E68" si="22">D69</f>
        <v>5000</v>
      </c>
      <c r="E68" s="3">
        <f t="shared" si="22"/>
        <v>5000</v>
      </c>
    </row>
    <row r="69" spans="1:5" ht="37.5" customHeight="1" x14ac:dyDescent="0.25">
      <c r="A69" s="6" t="s">
        <v>116</v>
      </c>
      <c r="B69" s="4" t="s">
        <v>117</v>
      </c>
      <c r="C69" s="5">
        <v>12500</v>
      </c>
      <c r="D69" s="25">
        <v>5000</v>
      </c>
      <c r="E69" s="8">
        <v>5000</v>
      </c>
    </row>
    <row r="70" spans="1:5" ht="37.5" customHeight="1" x14ac:dyDescent="0.25">
      <c r="A70" s="22" t="s">
        <v>227</v>
      </c>
      <c r="B70" s="1" t="s">
        <v>228</v>
      </c>
      <c r="C70" s="2">
        <f>C71</f>
        <v>40000</v>
      </c>
      <c r="D70" s="55">
        <f>D71</f>
        <v>10000</v>
      </c>
      <c r="E70" s="29">
        <f>E71</f>
        <v>10000</v>
      </c>
    </row>
    <row r="71" spans="1:5" ht="37.5" customHeight="1" x14ac:dyDescent="0.25">
      <c r="A71" s="6" t="s">
        <v>225</v>
      </c>
      <c r="B71" s="4" t="s">
        <v>226</v>
      </c>
      <c r="C71" s="5">
        <v>40000</v>
      </c>
      <c r="D71" s="7">
        <v>10000</v>
      </c>
      <c r="E71" s="8">
        <v>10000</v>
      </c>
    </row>
    <row r="72" spans="1:5" ht="20.25" customHeight="1" x14ac:dyDescent="0.25">
      <c r="A72" s="22" t="s">
        <v>146</v>
      </c>
      <c r="B72" s="1" t="s">
        <v>147</v>
      </c>
      <c r="C72" s="2">
        <f>C73+C85+C87+C89+C91</f>
        <v>3916.8130000000001</v>
      </c>
      <c r="D72" s="2">
        <f t="shared" ref="D72:E72" si="23">D73+D85+D87+D89+D91</f>
        <v>3916.8130000000001</v>
      </c>
      <c r="E72" s="29">
        <f t="shared" si="23"/>
        <v>3916.8130000000001</v>
      </c>
    </row>
    <row r="73" spans="1:5" ht="24" x14ac:dyDescent="0.25">
      <c r="A73" s="22" t="s">
        <v>148</v>
      </c>
      <c r="B73" s="1" t="s">
        <v>149</v>
      </c>
      <c r="C73" s="2">
        <f>SUM(C74:C84)</f>
        <v>2692.5</v>
      </c>
      <c r="D73" s="2">
        <f t="shared" ref="D73:E73" si="24">SUM(D74:D84)</f>
        <v>2692.5</v>
      </c>
      <c r="E73" s="3">
        <f t="shared" si="24"/>
        <v>2692.5</v>
      </c>
    </row>
    <row r="74" spans="1:5" ht="36" x14ac:dyDescent="0.25">
      <c r="A74" s="6" t="s">
        <v>248</v>
      </c>
      <c r="B74" s="4" t="s">
        <v>249</v>
      </c>
      <c r="C74" s="5">
        <v>47</v>
      </c>
      <c r="D74" s="7">
        <v>47</v>
      </c>
      <c r="E74" s="8">
        <v>47</v>
      </c>
    </row>
    <row r="75" spans="1:5" ht="48" x14ac:dyDescent="0.25">
      <c r="A75" s="6" t="s">
        <v>250</v>
      </c>
      <c r="B75" s="4" t="s">
        <v>251</v>
      </c>
      <c r="C75" s="5">
        <v>84</v>
      </c>
      <c r="D75" s="7">
        <v>84</v>
      </c>
      <c r="E75" s="8">
        <v>84</v>
      </c>
    </row>
    <row r="76" spans="1:5" ht="37.5" customHeight="1" x14ac:dyDescent="0.25">
      <c r="A76" s="6" t="s">
        <v>150</v>
      </c>
      <c r="B76" s="4" t="s">
        <v>151</v>
      </c>
      <c r="C76" s="5">
        <v>39</v>
      </c>
      <c r="D76" s="7">
        <v>39</v>
      </c>
      <c r="E76" s="8">
        <v>39</v>
      </c>
    </row>
    <row r="77" spans="1:5" ht="37.5" customHeight="1" x14ac:dyDescent="0.25">
      <c r="A77" s="6" t="s">
        <v>252</v>
      </c>
      <c r="B77" s="4" t="s">
        <v>253</v>
      </c>
      <c r="C77" s="5">
        <v>20</v>
      </c>
      <c r="D77" s="7">
        <v>20</v>
      </c>
      <c r="E77" s="8">
        <v>20</v>
      </c>
    </row>
    <row r="78" spans="1:5" ht="37.5" customHeight="1" x14ac:dyDescent="0.25">
      <c r="A78" s="6" t="s">
        <v>254</v>
      </c>
      <c r="B78" s="4" t="s">
        <v>255</v>
      </c>
      <c r="C78" s="5">
        <v>1</v>
      </c>
      <c r="D78" s="7">
        <v>1</v>
      </c>
      <c r="E78" s="8">
        <v>1</v>
      </c>
    </row>
    <row r="79" spans="1:5" ht="37.5" customHeight="1" x14ac:dyDescent="0.25">
      <c r="A79" s="6" t="s">
        <v>256</v>
      </c>
      <c r="B79" s="4" t="s">
        <v>257</v>
      </c>
      <c r="C79" s="5">
        <v>70</v>
      </c>
      <c r="D79" s="7">
        <v>70</v>
      </c>
      <c r="E79" s="8">
        <v>70</v>
      </c>
    </row>
    <row r="80" spans="1:5" ht="37.5" customHeight="1" x14ac:dyDescent="0.25">
      <c r="A80" s="6" t="s">
        <v>174</v>
      </c>
      <c r="B80" s="4" t="s">
        <v>175</v>
      </c>
      <c r="C80" s="5">
        <v>175.5</v>
      </c>
      <c r="D80" s="7">
        <v>175.5</v>
      </c>
      <c r="E80" s="8">
        <v>175.5</v>
      </c>
    </row>
    <row r="81" spans="1:5" ht="37.5" customHeight="1" x14ac:dyDescent="0.25">
      <c r="A81" s="6" t="s">
        <v>258</v>
      </c>
      <c r="B81" s="4" t="s">
        <v>259</v>
      </c>
      <c r="C81" s="5">
        <v>29</v>
      </c>
      <c r="D81" s="7">
        <v>29</v>
      </c>
      <c r="E81" s="8">
        <v>29</v>
      </c>
    </row>
    <row r="82" spans="1:5" ht="37.5" customHeight="1" x14ac:dyDescent="0.25">
      <c r="A82" s="6" t="s">
        <v>260</v>
      </c>
      <c r="B82" s="4" t="s">
        <v>261</v>
      </c>
      <c r="C82" s="5">
        <v>17</v>
      </c>
      <c r="D82" s="7">
        <v>17</v>
      </c>
      <c r="E82" s="8">
        <v>17</v>
      </c>
    </row>
    <row r="83" spans="1:5" ht="37.5" customHeight="1" x14ac:dyDescent="0.25">
      <c r="A83" s="6" t="s">
        <v>262</v>
      </c>
      <c r="B83" s="4" t="s">
        <v>263</v>
      </c>
      <c r="C83" s="5">
        <v>261</v>
      </c>
      <c r="D83" s="7">
        <v>261</v>
      </c>
      <c r="E83" s="8">
        <v>261</v>
      </c>
    </row>
    <row r="84" spans="1:5" ht="37.5" customHeight="1" x14ac:dyDescent="0.25">
      <c r="A84" s="6" t="s">
        <v>264</v>
      </c>
      <c r="B84" s="4" t="s">
        <v>265</v>
      </c>
      <c r="C84" s="5">
        <v>1949</v>
      </c>
      <c r="D84" s="7">
        <v>1949</v>
      </c>
      <c r="E84" s="8">
        <v>1949</v>
      </c>
    </row>
    <row r="85" spans="1:5" ht="37.5" customHeight="1" x14ac:dyDescent="0.25">
      <c r="A85" s="22" t="s">
        <v>266</v>
      </c>
      <c r="B85" s="1" t="s">
        <v>267</v>
      </c>
      <c r="C85" s="2">
        <f>C86</f>
        <v>700</v>
      </c>
      <c r="D85" s="55">
        <f t="shared" ref="D85:E85" si="25">D86</f>
        <v>700</v>
      </c>
      <c r="E85" s="29">
        <f t="shared" si="25"/>
        <v>700</v>
      </c>
    </row>
    <row r="86" spans="1:5" ht="37.5" customHeight="1" x14ac:dyDescent="0.25">
      <c r="A86" s="6" t="s">
        <v>268</v>
      </c>
      <c r="B86" s="4" t="s">
        <v>269</v>
      </c>
      <c r="C86" s="5">
        <v>700</v>
      </c>
      <c r="D86" s="7">
        <v>700</v>
      </c>
      <c r="E86" s="8">
        <v>700</v>
      </c>
    </row>
    <row r="87" spans="1:5" ht="60" x14ac:dyDescent="0.25">
      <c r="A87" s="22" t="s">
        <v>152</v>
      </c>
      <c r="B87" s="1" t="s">
        <v>153</v>
      </c>
      <c r="C87" s="2">
        <f>C88</f>
        <v>328.31299999999999</v>
      </c>
      <c r="D87" s="2">
        <f>D88</f>
        <v>328.31299999999999</v>
      </c>
      <c r="E87" s="29">
        <f>E88</f>
        <v>328.31299999999999</v>
      </c>
    </row>
    <row r="88" spans="1:5" ht="48" x14ac:dyDescent="0.25">
      <c r="A88" s="6" t="s">
        <v>154</v>
      </c>
      <c r="B88" s="4" t="s">
        <v>155</v>
      </c>
      <c r="C88" s="5">
        <v>328.31299999999999</v>
      </c>
      <c r="D88" s="7">
        <v>328.31299999999999</v>
      </c>
      <c r="E88" s="8">
        <v>328.31299999999999</v>
      </c>
    </row>
    <row r="89" spans="1:5" x14ac:dyDescent="0.25">
      <c r="A89" s="22" t="s">
        <v>189</v>
      </c>
      <c r="B89" s="1" t="s">
        <v>190</v>
      </c>
      <c r="C89" s="2">
        <f>C90</f>
        <v>70</v>
      </c>
      <c r="D89" s="2">
        <f>D90</f>
        <v>70</v>
      </c>
      <c r="E89" s="29">
        <f>E90</f>
        <v>70</v>
      </c>
    </row>
    <row r="90" spans="1:5" ht="36" x14ac:dyDescent="0.25">
      <c r="A90" s="6" t="s">
        <v>191</v>
      </c>
      <c r="B90" s="4" t="s">
        <v>192</v>
      </c>
      <c r="C90" s="5">
        <v>70</v>
      </c>
      <c r="D90" s="7">
        <v>70</v>
      </c>
      <c r="E90" s="8">
        <v>70</v>
      </c>
    </row>
    <row r="91" spans="1:5" x14ac:dyDescent="0.25">
      <c r="A91" s="22" t="s">
        <v>270</v>
      </c>
      <c r="B91" s="1" t="s">
        <v>271</v>
      </c>
      <c r="C91" s="2">
        <f>C92</f>
        <v>126</v>
      </c>
      <c r="D91" s="2">
        <f>D92</f>
        <v>126</v>
      </c>
      <c r="E91" s="29">
        <f>E92</f>
        <v>126</v>
      </c>
    </row>
    <row r="92" spans="1:5" ht="96" x14ac:dyDescent="0.25">
      <c r="A92" s="6" t="s">
        <v>272</v>
      </c>
      <c r="B92" s="4" t="s">
        <v>273</v>
      </c>
      <c r="C92" s="5">
        <v>126</v>
      </c>
      <c r="D92" s="7">
        <v>126</v>
      </c>
      <c r="E92" s="8">
        <v>126</v>
      </c>
    </row>
    <row r="93" spans="1:5" x14ac:dyDescent="0.25">
      <c r="A93" s="22" t="s">
        <v>209</v>
      </c>
      <c r="B93" s="1" t="s">
        <v>208</v>
      </c>
      <c r="C93" s="2">
        <f>C94</f>
        <v>16050</v>
      </c>
      <c r="D93" s="2">
        <f>D94</f>
        <v>5050</v>
      </c>
      <c r="E93" s="29">
        <f>E94</f>
        <v>5050</v>
      </c>
    </row>
    <row r="94" spans="1:5" x14ac:dyDescent="0.25">
      <c r="A94" s="22" t="s">
        <v>210</v>
      </c>
      <c r="B94" s="1" t="s">
        <v>211</v>
      </c>
      <c r="C94" s="2">
        <f>C95</f>
        <v>16050</v>
      </c>
      <c r="D94" s="2">
        <f t="shared" ref="D94:E94" si="26">D95</f>
        <v>5050</v>
      </c>
      <c r="E94" s="29">
        <f t="shared" si="26"/>
        <v>5050</v>
      </c>
    </row>
    <row r="95" spans="1:5" x14ac:dyDescent="0.25">
      <c r="A95" s="6" t="s">
        <v>210</v>
      </c>
      <c r="B95" s="4" t="s">
        <v>211</v>
      </c>
      <c r="C95" s="5">
        <v>16050</v>
      </c>
      <c r="D95" s="7">
        <v>5050</v>
      </c>
      <c r="E95" s="8">
        <v>5050</v>
      </c>
    </row>
    <row r="96" spans="1:5" ht="24.75" customHeight="1" x14ac:dyDescent="0.25">
      <c r="A96" s="22" t="s">
        <v>118</v>
      </c>
      <c r="B96" s="1" t="s">
        <v>119</v>
      </c>
      <c r="C96" s="2">
        <f>C97</f>
        <v>5731235.3760000002</v>
      </c>
      <c r="D96" s="2">
        <f t="shared" ref="D96:E96" si="27">D97</f>
        <v>5329250.8039999995</v>
      </c>
      <c r="E96" s="3">
        <f t="shared" si="27"/>
        <v>3853454.0100000002</v>
      </c>
    </row>
    <row r="97" spans="1:6" ht="31.5" customHeight="1" x14ac:dyDescent="0.25">
      <c r="A97" s="22" t="s">
        <v>120</v>
      </c>
      <c r="B97" s="1" t="s">
        <v>121</v>
      </c>
      <c r="C97" s="2">
        <f>C98+C122+C138</f>
        <v>5731235.3760000002</v>
      </c>
      <c r="D97" s="2">
        <f>D98+D122+D138</f>
        <v>5329250.8039999995</v>
      </c>
      <c r="E97" s="3">
        <f>E98+E122+E138</f>
        <v>3853454.0100000002</v>
      </c>
    </row>
    <row r="98" spans="1:6" ht="24.75" customHeight="1" x14ac:dyDescent="0.25">
      <c r="A98" s="22" t="s">
        <v>122</v>
      </c>
      <c r="B98" s="1" t="s">
        <v>123</v>
      </c>
      <c r="C98" s="2">
        <f>SUM(C99:C110)+C111</f>
        <v>3092874.4859999996</v>
      </c>
      <c r="D98" s="2">
        <f t="shared" ref="D98:E98" si="28">SUM(D99:D110)+D111</f>
        <v>2729728.9839999997</v>
      </c>
      <c r="E98" s="3">
        <f t="shared" si="28"/>
        <v>1248520.2200000002</v>
      </c>
    </row>
    <row r="99" spans="1:6" ht="36" x14ac:dyDescent="0.25">
      <c r="A99" s="6" t="s">
        <v>281</v>
      </c>
      <c r="B99" s="4" t="s">
        <v>282</v>
      </c>
      <c r="C99" s="5">
        <v>0</v>
      </c>
      <c r="D99" s="5">
        <v>0</v>
      </c>
      <c r="E99" s="71">
        <v>146906.26</v>
      </c>
    </row>
    <row r="100" spans="1:6" ht="69.75" customHeight="1" x14ac:dyDescent="0.25">
      <c r="A100" s="6" t="s">
        <v>193</v>
      </c>
      <c r="B100" s="4" t="s">
        <v>198</v>
      </c>
      <c r="C100" s="26">
        <v>601850</v>
      </c>
      <c r="D100" s="59">
        <v>0</v>
      </c>
      <c r="E100" s="28">
        <v>0</v>
      </c>
      <c r="F100" s="60"/>
    </row>
    <row r="101" spans="1:6" s="62" customFormat="1" ht="36" x14ac:dyDescent="0.2">
      <c r="A101" s="6" t="s">
        <v>144</v>
      </c>
      <c r="B101" s="30" t="s">
        <v>145</v>
      </c>
      <c r="C101" s="26">
        <v>127870.5</v>
      </c>
      <c r="D101" s="27">
        <v>136097.5</v>
      </c>
      <c r="E101" s="28">
        <v>128182.80000000002</v>
      </c>
      <c r="F101" s="61"/>
    </row>
    <row r="102" spans="1:6" ht="23.25" customHeight="1" x14ac:dyDescent="0.25">
      <c r="A102" s="6" t="s">
        <v>141</v>
      </c>
      <c r="B102" s="4" t="s">
        <v>142</v>
      </c>
      <c r="C102" s="26">
        <v>0</v>
      </c>
      <c r="D102" s="27">
        <v>2190</v>
      </c>
      <c r="E102" s="28">
        <v>2109.3000000000002</v>
      </c>
      <c r="F102" s="60"/>
    </row>
    <row r="103" spans="1:6" ht="36" x14ac:dyDescent="0.25">
      <c r="A103" s="6" t="s">
        <v>166</v>
      </c>
      <c r="B103" s="4" t="s">
        <v>168</v>
      </c>
      <c r="C103" s="26">
        <v>647.41999999999996</v>
      </c>
      <c r="D103" s="27">
        <v>661.22</v>
      </c>
      <c r="E103" s="28">
        <v>679.96</v>
      </c>
      <c r="F103" s="60"/>
    </row>
    <row r="104" spans="1:6" ht="36" x14ac:dyDescent="0.25">
      <c r="A104" s="6" t="s">
        <v>275</v>
      </c>
      <c r="B104" s="4" t="s">
        <v>274</v>
      </c>
      <c r="C104" s="26">
        <v>0</v>
      </c>
      <c r="D104" s="27">
        <v>11186.76</v>
      </c>
      <c r="E104" s="28">
        <v>4068.0299999999997</v>
      </c>
      <c r="F104" s="60"/>
    </row>
    <row r="105" spans="1:6" ht="42.75" customHeight="1" x14ac:dyDescent="0.25">
      <c r="A105" s="6" t="s">
        <v>167</v>
      </c>
      <c r="B105" s="4" t="s">
        <v>199</v>
      </c>
      <c r="C105" s="26">
        <v>17595.189999999999</v>
      </c>
      <c r="D105" s="27">
        <v>267787.11</v>
      </c>
      <c r="E105" s="28">
        <v>106059.48</v>
      </c>
      <c r="F105" s="60"/>
    </row>
    <row r="106" spans="1:6" ht="28.5" customHeight="1" x14ac:dyDescent="0.25">
      <c r="A106" s="6" t="s">
        <v>237</v>
      </c>
      <c r="B106" s="4" t="s">
        <v>238</v>
      </c>
      <c r="C106" s="26">
        <v>470.09999999999997</v>
      </c>
      <c r="D106" s="27">
        <v>0</v>
      </c>
      <c r="E106" s="28">
        <v>0</v>
      </c>
      <c r="F106" s="60"/>
    </row>
    <row r="107" spans="1:6" ht="45.75" customHeight="1" x14ac:dyDescent="0.25">
      <c r="A107" s="6" t="s">
        <v>143</v>
      </c>
      <c r="B107" s="4" t="s">
        <v>164</v>
      </c>
      <c r="C107" s="5">
        <v>0</v>
      </c>
      <c r="D107" s="25">
        <v>0</v>
      </c>
      <c r="E107" s="8">
        <v>0</v>
      </c>
    </row>
    <row r="108" spans="1:6" ht="36.75" customHeight="1" x14ac:dyDescent="0.25">
      <c r="A108" s="6" t="s">
        <v>143</v>
      </c>
      <c r="B108" s="4" t="s">
        <v>165</v>
      </c>
      <c r="C108" s="5">
        <v>288629.80599999998</v>
      </c>
      <c r="D108" s="25">
        <v>271780.44400000002</v>
      </c>
      <c r="E108" s="8">
        <v>407623.77</v>
      </c>
    </row>
    <row r="109" spans="1:6" ht="53.25" customHeight="1" x14ac:dyDescent="0.25">
      <c r="A109" s="6" t="s">
        <v>143</v>
      </c>
      <c r="B109" s="4" t="s">
        <v>213</v>
      </c>
      <c r="C109" s="5">
        <v>7626.36</v>
      </c>
      <c r="D109" s="7">
        <v>144900.9</v>
      </c>
      <c r="E109" s="8">
        <v>0</v>
      </c>
    </row>
    <row r="110" spans="1:6" ht="52.5" customHeight="1" x14ac:dyDescent="0.25">
      <c r="A110" s="6" t="s">
        <v>143</v>
      </c>
      <c r="B110" s="4" t="s">
        <v>212</v>
      </c>
      <c r="C110" s="5">
        <v>540673.35</v>
      </c>
      <c r="D110" s="7">
        <v>258939.53</v>
      </c>
      <c r="E110" s="8">
        <v>0</v>
      </c>
    </row>
    <row r="111" spans="1:6" ht="21" customHeight="1" x14ac:dyDescent="0.25">
      <c r="A111" s="22" t="s">
        <v>124</v>
      </c>
      <c r="B111" s="1" t="s">
        <v>125</v>
      </c>
      <c r="C111" s="2">
        <f>SUM(C112:C121)</f>
        <v>1507511.76</v>
      </c>
      <c r="D111" s="2">
        <f t="shared" ref="D111:E111" si="29">SUM(D112:D121)</f>
        <v>1636185.5199999998</v>
      </c>
      <c r="E111" s="3">
        <f t="shared" si="29"/>
        <v>452890.62</v>
      </c>
    </row>
    <row r="112" spans="1:6" ht="43.5" customHeight="1" x14ac:dyDescent="0.25">
      <c r="A112" s="6" t="s">
        <v>176</v>
      </c>
      <c r="B112" s="4" t="s">
        <v>177</v>
      </c>
      <c r="C112" s="5">
        <v>0</v>
      </c>
      <c r="D112" s="25">
        <v>128147.83</v>
      </c>
      <c r="E112" s="8">
        <v>0</v>
      </c>
    </row>
    <row r="113" spans="1:5" ht="29.25" customHeight="1" x14ac:dyDescent="0.25">
      <c r="A113" s="6" t="s">
        <v>276</v>
      </c>
      <c r="B113" s="31" t="s">
        <v>277</v>
      </c>
      <c r="C113" s="5">
        <v>5587.5</v>
      </c>
      <c r="D113" s="7">
        <v>5587.5</v>
      </c>
      <c r="E113" s="8">
        <v>0</v>
      </c>
    </row>
    <row r="114" spans="1:5" ht="78.75" customHeight="1" x14ac:dyDescent="0.25">
      <c r="A114" s="6" t="s">
        <v>158</v>
      </c>
      <c r="B114" s="31" t="s">
        <v>178</v>
      </c>
      <c r="C114" s="5">
        <v>1275</v>
      </c>
      <c r="D114" s="7">
        <v>1275</v>
      </c>
      <c r="E114" s="8">
        <v>1275</v>
      </c>
    </row>
    <row r="115" spans="1:5" ht="26.25" customHeight="1" x14ac:dyDescent="0.25">
      <c r="A115" s="6" t="s">
        <v>159</v>
      </c>
      <c r="B115" s="31" t="s">
        <v>131</v>
      </c>
      <c r="C115" s="5">
        <v>8677</v>
      </c>
      <c r="D115" s="7">
        <v>8677</v>
      </c>
      <c r="E115" s="8">
        <v>8677</v>
      </c>
    </row>
    <row r="116" spans="1:5" ht="28.5" customHeight="1" x14ac:dyDescent="0.25">
      <c r="A116" s="6" t="s">
        <v>169</v>
      </c>
      <c r="B116" s="4" t="s">
        <v>170</v>
      </c>
      <c r="C116" s="5">
        <v>37049.99</v>
      </c>
      <c r="D116" s="7">
        <v>648764.1</v>
      </c>
      <c r="E116" s="8">
        <v>208732.98</v>
      </c>
    </row>
    <row r="117" spans="1:5" ht="30" customHeight="1" x14ac:dyDescent="0.25">
      <c r="A117" s="50" t="s">
        <v>194</v>
      </c>
      <c r="B117" s="32" t="s">
        <v>195</v>
      </c>
      <c r="C117" s="37">
        <v>246617.34</v>
      </c>
      <c r="D117" s="7">
        <v>306358.14</v>
      </c>
      <c r="E117" s="8">
        <v>61195.79</v>
      </c>
    </row>
    <row r="118" spans="1:5" ht="34.5" customHeight="1" x14ac:dyDescent="0.25">
      <c r="A118" s="50" t="s">
        <v>214</v>
      </c>
      <c r="B118" s="32" t="s">
        <v>215</v>
      </c>
      <c r="C118" s="37">
        <v>184178.59</v>
      </c>
      <c r="D118" s="7">
        <v>0</v>
      </c>
      <c r="E118" s="8">
        <v>0</v>
      </c>
    </row>
    <row r="119" spans="1:5" ht="34.5" customHeight="1" x14ac:dyDescent="0.25">
      <c r="A119" s="50" t="s">
        <v>217</v>
      </c>
      <c r="B119" s="32" t="s">
        <v>216</v>
      </c>
      <c r="C119" s="37">
        <v>34367.919999999998</v>
      </c>
      <c r="D119" s="7">
        <v>0</v>
      </c>
      <c r="E119" s="8">
        <v>0</v>
      </c>
    </row>
    <row r="120" spans="1:5" ht="43.5" customHeight="1" x14ac:dyDescent="0.25">
      <c r="A120" s="63" t="s">
        <v>239</v>
      </c>
      <c r="B120" s="64" t="s">
        <v>240</v>
      </c>
      <c r="C120" s="65">
        <v>480319.97</v>
      </c>
      <c r="D120" s="7">
        <v>0</v>
      </c>
      <c r="E120" s="8">
        <v>0</v>
      </c>
    </row>
    <row r="121" spans="1:5" ht="43.5" customHeight="1" x14ac:dyDescent="0.25">
      <c r="A121" s="66" t="s">
        <v>278</v>
      </c>
      <c r="B121" s="32" t="s">
        <v>279</v>
      </c>
      <c r="C121" s="46">
        <v>509438.45</v>
      </c>
      <c r="D121" s="67">
        <v>537375.94999999995</v>
      </c>
      <c r="E121" s="8">
        <v>173009.85</v>
      </c>
    </row>
    <row r="122" spans="1:5" ht="23.25" customHeight="1" x14ac:dyDescent="0.25">
      <c r="A122" s="38" t="s">
        <v>126</v>
      </c>
      <c r="B122" s="39" t="s">
        <v>127</v>
      </c>
      <c r="C122" s="58">
        <f>SUM(C123:C130)+C131</f>
        <v>2539389.8199999998</v>
      </c>
      <c r="D122" s="2">
        <f>SUM(D123:D130)+D131</f>
        <v>2538602.8199999998</v>
      </c>
      <c r="E122" s="3">
        <f>SUM(E123:E130)+E131</f>
        <v>2543886.88</v>
      </c>
    </row>
    <row r="123" spans="1:5" ht="36" x14ac:dyDescent="0.25">
      <c r="A123" s="6" t="s">
        <v>160</v>
      </c>
      <c r="B123" s="4" t="s">
        <v>179</v>
      </c>
      <c r="C123" s="5">
        <v>54</v>
      </c>
      <c r="D123" s="25">
        <v>54</v>
      </c>
      <c r="E123" s="8">
        <v>54</v>
      </c>
    </row>
    <row r="124" spans="1:5" ht="36" x14ac:dyDescent="0.25">
      <c r="A124" s="6" t="s">
        <v>161</v>
      </c>
      <c r="B124" s="4" t="s">
        <v>180</v>
      </c>
      <c r="C124" s="5">
        <v>1511</v>
      </c>
      <c r="D124" s="25">
        <v>1511</v>
      </c>
      <c r="E124" s="8">
        <v>1511</v>
      </c>
    </row>
    <row r="125" spans="1:5" ht="36" x14ac:dyDescent="0.25">
      <c r="A125" s="6" t="s">
        <v>162</v>
      </c>
      <c r="B125" s="4" t="s">
        <v>181</v>
      </c>
      <c r="C125" s="5">
        <v>1314</v>
      </c>
      <c r="D125" s="25">
        <v>1315</v>
      </c>
      <c r="E125" s="8">
        <v>1317</v>
      </c>
    </row>
    <row r="126" spans="1:5" ht="60" x14ac:dyDescent="0.25">
      <c r="A126" s="6" t="s">
        <v>171</v>
      </c>
      <c r="B126" s="4" t="s">
        <v>182</v>
      </c>
      <c r="C126" s="5">
        <v>142.82</v>
      </c>
      <c r="D126" s="5">
        <v>142.82</v>
      </c>
      <c r="E126" s="8">
        <v>142.82</v>
      </c>
    </row>
    <row r="127" spans="1:5" ht="60" x14ac:dyDescent="0.25">
      <c r="A127" s="6" t="s">
        <v>196</v>
      </c>
      <c r="B127" s="4" t="s">
        <v>197</v>
      </c>
      <c r="C127" s="5">
        <v>4767</v>
      </c>
      <c r="D127" s="25">
        <v>4767</v>
      </c>
      <c r="E127" s="8">
        <v>4767</v>
      </c>
    </row>
    <row r="128" spans="1:5" ht="43.5" customHeight="1" x14ac:dyDescent="0.25">
      <c r="A128" s="6" t="s">
        <v>136</v>
      </c>
      <c r="B128" s="4" t="s">
        <v>139</v>
      </c>
      <c r="C128" s="5">
        <v>37355</v>
      </c>
      <c r="D128" s="25">
        <v>37355</v>
      </c>
      <c r="E128" s="8">
        <v>37355</v>
      </c>
    </row>
    <row r="129" spans="1:5" ht="33.75" customHeight="1" x14ac:dyDescent="0.25">
      <c r="A129" s="6" t="s">
        <v>137</v>
      </c>
      <c r="B129" s="4" t="s">
        <v>183</v>
      </c>
      <c r="C129" s="5">
        <v>18015.22</v>
      </c>
      <c r="D129" s="25">
        <v>20013.009999999998</v>
      </c>
      <c r="E129" s="8">
        <v>25285.16</v>
      </c>
    </row>
    <row r="130" spans="1:5" ht="34.5" customHeight="1" x14ac:dyDescent="0.25">
      <c r="A130" s="6" t="s">
        <v>138</v>
      </c>
      <c r="B130" s="4" t="s">
        <v>140</v>
      </c>
      <c r="C130" s="5">
        <v>2839.78</v>
      </c>
      <c r="D130" s="25">
        <v>53.99</v>
      </c>
      <c r="E130" s="8">
        <v>63.9</v>
      </c>
    </row>
    <row r="131" spans="1:5" ht="22.5" customHeight="1" x14ac:dyDescent="0.25">
      <c r="A131" s="22" t="s">
        <v>128</v>
      </c>
      <c r="B131" s="1" t="s">
        <v>129</v>
      </c>
      <c r="C131" s="2">
        <f>SUM(C132:C137)</f>
        <v>2473391</v>
      </c>
      <c r="D131" s="2">
        <f>SUM(D132:D137)</f>
        <v>2473391</v>
      </c>
      <c r="E131" s="3">
        <f>SUM(E132:E137)</f>
        <v>2473391</v>
      </c>
    </row>
    <row r="132" spans="1:5" ht="56.25" customHeight="1" x14ac:dyDescent="0.25">
      <c r="A132" s="6" t="s">
        <v>163</v>
      </c>
      <c r="B132" s="4" t="s">
        <v>132</v>
      </c>
      <c r="C132" s="5">
        <v>1248</v>
      </c>
      <c r="D132" s="25">
        <v>1248</v>
      </c>
      <c r="E132" s="8">
        <v>1248</v>
      </c>
    </row>
    <row r="133" spans="1:5" ht="96" x14ac:dyDescent="0.25">
      <c r="A133" s="6" t="s">
        <v>172</v>
      </c>
      <c r="B133" s="4" t="s">
        <v>280</v>
      </c>
      <c r="C133" s="5">
        <v>20996</v>
      </c>
      <c r="D133" s="25">
        <v>20996</v>
      </c>
      <c r="E133" s="8">
        <v>20996</v>
      </c>
    </row>
    <row r="134" spans="1:5" ht="108" x14ac:dyDescent="0.25">
      <c r="A134" s="40" t="s">
        <v>173</v>
      </c>
      <c r="B134" s="41" t="s">
        <v>184</v>
      </c>
      <c r="C134" s="42">
        <v>2426574</v>
      </c>
      <c r="D134" s="43">
        <v>2426574</v>
      </c>
      <c r="E134" s="44">
        <v>2426574</v>
      </c>
    </row>
    <row r="135" spans="1:5" ht="60" x14ac:dyDescent="0.25">
      <c r="A135" s="40" t="s">
        <v>200</v>
      </c>
      <c r="B135" s="41" t="s">
        <v>203</v>
      </c>
      <c r="C135" s="46">
        <v>10696</v>
      </c>
      <c r="D135" s="47">
        <v>10696</v>
      </c>
      <c r="E135" s="44">
        <v>10696</v>
      </c>
    </row>
    <row r="136" spans="1:5" ht="36" x14ac:dyDescent="0.25">
      <c r="A136" s="40" t="s">
        <v>201</v>
      </c>
      <c r="B136" s="41" t="s">
        <v>229</v>
      </c>
      <c r="C136" s="46">
        <v>782</v>
      </c>
      <c r="D136" s="47">
        <v>782</v>
      </c>
      <c r="E136" s="44">
        <v>782</v>
      </c>
    </row>
    <row r="137" spans="1:5" ht="36" x14ac:dyDescent="0.25">
      <c r="A137" s="40" t="s">
        <v>202</v>
      </c>
      <c r="B137" s="41" t="s">
        <v>230</v>
      </c>
      <c r="C137" s="46">
        <v>13095</v>
      </c>
      <c r="D137" s="47">
        <v>13095</v>
      </c>
      <c r="E137" s="44">
        <v>13095</v>
      </c>
    </row>
    <row r="138" spans="1:5" x14ac:dyDescent="0.25">
      <c r="A138" s="22" t="s">
        <v>204</v>
      </c>
      <c r="B138" s="1" t="s">
        <v>205</v>
      </c>
      <c r="C138" s="49">
        <f>SUM(C139:C142)</f>
        <v>98971.07</v>
      </c>
      <c r="D138" s="49">
        <f>SUM(D139:D142)</f>
        <v>60919</v>
      </c>
      <c r="E138" s="48">
        <f>SUM(E139:E142)</f>
        <v>61046.91</v>
      </c>
    </row>
    <row r="139" spans="1:5" ht="84" x14ac:dyDescent="0.25">
      <c r="A139" s="51" t="s">
        <v>241</v>
      </c>
      <c r="B139" s="57" t="s">
        <v>242</v>
      </c>
      <c r="C139" s="46">
        <v>1249.92</v>
      </c>
      <c r="D139" s="46">
        <v>1249.92</v>
      </c>
      <c r="E139" s="44">
        <v>1249.92</v>
      </c>
    </row>
    <row r="140" spans="1:5" ht="48" x14ac:dyDescent="0.25">
      <c r="A140" s="51" t="s">
        <v>231</v>
      </c>
      <c r="B140" s="45" t="s">
        <v>232</v>
      </c>
      <c r="C140" s="46">
        <v>7135.94</v>
      </c>
      <c r="D140" s="47">
        <v>7875.08</v>
      </c>
      <c r="E140" s="44">
        <v>8002.99</v>
      </c>
    </row>
    <row r="141" spans="1:5" ht="72" x14ac:dyDescent="0.25">
      <c r="A141" s="51" t="s">
        <v>233</v>
      </c>
      <c r="B141" s="45" t="s">
        <v>234</v>
      </c>
      <c r="C141" s="46">
        <v>51794</v>
      </c>
      <c r="D141" s="47">
        <v>51794</v>
      </c>
      <c r="E141" s="44">
        <v>51794</v>
      </c>
    </row>
    <row r="142" spans="1:5" x14ac:dyDescent="0.25">
      <c r="A142" s="22" t="s">
        <v>206</v>
      </c>
      <c r="B142" s="1" t="s">
        <v>207</v>
      </c>
      <c r="C142" s="49">
        <f>SUM(C143:C149)</f>
        <v>38791.21</v>
      </c>
      <c r="D142" s="49">
        <f t="shared" ref="D142:E142" si="30">SUM(D143:D149)</f>
        <v>0</v>
      </c>
      <c r="E142" s="48">
        <f t="shared" si="30"/>
        <v>0</v>
      </c>
    </row>
    <row r="143" spans="1:5" ht="60" x14ac:dyDescent="0.25">
      <c r="A143" s="53" t="s">
        <v>286</v>
      </c>
      <c r="B143" s="45" t="s">
        <v>283</v>
      </c>
      <c r="C143" s="46">
        <v>9755</v>
      </c>
      <c r="D143" s="46">
        <v>0</v>
      </c>
      <c r="E143" s="52"/>
    </row>
    <row r="144" spans="1:5" ht="48" x14ac:dyDescent="0.25">
      <c r="A144" s="53" t="s">
        <v>287</v>
      </c>
      <c r="B144" s="45" t="s">
        <v>284</v>
      </c>
      <c r="C144" s="46">
        <v>2261</v>
      </c>
      <c r="D144" s="46">
        <v>0</v>
      </c>
      <c r="E144" s="52">
        <v>0</v>
      </c>
    </row>
    <row r="145" spans="1:5" ht="60" x14ac:dyDescent="0.25">
      <c r="A145" s="53" t="s">
        <v>288</v>
      </c>
      <c r="B145" s="45" t="s">
        <v>285</v>
      </c>
      <c r="C145" s="46">
        <v>3959.81</v>
      </c>
      <c r="D145" s="46">
        <v>0</v>
      </c>
      <c r="E145" s="52">
        <v>0</v>
      </c>
    </row>
    <row r="146" spans="1:5" ht="72" x14ac:dyDescent="0.25">
      <c r="A146" s="53" t="s">
        <v>218</v>
      </c>
      <c r="B146" s="45" t="s">
        <v>219</v>
      </c>
      <c r="C146" s="46">
        <v>3509.04</v>
      </c>
      <c r="D146" s="47">
        <v>0</v>
      </c>
      <c r="E146" s="52">
        <v>0</v>
      </c>
    </row>
    <row r="147" spans="1:5" ht="60" x14ac:dyDescent="0.25">
      <c r="A147" s="56" t="s">
        <v>235</v>
      </c>
      <c r="B147" s="45" t="s">
        <v>236</v>
      </c>
      <c r="C147" s="46">
        <v>11391</v>
      </c>
      <c r="D147" s="47">
        <v>0</v>
      </c>
      <c r="E147" s="52">
        <v>0</v>
      </c>
    </row>
    <row r="148" spans="1:5" ht="36" x14ac:dyDescent="0.25">
      <c r="A148" s="56" t="s">
        <v>243</v>
      </c>
      <c r="B148" s="45" t="s">
        <v>244</v>
      </c>
      <c r="C148" s="46">
        <v>4140.3599999999997</v>
      </c>
      <c r="D148" s="47">
        <v>0</v>
      </c>
      <c r="E148" s="52">
        <v>0</v>
      </c>
    </row>
    <row r="149" spans="1:5" ht="48" x14ac:dyDescent="0.25">
      <c r="A149" s="56" t="s">
        <v>289</v>
      </c>
      <c r="B149" s="45" t="s">
        <v>290</v>
      </c>
      <c r="C149" s="46">
        <v>3775</v>
      </c>
      <c r="D149" s="47">
        <v>0</v>
      </c>
      <c r="E149" s="52">
        <v>0</v>
      </c>
    </row>
    <row r="150" spans="1:5" ht="15" customHeight="1" thickBot="1" x14ac:dyDescent="0.3">
      <c r="A150" s="78" t="s">
        <v>130</v>
      </c>
      <c r="B150" s="79"/>
      <c r="C150" s="33">
        <f>C7+C96</f>
        <v>12450956.223000001</v>
      </c>
      <c r="D150" s="33">
        <f>D7+D96</f>
        <v>11291181.934</v>
      </c>
      <c r="E150" s="54">
        <f>E7+E96</f>
        <v>9614037.3210000005</v>
      </c>
    </row>
    <row r="151" spans="1:5" ht="21" customHeight="1" x14ac:dyDescent="0.25">
      <c r="A151" s="34"/>
      <c r="B151" s="34"/>
      <c r="C151" s="34"/>
      <c r="D151" s="34"/>
      <c r="E151" s="35"/>
    </row>
    <row r="152" spans="1:5" x14ac:dyDescent="0.25">
      <c r="A152" s="36" t="s">
        <v>133</v>
      </c>
    </row>
    <row r="153" spans="1:5" ht="15" customHeight="1" x14ac:dyDescent="0.25">
      <c r="A153" s="77" t="s">
        <v>134</v>
      </c>
      <c r="B153" s="77"/>
      <c r="C153" s="68" t="s">
        <v>135</v>
      </c>
    </row>
  </sheetData>
  <mergeCells count="9">
    <mergeCell ref="D1:E1"/>
    <mergeCell ref="D4:E4"/>
    <mergeCell ref="A2:E2"/>
    <mergeCell ref="A3:E3"/>
    <mergeCell ref="A153:B153"/>
    <mergeCell ref="A150:B150"/>
    <mergeCell ref="A4:A5"/>
    <mergeCell ref="B4:B5"/>
    <mergeCell ref="C4:C5"/>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7" sqref="G17"/>
    </sheetView>
  </sheetViews>
  <sheetFormatPr defaultRowHeight="15" x14ac:dyDescent="0.25"/>
  <sheetData/>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1</vt:lpstr>
      <vt:lpstr>Лист1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Татьяна Побежимова</cp:lastModifiedBy>
  <cp:lastPrinted>2024-12-10T09:15:03Z</cp:lastPrinted>
  <dcterms:created xsi:type="dcterms:W3CDTF">2019-11-01T08:25:04Z</dcterms:created>
  <dcterms:modified xsi:type="dcterms:W3CDTF">2025-12-23T09:23:16Z</dcterms:modified>
</cp:coreProperties>
</file>