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ПРЕССА-СЛУЖБА\СОВЕТ ДЕПУТАТОВ\РЕШЕНИЯ СД за 2025 год\СОВЕТ 6 от 18.12.2025\44-6-Уточнение бюджета 2025-2027\"/>
    </mc:Choice>
  </mc:AlternateContent>
  <bookViews>
    <workbookView xWindow="0" yWindow="0" windowWidth="28800" windowHeight="11835"/>
  </bookViews>
  <sheets>
    <sheet name="Приложение 1" sheetId="1" r:id="rId1"/>
  </sheets>
  <definedNames>
    <definedName name="_xlnm.Print_Titles" localSheetId="0">'Приложение 1'!$5:$7</definedName>
  </definedNames>
  <calcPr calcId="152511"/>
</workbook>
</file>

<file path=xl/calcChain.xml><?xml version="1.0" encoding="utf-8"?>
<calcChain xmlns="http://schemas.openxmlformats.org/spreadsheetml/2006/main">
  <c r="E175" i="1" l="1"/>
  <c r="D175" i="1"/>
  <c r="C175" i="1"/>
  <c r="E118" i="1" l="1"/>
  <c r="D118" i="1"/>
  <c r="C118" i="1"/>
  <c r="E107" i="1" l="1"/>
  <c r="D107" i="1"/>
  <c r="C107" i="1"/>
  <c r="E42" i="1" l="1"/>
  <c r="D42" i="1"/>
  <c r="C42" i="1"/>
  <c r="C31" i="1"/>
  <c r="C30" i="1"/>
  <c r="C170" i="1" l="1"/>
  <c r="E170" i="1"/>
  <c r="D170" i="1"/>
  <c r="E135" i="1"/>
  <c r="D135" i="1"/>
  <c r="C135" i="1"/>
  <c r="E110" i="1"/>
  <c r="D110" i="1"/>
  <c r="C110" i="1"/>
  <c r="E93" i="1"/>
  <c r="D93" i="1"/>
  <c r="C93" i="1"/>
  <c r="E113" i="1"/>
  <c r="D113" i="1"/>
  <c r="C113" i="1"/>
  <c r="E105" i="1"/>
  <c r="D105" i="1"/>
  <c r="C105" i="1"/>
  <c r="C29" i="1"/>
  <c r="C28" i="1"/>
  <c r="C27" i="1"/>
  <c r="E10" i="1"/>
  <c r="E27" i="1" s="1"/>
  <c r="E26" i="1" s="1"/>
  <c r="D10" i="1"/>
  <c r="D27" i="1" s="1"/>
  <c r="D26" i="1" s="1"/>
  <c r="C10" i="1"/>
  <c r="C26" i="1" l="1"/>
  <c r="C92" i="1" l="1"/>
  <c r="D90" i="1"/>
  <c r="E90" i="1"/>
  <c r="C90" i="1"/>
  <c r="E44" i="1"/>
  <c r="D44" i="1"/>
  <c r="C44" i="1"/>
  <c r="E116" i="1" l="1"/>
  <c r="E115" i="1" s="1"/>
  <c r="D116" i="1"/>
  <c r="D115" i="1" s="1"/>
  <c r="C116" i="1"/>
  <c r="C115" i="1" s="1"/>
  <c r="E162" i="1" l="1"/>
  <c r="D162" i="1"/>
  <c r="C162" i="1"/>
  <c r="E122" i="1" l="1"/>
  <c r="D122" i="1"/>
  <c r="C122" i="1"/>
  <c r="E59" i="1" l="1"/>
  <c r="D59" i="1"/>
  <c r="C59" i="1"/>
  <c r="E9" i="1" l="1"/>
  <c r="D9" i="1"/>
  <c r="E48" i="1"/>
  <c r="D48" i="1"/>
  <c r="C48" i="1"/>
  <c r="E92" i="1" l="1"/>
  <c r="D92" i="1"/>
  <c r="E69" i="1" l="1"/>
  <c r="D69" i="1"/>
  <c r="C69" i="1"/>
  <c r="E152" i="1" l="1"/>
  <c r="D152" i="1"/>
  <c r="C152" i="1"/>
  <c r="E88" i="1"/>
  <c r="D88" i="1"/>
  <c r="C88" i="1"/>
  <c r="E86" i="1"/>
  <c r="D86" i="1"/>
  <c r="C86" i="1"/>
  <c r="E84" i="1"/>
  <c r="D84" i="1"/>
  <c r="C84" i="1"/>
  <c r="E80" i="1"/>
  <c r="D80" i="1"/>
  <c r="C80" i="1"/>
  <c r="E78" i="1"/>
  <c r="D78" i="1"/>
  <c r="C78" i="1"/>
  <c r="E73" i="1"/>
  <c r="E72" i="1" s="1"/>
  <c r="D73" i="1"/>
  <c r="D72" i="1" s="1"/>
  <c r="C73" i="1"/>
  <c r="C72" i="1" s="1"/>
  <c r="E67" i="1"/>
  <c r="D67" i="1"/>
  <c r="C67" i="1"/>
  <c r="E62" i="1"/>
  <c r="D62" i="1"/>
  <c r="C62" i="1"/>
  <c r="D57" i="1"/>
  <c r="E57" i="1"/>
  <c r="C57" i="1"/>
  <c r="E53" i="1"/>
  <c r="D53" i="1"/>
  <c r="C53" i="1"/>
  <c r="E51" i="1"/>
  <c r="D51" i="1"/>
  <c r="C51" i="1"/>
  <c r="D46" i="1"/>
  <c r="E46" i="1"/>
  <c r="C46" i="1"/>
  <c r="D39" i="1"/>
  <c r="E39" i="1"/>
  <c r="E38" i="1" s="1"/>
  <c r="C39" i="1"/>
  <c r="C38" i="1" s="1"/>
  <c r="E33" i="1"/>
  <c r="E32" i="1" s="1"/>
  <c r="D33" i="1"/>
  <c r="D32" i="1" s="1"/>
  <c r="C33" i="1"/>
  <c r="C32" i="1" s="1"/>
  <c r="D38" i="1" l="1"/>
  <c r="E83" i="1"/>
  <c r="E121" i="1"/>
  <c r="E120" i="1" s="1"/>
  <c r="D121" i="1"/>
  <c r="D120" i="1" s="1"/>
  <c r="C121" i="1"/>
  <c r="C120" i="1" s="1"/>
  <c r="D83" i="1"/>
  <c r="C83" i="1"/>
  <c r="C77" i="1"/>
  <c r="E61" i="1"/>
  <c r="D61" i="1"/>
  <c r="C61" i="1"/>
  <c r="D77" i="1"/>
  <c r="E77" i="1"/>
  <c r="E50" i="1"/>
  <c r="D50" i="1"/>
  <c r="C50" i="1"/>
  <c r="C9" i="1"/>
  <c r="C56" i="1"/>
  <c r="E56" i="1"/>
  <c r="D56" i="1"/>
  <c r="E8" i="1" l="1"/>
  <c r="E190" i="1" s="1"/>
  <c r="D8" i="1"/>
  <c r="D190" i="1" s="1"/>
  <c r="C8" i="1"/>
  <c r="C190" i="1" l="1"/>
</calcChain>
</file>

<file path=xl/sharedStrings.xml><?xml version="1.0" encoding="utf-8"?>
<sst xmlns="http://schemas.openxmlformats.org/spreadsheetml/2006/main" count="370" uniqueCount="365">
  <si>
    <t>(тыс. руб.)</t>
  </si>
  <si>
    <t>Код дохода</t>
  </si>
  <si>
    <t>Наименование кода дохода</t>
  </si>
  <si>
    <t>Сумма</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</si>
  <si>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</si>
  <si>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</si>
  <si>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</si>
  <si>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</si>
  <si>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</si>
  <si>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</si>
  <si>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</si>
  <si>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</si>
  <si>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</si>
  <si>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</si>
  <si>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</si>
  <si>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</si>
  <si>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</si>
  <si>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</si>
  <si>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</si>
  <si>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</si>
  <si>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</si>
  <si>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</si>
  <si>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</si>
  <si>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</si>
  <si>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</si>
  <si>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</si>
  <si>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</si>
  <si>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</si>
  <si>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</si>
  <si>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</si>
  <si>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</si>
  <si>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</si>
  <si>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</si>
  <si>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</si>
  <si>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</si>
  <si>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</si>
  <si>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</si>
  <si>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</si>
  <si>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1 05 04 000 02 0000 110</t>
  </si>
  <si>
    <t>Налог, взимаемый в связи с применением патентной системы налогообложения</t>
  </si>
  <si>
    <t>1 05 04 010 02 0000 110</t>
  </si>
  <si>
    <t>Налог, взимаемый в связи с применением патентной системы налогообложения, зачисляемый в бюджеты городских округов</t>
  </si>
  <si>
    <t>1 06 00 000 00 0000 000</t>
  </si>
  <si>
    <t>НАЛОГИ НА ИМУЩЕСТВО</t>
  </si>
  <si>
    <t>1 06 01 000 00 0000 110</t>
  </si>
  <si>
    <t>Налог на имущество физических лиц</t>
  </si>
  <si>
    <t>1 06 01 020 04 0000 110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</si>
  <si>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</si>
  <si>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1 06 06 000 00 0000 110</t>
  </si>
  <si>
    <t>Земельный налог</t>
  </si>
  <si>
    <t>1 06 06 030 00 0000 110</t>
  </si>
  <si>
    <t>Земельный налог с организаций</t>
  </si>
  <si>
    <t>1 06 06 040 00 0000 110</t>
  </si>
  <si>
    <t>Земельный налог с физических лиц</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</si>
  <si>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</si>
  <si>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</si>
  <si>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</si>
  <si>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</si>
  <si>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</si>
  <si>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</si>
  <si>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1 08 07 000 01 0000 110</t>
  </si>
  <si>
    <t>Государственная пошлина за государственную регистрацию, а также за совершение прочих юридически значимых действий</t>
  </si>
  <si>
    <t>1 08 07 150 01 0000 110</t>
  </si>
  <si>
    <t>Государственная пошлина за выдачу разрешения на установку рекламной конструкции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</si>
  <si>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</si>
  <si>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</si>
  <si>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</si>
  <si>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</si>
  <si>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</si>
  <si>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</si>
  <si>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</si>
  <si>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</si>
  <si>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</si>
  <si>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</si>
  <si>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</si>
  <si>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</si>
  <si>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</si>
  <si>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</si>
  <si>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</si>
  <si>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</si>
  <si>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</si>
  <si>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</si>
  <si>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</si>
  <si>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</si>
  <si>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</si>
  <si>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</si>
  <si>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</si>
  <si>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</si>
  <si>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</si>
  <si>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</si>
  <si>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1 12 01 030 01 0000 120</t>
  </si>
  <si>
    <t>Плата за сбросы загрязняющих веществ в водные объекты</t>
  </si>
  <si>
    <t>1 12 01 040 01 0000 120</t>
  </si>
  <si>
    <t>Плата за размещение отходов производства и потребления</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</si>
  <si>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</si>
  <si>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</si>
  <si>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</si>
  <si>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</si>
  <si>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</si>
  <si>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</si>
  <si>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</si>
  <si>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</si>
  <si>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</si>
  <si>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</si>
  <si>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1 13 02 990 00 0000 130</t>
  </si>
  <si>
    <t>Прочие доходы от компенсации затрат государства</t>
  </si>
  <si>
    <t>1 14 00 000 00 0000 000</t>
  </si>
  <si>
    <t>ДОХОДЫ ОТ ПРОДАЖИ МАТЕРИАЛЬНЫХ И НЕМАТЕРИАЛЬНЫХ АКТИВОВ</t>
  </si>
  <si>
    <t>1 14 01 000 00 0000 410</t>
  </si>
  <si>
    <t>Доходы от продажи квартир</t>
  </si>
  <si>
    <t>1 14 01 040 04 0000 410</t>
  </si>
  <si>
    <t>Доходы от продажи квартир, находящихся в собственности городских округов</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</si>
  <si>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</si>
  <si>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</si>
  <si>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</si>
  <si>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</si>
  <si>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</si>
  <si>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</si>
  <si>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</si>
  <si>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</si>
  <si>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</si>
  <si>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</si>
  <si>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</si>
  <si>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</si>
  <si>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2 02 20 000 00 0000 150</t>
  </si>
  <si>
    <t>Субсидии бюджетам бюджетной системы Российской Федерации (межбюджетные субсидии)</t>
  </si>
  <si>
    <t>2 02 29 999 00 0000 150</t>
  </si>
  <si>
    <t>Прочие субсидии</t>
  </si>
  <si>
    <t>2 02 30 000 00 0000 150</t>
  </si>
  <si>
    <t>Субвенции бюджетам бюджетной системы Российской Федерации</t>
  </si>
  <si>
    <t>2 02 39 999 00 0000 150</t>
  </si>
  <si>
    <t>Прочие субвенции</t>
  </si>
  <si>
    <t xml:space="preserve">ИТОГО  </t>
  </si>
  <si>
    <t>Прочие субсидии бюджетам городских округов (мероприятия по организации отдыха детей в каникулярное время)</t>
  </si>
  <si>
    <t>Прочие субвенции бюджетам городских округов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</si>
  <si>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2 02 30 029 04 0000 150</t>
  </si>
  <si>
    <t>2 02 35 082 04 0000 150</t>
  </si>
  <si>
    <t>2 02 35 118 04 0000 150</t>
  </si>
  <si>
    <t>2 02 35 120 04 0000 150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</si>
  <si>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</si>
  <si>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</si>
  <si>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</si>
  <si>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2 02 25 497 04 0000150</t>
  </si>
  <si>
    <t>Субсидии на реализацию мероприятий по обеспечению жильем молодых семей</t>
  </si>
  <si>
    <t>2 02 20 077 04 0000 150</t>
  </si>
  <si>
    <t>Субсидии бюджетам городских округов на софинансирование капитальных вложений в объекты муниципальной собственности</t>
  </si>
  <si>
    <t>2 02 27 227 04 0000 150</t>
  </si>
  <si>
    <t>2 02 25 304 04 0000 150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</si>
  <si>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</si>
  <si>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</si>
  <si>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</si>
  <si>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</si>
  <si>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</si>
  <si>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</si>
  <si>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</si>
  <si>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1 16 07 000 01 0000 140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</si>
  <si>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</si>
  <si>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</si>
  <si>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</si>
  <si>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t>
  </si>
  <si>
    <t>1 11 09 080 00 0000 120</t>
  </si>
  <si>
    <t>2 02 29 999 04 0013 150</t>
  </si>
  <si>
    <t>2 02 29 999 04 0017 150</t>
  </si>
  <si>
    <t>2 02 30 024 04 0002 150</t>
  </si>
  <si>
    <t>2 02 30 024 04 0003 150</t>
  </si>
  <si>
    <t>2 02 30 024 04 0004 150</t>
  </si>
  <si>
    <t>2 02 39 999 04 0003 150</t>
  </si>
  <si>
    <t>2 02 25 519 04 0000 150</t>
  </si>
  <si>
    <t>2 02 25 555 04 0000 150</t>
  </si>
  <si>
    <t>Субсидия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t>
  </si>
  <si>
    <t>2 02 29 999 04 0038 150</t>
  </si>
  <si>
    <t>Прочие субсидии бюджетам городских округов (благоустройство лесопарковых зон)</t>
  </si>
  <si>
    <t>2 02 30 024 04 0006 150</t>
  </si>
  <si>
    <t>2 02 39 999 04 0009 150</t>
  </si>
  <si>
    <t>2 02 39 999 04 0010 150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</si>
  <si>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</si>
  <si>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</si>
  <si>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t>
  </si>
  <si>
    <t>Прочие субсидии бюджетам городских округов (подготовка основания, приобретение и установка плоскостных спортивных сооружений в муниципальных образованиях Московской области)</t>
  </si>
  <si>
    <t xml:space="preserve">Прочие субсидии бюджетам городских округов (на государственную поддержку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 </t>
  </si>
  <si>
    <t>Субвенции бюджетам городских округов на выполнение  передаваемых полномочий субъектов Российской Федерации (создание комиссий по делам несовершеннолетних и защите их прав муниципальных образований Московской области)</t>
  </si>
  <si>
    <t>Субвенции бюджетам городских округов на выполнение  передаваемых полномочий субъектов Российской Федерации (организация мероприятий при осуществлении деятельности по обращению с собаками без владельцев)</t>
  </si>
  <si>
    <t>Субвенции бюджетам городских округов на выполнение  передаваемых полномочий субъектов Российской Федерации  (создание административных комиссий, уполномоченных рассматривать дела об административных правонарушениях в сфере благоустройства)</t>
  </si>
  <si>
    <t>Субвенции бюджетам городских округов на выполнение  передаваемых полномочий субъектов Российской Федерации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</si>
  <si>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</si>
  <si>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Прочие 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и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</si>
  <si>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Прочие субвенции бюджетам городских округов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</si>
  <si>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1 05 07 000 01 0000 110</t>
  </si>
  <si>
    <t>Налог, взимаемый в связи с применением специального налогового режима "Автоматизированная упрощенная система налогообложения"</t>
  </si>
  <si>
    <t>1 05 07 000 01 1000 110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</si>
  <si>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</si>
  <si>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1 16 10 000 00 0000 140</t>
  </si>
  <si>
    <t>Платежи в целях возмещения причиненного ущерба (убытков)</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</si>
  <si>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</si>
  <si>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</si>
  <si>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на 2026 год </t>
  </si>
  <si>
    <t>2 02 20 302 04 0000 150</t>
  </si>
  <si>
    <t>Прочие субсидии бюджетам городских округов (укрепление материально-технической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t>
  </si>
  <si>
    <t>Прочие субсидии бюджетам городских округов (капитальный ремонт сетей водоснабжения, водоотведения, теплоснабжения )</t>
  </si>
  <si>
    <t>2 02 30024 04 0008 150</t>
  </si>
  <si>
    <t>Субвенции бюджетам городских округов на выполнение  передаваемых полномочий субъектов Российской Федерации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</si>
  <si>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t>
  </si>
  <si>
    <t>2 02 39 999 04 0013 150</t>
  </si>
  <si>
    <t>2 02 39 999 04 0014 150</t>
  </si>
  <si>
    <t>2 02 39 999 04 0015 150</t>
  </si>
  <si>
    <t>Прочие субвенции бюджетам городских округов (выплата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</si>
  <si>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Прочие субвенции бюджетам городских округов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</si>
  <si>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2 02 39 999 04 0016 150</t>
  </si>
  <si>
    <t>2 02 40 000 00 0000 150</t>
  </si>
  <si>
    <t>Иные межбюджетные трансферты</t>
  </si>
  <si>
    <t>2 02 49999 04 0000 150</t>
  </si>
  <si>
    <t xml:space="preserve">Прочие межбюджетные трансферты, передаваемые бюджетам  городских округов </t>
  </si>
  <si>
    <t>ПРОЧИЕ НЕНАЛОГОВЫЕ ДОХОДЫ</t>
  </si>
  <si>
    <t>1 17 00 000 00 0000 000</t>
  </si>
  <si>
    <t>1 17 05 000 00 0000 180</t>
  </si>
  <si>
    <t>Прочие неналоговые доходы</t>
  </si>
  <si>
    <t>Прочие субсидии бюджетам городских округов (капитальный ремонт сетей теплоснабжения на территории  муниципальных образований Московской области)</t>
  </si>
  <si>
    <t>Прочие субсидии бюджетам городских округов (реализация мероприятий по капитальному ремонту объектов теплоснабжения)</t>
  </si>
  <si>
    <t>Прочие межбюджетные трансферты, передаваемые бюджетам городских округов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</si>
  <si>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Доходы бюджета городского округа Электросталь Московской области на 2025 год  и на плановый период  2026 и 2027 годов</t>
  </si>
  <si>
    <t xml:space="preserve"> Сумма на 2025 год </t>
  </si>
  <si>
    <t xml:space="preserve">на 2027 год </t>
  </si>
  <si>
    <t>1 05 03010 01 1000 110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</si>
  <si>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</si>
  <si>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</si>
  <si>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</si>
  <si>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1 14 13 040 04 0000 410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</si>
  <si>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</si>
  <si>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1 14 13 000 00 0000 000</t>
  </si>
  <si>
    <t>Доходы от приватизации имущества, находящегося в государственной и муниципальной собственности</t>
  </si>
  <si>
    <t>Прочие субсидии бюджетам городских округов (софинансирование работ по капитальному ремонту и ремонту автомобильных дорог общего пользования местного значения)</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</si>
  <si>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дошкольное образование)</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</si>
  <si>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начальное, основное, среднее общее)</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</si>
  <si>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</si>
  <si>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</si>
  <si>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 городских округов (выплата ежемесячных доплат за напряженный труд работникам муниципальных дошкольных и общеобразовательных организаций )</t>
  </si>
  <si>
    <t>Прочие межбюджетные трансферты, передаваемые бюджетам городских округов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</si>
  <si>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Прочие межбюджетные трансферты, передаваемые бюджетам городских округов (установку специализированного оборудования на территории муниципальных образований)</t>
  </si>
  <si>
    <t>Прочие межбюджетные трансферты, передаваемые бюджетам городских округов (возмещение затрат, связанных с получением комплексных экологических разрешений)</t>
  </si>
  <si>
    <t>2 02 25 353 04 0000 150</t>
  </si>
  <si>
    <t>Субсидии бюджетам городских округов на создание школ креативных индустрий</t>
  </si>
  <si>
    <t>Субсидия на государственную поддержку отрасли культуры (в части приобретения музыкальных инструментов, оборудования и учебных материалов для оснащения образовательных организаций в сфере культуры Московской области)</t>
  </si>
  <si>
    <t>2 02 29 999 04 0035 150</t>
  </si>
  <si>
    <t>Прочие субсидии бюджетам городских округов (проведение работ по капитальному ремонту зданий региональных (муниципальных) общеобразовательных организаций)</t>
  </si>
  <si>
    <t>2 02 25 559 04 0000 150</t>
  </si>
  <si>
    <t>Субсидии бюджетам городских округов на оснащение предметных кабинетов общеобразовательных организаций средствами обучения и воспитания</t>
  </si>
  <si>
    <t>Прочие субсидии бюджетам городских округов (реализация мероприятий по капитальному ремонту сетей теплоснабжения на территории муниципальных образований)</t>
  </si>
  <si>
    <t>Прочие субсидии бюджетам городских округов (благоустройство территорий муниципальных общеобразовательных организаций, в зданиях которых выполнен капитальный ремонт)</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</si>
  <si>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</si>
  <si>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создание модельных муниципальных библиотек</t>
  </si>
  <si>
    <t>Прочие межбюджетные трансферты, передаваемые бюджетам  городских округов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t>
  </si>
  <si>
    <t>Прочие межбюджетные трансферты, передаваемые бюджетам городских округов (реализация первоочередных мероприятий по капитальному ремонту сетей теплоснабжения муниципальной собственности)</t>
  </si>
  <si>
    <t>Прочие межбюджетные трансферты, передаваемые бюджетам городских округов (финансовое обеспечение выплат преподавателям в области музыкального искусства организаций дополнительного образования сферы культуры)</t>
  </si>
  <si>
    <t>Субсидии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</si>
  <si>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2 02 25 229 04 0000 150</t>
  </si>
  <si>
    <t>"Приложение № 1
к решению Совета депутатов
городского округа Электросталь
Московской области
от 19.12.2024 № 401/58</t>
  </si>
  <si>
    <t xml:space="preserve">_x000D_".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</si>
  <si>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</si>
  <si>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</si>
  <si>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1 01 02 021 01 0000 110</t>
  </si>
  <si>
    <t>1 01 02 022 01 0000 110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</si>
  <si>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</si>
  <si>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</si>
  <si>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</si>
  <si>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</si>
  <si>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</si>
  <si>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</si>
  <si>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</si>
  <si>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1 01 02 080 01 0000 110</t>
  </si>
  <si>
    <t>1 01 02 130 01 0000 110</t>
  </si>
  <si>
    <t>1 01 02 140 01 0000 110</t>
  </si>
  <si>
    <t>1 01 02 150 01 0000 110</t>
  </si>
  <si>
    <t>1 01 02 160 01 0000 110</t>
  </si>
  <si>
    <t>1 01 02 170 01 0000 110</t>
  </si>
  <si>
    <t>1 01 02 210 01 0000 110</t>
  </si>
  <si>
    <t>Налог на доходы физических лиц по дополнительному нормативу</t>
  </si>
  <si>
    <t>2025-23,329039%; 2026-11,456221%; 2027-8,840103%</t>
  </si>
  <si>
    <t>2025-20,309987%; 2026-9,973651%; 2027-7,696090%</t>
  </si>
  <si>
    <t>2025-16,742016%; 2026-8,221523%; 2027-6,344074%</t>
  </si>
  <si>
    <t>2025-15,095261%; 2026-7,412849%; 2027-5,720067%</t>
  </si>
  <si>
    <t>2025-13,997423%; 2026-6,873733%; 2027-5,304062%</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</si>
  <si>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</si>
  <si>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</si>
  <si>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</si>
  <si>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</si>
  <si>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</si>
  <si>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</si>
  <si>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</si>
  <si>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</si>
  <si>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</si>
  <si>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</si>
  <si>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</si>
  <si>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</si>
  <si>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</si>
  <si>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</si>
  <si>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</si>
  <si>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</si>
  <si>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</si>
  <si>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</si>
  <si>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1 16 02 020 02 0000 140</t>
  </si>
  <si>
    <t>1 16 02 000 02 0000 140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</si>
  <si>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</si>
  <si>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</si>
  <si>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</si>
  <si>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</si>
  <si>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</si>
  <si>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</si>
  <si>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1 16 10 060 00 0000 140</t>
  </si>
  <si>
    <t>Платежи в целях возмещения убытков, причиненных уклонением от заключения муниципального контракта</t>
  </si>
  <si>
    <t>Прочие субсидии бюджетам городских округов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t>
  </si>
  <si>
    <t>2 02 29 999 04 0062 150</t>
  </si>
  <si>
    <t>Прочие субсидии бюджетам городских округов (организация бесплатного горячего питания обучающихся, получающих начальное общее образование в муниципальных образовательных организациях)</t>
  </si>
  <si>
    <t>2 02 29 999 04 0005 150</t>
  </si>
  <si>
    <t>2 02 29 999 04 0006 150</t>
  </si>
  <si>
    <t>2 02 29 999 04 0045 150</t>
  </si>
  <si>
    <t>2 02 29 999 04 0050 150</t>
  </si>
  <si>
    <t>2 02 29 999 04 0051 150</t>
  </si>
  <si>
    <t>2 02 29 999 04 0058 150</t>
  </si>
  <si>
    <t>2 02 29 999 04 0059 150</t>
  </si>
  <si>
    <t>2 02 29 999 04 0060 150</t>
  </si>
  <si>
    <t>2 02 29 999 04 0061 150</t>
  </si>
  <si>
    <t>2 02 49 999 04 0016 150</t>
  </si>
  <si>
    <t>2 02 45 050 04 0000 150</t>
  </si>
  <si>
    <t>2 02 45 179 04 0000 150</t>
  </si>
  <si>
    <t>2 02 45 303 04 0000 150</t>
  </si>
  <si>
    <t>2 02 45 454 04 0000 150</t>
  </si>
  <si>
    <t>2 02 49 999 04 0017 150</t>
  </si>
  <si>
    <t>2 02 49 999 04 0019 150</t>
  </si>
  <si>
    <t>2 02 49 999 04 0020 150</t>
  </si>
  <si>
    <t>2 02 49 999 04 0021 150</t>
  </si>
  <si>
    <t>2 02 49 999 04 0022 150</t>
  </si>
  <si>
    <t>2 02 49 999 04 0023 150</t>
  </si>
  <si>
    <t>2 02 49 999 04 0025 150</t>
  </si>
  <si>
    <t>2 02 49 999 04 0009 150</t>
  </si>
  <si>
    <t>2 02 49 999 04 0011 150</t>
  </si>
  <si>
    <t>2 02 49 999 04 0012 150</t>
  </si>
  <si>
    <t>Прочие межбюджетные трансферты, передаваемые бюджетам  городских округов (финансовое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</si>
  <si>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</si>
  <si>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Прочие межбюджетные трансферты, передаваемые бюджетам городских округов (финансирование организаций дополнительного образования сферы культуры, направленное на социальную поддержку одаренных детей)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</si>
  <si>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</si>
  <si>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</si>
  <si>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Прочие субсидии бюджетам городских округов (реализация проектов граждан, сформированных в рамках практик инициативного бюджетирования)</t>
  </si>
  <si>
    <t>2 02 29 999 04 0030 150</t>
  </si>
  <si>
    <t>2 02 49 999 04 0026150</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</si>
  <si>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 реализуемым на основе договоров об оказании платных образовательных услуг в муниципальных организациях дополнительного образования детей)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</si>
  <si>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</si>
  <si>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1 01 02 023 01 0000 110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</si>
  <si>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</si>
  <si>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1 01 02 024 01 0000 110</t>
  </si>
  <si>
    <t>1 05 02 000 02 0000 110</t>
  </si>
  <si>
    <t>Единый налог на вмененный доход для отдельных видов деятельности</t>
  </si>
  <si>
    <t>1 05 02 010 02 0000 110</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</si>
  <si>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</si>
  <si>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</si>
  <si>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1 17 15 000 00 0000 150</t>
  </si>
  <si>
    <t>Инициативные платежи</t>
  </si>
  <si>
    <t>1 17 15020 04 0000 150</t>
  </si>
  <si>
    <t>Инициативные платежи, зачисляемые в бюджеты городских округов</t>
  </si>
  <si>
    <t>2 02 29 999 04 0044 150</t>
  </si>
  <si>
    <t>Прочие субсидии бюджетам городских округов (софинансирование расходов на организацию деятельности многофункциональных центров предоставления государственных и муниципальных услуг)</t>
  </si>
  <si>
    <t>2 02 49 999 04 0024 150</t>
  </si>
  <si>
    <t>Прочие межбюджетные трансферты, передаваемые бюджетам городских округов (сохранение достигнутого уровня заработной платы отдельных категорий работников муниципальных организаций (учреждений) социальной сферы)</t>
  </si>
  <si>
    <t>2 02 49 999 04 0027 150</t>
  </si>
  <si>
    <t>Прочие межбюджетные трансферты, передаваемые бюджетам городских округов на поощрение муниципальных управленческих команд</t>
  </si>
  <si>
    <t xml:space="preserve">Приложение 1
к решению Совета депутатов
городского округа Электросталь
Московской области
от 18.12.2025 № 44/6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</si>
</sst>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 ;[Red]\-#,##0.0\ "/>
    <numFmt numFmtId="165" formatCode="#,##0.0"/>
  </numFmts>
  <fonts count="12" x14ac:knownFonts="1">
    <font>
      <sz val="11"/>
      <color indexed="8"/>
      <name val="Calibri"/>
      <family val="2"/>
      <scheme val="minor"/>
    </font>
    <font>
      <sz val="10"/>
      <color rgb="FF000000"/>
      <name val="Arial"/>
      <family val="2"/>
      <charset val="204"/>
    </font>
    <font>
      <sz val="10"/>
      <color rgb="FF000000"/>
      <name val="Times New Roman"/>
      <family val="1"/>
      <charset val="204"/>
    </font>
    <font>
      <b/>
      <sz val="9"/>
      <color rgb="FF000000"/>
      <name val="Times New Roman"/>
      <family val="1"/>
      <charset val="204"/>
    </font>
    <font>
      <sz val="9"/>
      <color rgb="FF000000"/>
      <name val="Times New Roman"/>
      <family val="1"/>
      <charset val="204"/>
    </font>
    <font>
      <sz val="9"/>
      <color theme="1"/>
      <name val="Times New Roman"/>
      <family val="1"/>
      <charset val="204"/>
    </font>
    <font>
      <b/>
      <sz val="11"/>
      <color rgb="FF000000"/>
      <name val="Times New Roman"/>
      <family val="1"/>
      <charset val="204"/>
    </font>
    <font>
      <sz val="9"/>
      <name val="Times New Roman"/>
      <family val="1"/>
      <charset val="204"/>
    </font>
    <font>
      <sz val="10"/>
      <name val="Times New Roman"/>
      <family val="1"/>
      <charset val="204"/>
    </font>
    <font>
      <sz val="11"/>
      <name val="Calibri"/>
      <family val="2"/>
      <scheme val="minor"/>
    </font>
    <font>
      <b/>
      <sz val="11"/>
      <color indexed="8"/>
      <name val="Calibri"/>
      <family val="2"/>
      <scheme val="minor"/>
    </font>
    <font>
      <b/>
      <sz val="9"/>
      <color indexed="8"/>
      <name val="Times New Roman"/>
      <family val="1"/>
      <charset val="204"/>
    </font>
  </fonts>
  <fills count="2">
    <fill>
      <patternFill patternType="none"/>
    </fill>
    <fill>
      <patternFill patternType="gray125"/>
    </fill>
  </fills>
  <borders count="4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thin">
        <color rgb="FF000000"/>
      </bottom>
      <diagonal/>
    </border>
    <border>
      <left style="medium">
        <color rgb="FF000000"/>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bottom style="thin">
        <color rgb="FF000000"/>
      </bottom>
      <diagonal/>
    </border>
    <border>
      <left/>
      <right style="medium">
        <color indexed="64"/>
      </right>
      <top style="thin">
        <color indexed="64"/>
      </top>
      <bottom/>
      <diagonal/>
    </border>
  </borders>
  <cellStyleXfs count="1">
    <xf numFmtId="0" fontId="0" fillId="0" borderId="0"/>
  </cellStyleXfs>
  <cellXfs count="84">
    <xf numFmtId="0" fontId="0" fillId="0" borderId="0" xfId="0"/>
    <xf numFmtId="0" fontId="3" fillId="0" borderId="1" xfId="0" applyNumberFormat="1" applyFont="1" applyFill="1" applyBorder="1" applyAlignment="1">
      <alignment horizontal="left" vertical="center" wrapText="1"/>
    </xf>
    <xf numFmtId="165" fontId="3" fillId="0" borderId="7" xfId="0" applyNumberFormat="1" applyFont="1" applyFill="1" applyBorder="1" applyAlignment="1">
      <alignment vertical="center" wrapText="1"/>
    </xf>
    <xf numFmtId="165" fontId="3" fillId="0" borderId="17"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165" fontId="4" fillId="0" borderId="7" xfId="0" applyNumberFormat="1" applyFont="1" applyFill="1" applyBorder="1" applyAlignment="1">
      <alignment vertical="center" wrapText="1"/>
    </xf>
    <xf numFmtId="49" fontId="4" fillId="0" borderId="16" xfId="0" applyNumberFormat="1" applyFont="1" applyFill="1" applyBorder="1" applyAlignment="1">
      <alignment horizontal="center" vertical="center"/>
    </xf>
    <xf numFmtId="165" fontId="4" fillId="0" borderId="7" xfId="0" applyNumberFormat="1" applyFont="1" applyFill="1" applyBorder="1" applyAlignment="1">
      <alignment horizontal="right" vertical="center" wrapText="1"/>
    </xf>
    <xf numFmtId="165" fontId="4" fillId="0" borderId="17" xfId="0" applyNumberFormat="1" applyFont="1" applyFill="1" applyBorder="1" applyAlignment="1">
      <alignment horizontal="right" vertical="center"/>
    </xf>
    <xf numFmtId="0" fontId="0" fillId="0" borderId="3" xfId="0" applyFill="1" applyBorder="1"/>
    <xf numFmtId="0" fontId="2" fillId="0" borderId="3" xfId="0" applyFont="1" applyFill="1" applyBorder="1"/>
    <xf numFmtId="0" fontId="0" fillId="0" borderId="0" xfId="0" applyFill="1"/>
    <xf numFmtId="0" fontId="3" fillId="0" borderId="2" xfId="0" applyNumberFormat="1" applyFont="1" applyFill="1" applyBorder="1" applyAlignment="1">
      <alignment horizontal="center" vertical="center" wrapText="1"/>
    </xf>
    <xf numFmtId="4" fontId="3" fillId="0" borderId="20"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9" xfId="0" applyNumberFormat="1"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xf>
    <xf numFmtId="0" fontId="3" fillId="0" borderId="5" xfId="0" applyNumberFormat="1" applyFont="1" applyFill="1" applyBorder="1" applyAlignment="1">
      <alignment horizontal="left" vertical="center" wrapText="1"/>
    </xf>
    <xf numFmtId="164" fontId="3" fillId="0" borderId="8" xfId="0" applyNumberFormat="1" applyFont="1" applyFill="1" applyBorder="1" applyAlignment="1">
      <alignment vertical="center" wrapText="1"/>
    </xf>
    <xf numFmtId="49" fontId="3" fillId="0" borderId="16" xfId="0" applyNumberFormat="1" applyFont="1" applyFill="1" applyBorder="1" applyAlignment="1">
      <alignment horizontal="center" vertical="center"/>
    </xf>
    <xf numFmtId="164" fontId="3" fillId="0" borderId="7"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165" fontId="4" fillId="0" borderId="1" xfId="0" applyNumberFormat="1" applyFont="1" applyFill="1" applyBorder="1" applyAlignment="1">
      <alignment horizontal="right" vertical="center" wrapText="1"/>
    </xf>
    <xf numFmtId="165" fontId="7" fillId="0" borderId="7" xfId="0" applyNumberFormat="1" applyFont="1" applyFill="1" applyBorder="1" applyAlignment="1">
      <alignment vertical="center" wrapText="1"/>
    </xf>
    <xf numFmtId="165" fontId="7" fillId="0" borderId="1" xfId="0" applyNumberFormat="1" applyFont="1" applyFill="1" applyBorder="1" applyAlignment="1">
      <alignment horizontal="right" vertical="center" wrapText="1"/>
    </xf>
    <xf numFmtId="165" fontId="7" fillId="0" borderId="17" xfId="0" applyNumberFormat="1" applyFont="1" applyFill="1" applyBorder="1" applyAlignment="1">
      <alignment horizontal="right" vertical="center"/>
    </xf>
    <xf numFmtId="165" fontId="3" fillId="0" borderId="17" xfId="0" applyNumberFormat="1" applyFont="1" applyFill="1" applyBorder="1" applyAlignment="1">
      <alignment horizontal="right" vertical="center"/>
    </xf>
    <xf numFmtId="0" fontId="4" fillId="0" borderId="1" xfId="0" applyNumberFormat="1" applyFont="1" applyFill="1" applyBorder="1" applyAlignment="1">
      <alignment horizontal="left" wrapText="1"/>
    </xf>
    <xf numFmtId="0" fontId="0" fillId="0" borderId="0" xfId="0" applyFill="1" applyAlignment="1">
      <alignment vertical="center"/>
    </xf>
    <xf numFmtId="0" fontId="4" fillId="0" borderId="7" xfId="0" applyNumberFormat="1" applyFont="1" applyFill="1" applyBorder="1" applyAlignment="1">
      <alignment horizontal="left" vertical="center" wrapText="1"/>
    </xf>
    <xf numFmtId="0" fontId="8" fillId="0" borderId="21" xfId="0" applyFont="1" applyFill="1" applyBorder="1" applyAlignment="1">
      <alignment horizontal="left" vertical="center" wrapText="1"/>
    </xf>
    <xf numFmtId="165" fontId="3" fillId="0" borderId="24" xfId="0" applyNumberFormat="1" applyFont="1" applyFill="1" applyBorder="1" applyAlignment="1">
      <alignment vertical="center" wrapText="1"/>
    </xf>
    <xf numFmtId="0" fontId="1" fillId="0" borderId="3" xfId="0" applyFont="1" applyFill="1" applyBorder="1"/>
    <xf numFmtId="0" fontId="1" fillId="0" borderId="3" xfId="0" applyFont="1" applyFill="1" applyBorder="1" applyAlignment="1">
      <alignment horizontal="right" vertical="center" wrapText="1"/>
    </xf>
    <xf numFmtId="0" fontId="4" fillId="0" borderId="3" xfId="0" applyNumberFormat="1" applyFont="1" applyFill="1" applyBorder="1"/>
    <xf numFmtId="165" fontId="4" fillId="0" borderId="25" xfId="0" applyNumberFormat="1" applyFont="1" applyFill="1" applyBorder="1" applyAlignment="1">
      <alignment vertical="center" wrapText="1"/>
    </xf>
    <xf numFmtId="49" fontId="3" fillId="0" borderId="26" xfId="0" applyNumberFormat="1" applyFont="1" applyFill="1" applyBorder="1" applyAlignment="1">
      <alignment horizontal="center" vertical="center"/>
    </xf>
    <xf numFmtId="0" fontId="3" fillId="0" borderId="27" xfId="0" applyNumberFormat="1" applyFont="1" applyFill="1" applyBorder="1" applyAlignment="1">
      <alignment horizontal="left" vertical="center" wrapText="1"/>
    </xf>
    <xf numFmtId="49" fontId="4" fillId="0" borderId="28" xfId="0" applyNumberFormat="1" applyFont="1" applyFill="1" applyBorder="1" applyAlignment="1">
      <alignment horizontal="center" vertical="center"/>
    </xf>
    <xf numFmtId="0" fontId="4" fillId="0" borderId="29" xfId="0" applyNumberFormat="1" applyFont="1" applyFill="1" applyBorder="1" applyAlignment="1">
      <alignment horizontal="left" vertical="center" wrapText="1"/>
    </xf>
    <xf numFmtId="165" fontId="4" fillId="0" borderId="30" xfId="0" applyNumberFormat="1" applyFont="1" applyFill="1" applyBorder="1" applyAlignment="1">
      <alignment vertical="center" wrapText="1"/>
    </xf>
    <xf numFmtId="165" fontId="4" fillId="0" borderId="29" xfId="0" applyNumberFormat="1" applyFont="1" applyFill="1" applyBorder="1" applyAlignment="1">
      <alignment horizontal="right" vertical="center" wrapText="1"/>
    </xf>
    <xf numFmtId="165" fontId="4" fillId="0" borderId="31" xfId="0" applyNumberFormat="1" applyFont="1" applyFill="1" applyBorder="1" applyAlignment="1">
      <alignment horizontal="right" vertical="center"/>
    </xf>
    <xf numFmtId="0" fontId="4" fillId="0" borderId="21" xfId="0" applyNumberFormat="1" applyFont="1" applyFill="1" applyBorder="1" applyAlignment="1">
      <alignment horizontal="left" vertical="center" wrapText="1"/>
    </xf>
    <xf numFmtId="165" fontId="4" fillId="0" borderId="21" xfId="0" applyNumberFormat="1" applyFont="1" applyFill="1" applyBorder="1" applyAlignment="1">
      <alignment vertical="center" wrapText="1"/>
    </xf>
    <xf numFmtId="165" fontId="4" fillId="0" borderId="21" xfId="0" applyNumberFormat="1" applyFont="1" applyFill="1" applyBorder="1" applyAlignment="1">
      <alignment horizontal="right" vertical="center" wrapText="1"/>
    </xf>
    <xf numFmtId="165" fontId="3" fillId="0" borderId="31" xfId="0" applyNumberFormat="1" applyFont="1" applyFill="1" applyBorder="1" applyAlignment="1">
      <alignment horizontal="right" vertical="center"/>
    </xf>
    <xf numFmtId="165" fontId="3" fillId="0" borderId="21" xfId="0" applyNumberFormat="1" applyFont="1" applyFill="1" applyBorder="1" applyAlignment="1">
      <alignment vertical="center" wrapText="1"/>
    </xf>
    <xf numFmtId="49" fontId="7" fillId="0" borderId="32"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165" fontId="4" fillId="0" borderId="33" xfId="0" applyNumberFormat="1" applyFont="1" applyFill="1" applyBorder="1" applyAlignment="1">
      <alignment horizontal="right" vertical="center"/>
    </xf>
    <xf numFmtId="49" fontId="4" fillId="0" borderId="21" xfId="0" applyNumberFormat="1" applyFont="1" applyFill="1" applyBorder="1" applyAlignment="1">
      <alignment horizontal="center" vertical="center"/>
    </xf>
    <xf numFmtId="165" fontId="3" fillId="0" borderId="34" xfId="0" applyNumberFormat="1" applyFont="1" applyFill="1" applyBorder="1" applyAlignment="1">
      <alignment horizontal="right" vertical="center"/>
    </xf>
    <xf numFmtId="165" fontId="3" fillId="0" borderId="7" xfId="0" applyNumberFormat="1" applyFont="1" applyFill="1" applyBorder="1" applyAlignment="1">
      <alignment horizontal="right" vertical="center" wrapText="1"/>
    </xf>
    <xf numFmtId="49" fontId="4" fillId="0" borderId="35" xfId="0" applyNumberFormat="1" applyFont="1" applyFill="1" applyBorder="1" applyAlignment="1">
      <alignment horizontal="center" vertical="center"/>
    </xf>
    <xf numFmtId="0" fontId="9" fillId="0" borderId="0" xfId="0" applyFont="1" applyFill="1"/>
    <xf numFmtId="165" fontId="7" fillId="0" borderId="7" xfId="0" applyNumberFormat="1" applyFont="1" applyFill="1" applyBorder="1" applyAlignment="1">
      <alignment horizontal="right" vertical="center" wrapText="1"/>
    </xf>
    <xf numFmtId="0" fontId="9" fillId="0" borderId="0" xfId="0" applyFont="1" applyFill="1" applyAlignment="1">
      <alignment vertical="center"/>
    </xf>
    <xf numFmtId="0"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left" wrapText="1"/>
    </xf>
    <xf numFmtId="0" fontId="10" fillId="0" borderId="0" xfId="0" applyFont="1" applyFill="1"/>
    <xf numFmtId="165" fontId="4" fillId="0" borderId="17" xfId="0" applyNumberFormat="1" applyFont="1" applyFill="1" applyBorder="1" applyAlignment="1">
      <alignment vertical="center" wrapText="1"/>
    </xf>
    <xf numFmtId="49" fontId="11" fillId="0" borderId="36" xfId="0" applyNumberFormat="1" applyFont="1" applyFill="1" applyBorder="1" applyAlignment="1" applyProtection="1">
      <alignment horizontal="center" vertical="center" wrapText="1"/>
      <protection locked="0" hidden="1"/>
    </xf>
    <xf numFmtId="49" fontId="7" fillId="0" borderId="37" xfId="0" applyNumberFormat="1" applyFont="1" applyFill="1" applyBorder="1" applyAlignment="1">
      <alignment horizontal="center" vertical="center" wrapText="1"/>
    </xf>
    <xf numFmtId="165" fontId="4" fillId="0" borderId="38" xfId="0" applyNumberFormat="1" applyFont="1" applyFill="1" applyBorder="1" applyAlignment="1">
      <alignment vertical="center" wrapText="1"/>
    </xf>
    <xf numFmtId="165" fontId="4" fillId="0" borderId="39" xfId="0" applyNumberFormat="1" applyFont="1" applyFill="1" applyBorder="1" applyAlignment="1">
      <alignment horizontal="right" vertical="center"/>
    </xf>
    <xf numFmtId="165" fontId="4" fillId="0" borderId="25" xfId="0" applyNumberFormat="1" applyFont="1" applyFill="1" applyBorder="1" applyAlignment="1">
      <alignment horizontal="right" vertical="center" wrapText="1"/>
    </xf>
    <xf numFmtId="0" fontId="5" fillId="0" borderId="3" xfId="0" applyNumberFormat="1" applyFont="1" applyFill="1" applyBorder="1" applyAlignment="1" applyProtection="1">
      <alignment horizontal="left" vertical="top" wrapText="1"/>
      <protection locked="0" hidden="1"/>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6" fillId="0" borderId="3" xfId="0" applyNumberFormat="1" applyFont="1" applyFill="1" applyBorder="1" applyAlignment="1">
      <alignment horizontal="center" wrapText="1"/>
    </xf>
    <xf numFmtId="0" fontId="4" fillId="0" borderId="3" xfId="0" applyNumberFormat="1" applyFont="1" applyFill="1" applyBorder="1" applyAlignment="1">
      <alignment horizontal="right"/>
    </xf>
    <xf numFmtId="0" fontId="4" fillId="0" borderId="3" xfId="0" applyNumberFormat="1" applyFont="1" applyFill="1" applyBorder="1" applyAlignment="1">
      <alignment horizontal="left" wrapText="1"/>
    </xf>
    <xf numFmtId="0" fontId="3" fillId="0" borderId="22" xfId="0" applyNumberFormat="1" applyFont="1" applyFill="1" applyBorder="1" applyAlignment="1">
      <alignment vertical="center" wrapText="1"/>
    </xf>
    <xf numFmtId="0" fontId="3" fillId="0" borderId="23" xfId="0" applyNumberFormat="1" applyFont="1" applyFill="1" applyBorder="1" applyAlignment="1">
      <alignment vertical="center" wrapText="1"/>
    </xf>
    <xf numFmtId="0" fontId="3" fillId="0" borderId="9"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4" fontId="3" fillId="0" borderId="10"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3"/>
  <sheetViews>
    <sheetView tabSelected="1" zoomScaleNormal="100" workbookViewId="0">
      <selection activeCell="D1" sqref="D1:E1"/>
    </sheetView>
  </sheetViews>
  <sheetFormatPr defaultColWidth="9.140625" defaultRowHeight="15" x14ac:dyDescent="0.25"/>
  <cols>
    <col min="1" max="1" width="21.5703125" style="11" customWidth="1"/>
    <col min="2" max="2" width="69.85546875" style="11" customWidth="1"/>
    <col min="3" max="3" width="14.42578125" style="11" customWidth="1"/>
    <col min="4" max="4" width="15.140625" style="11" customWidth="1"/>
    <col min="5" max="5" width="13.28515625" style="11" customWidth="1"/>
    <col min="6" max="16384" width="9.140625" style="11"/>
  </cols>
  <sheetData>
    <row r="1" spans="1:5" s="9" customFormat="1" ht="63.75" customHeight="1" x14ac:dyDescent="0.25">
      <c r="A1" s="10"/>
      <c r="B1" s="10"/>
      <c r="C1" s="10"/>
      <c r="D1" s="70" t="s">
        <v>364</v>
      </c>
      <c r="E1" s="70"/>
    </row>
    <row r="2" spans="1:5" s="9" customFormat="1" ht="63.75" customHeight="1" x14ac:dyDescent="0.25">
      <c r="A2" s="10"/>
      <c r="B2" s="10"/>
      <c r="C2" s="10"/>
      <c r="D2" s="70" t="s">
        <v>255</v>
      </c>
      <c r="E2" s="70"/>
    </row>
    <row r="3" spans="1:5" ht="29.25" customHeight="1" x14ac:dyDescent="0.25">
      <c r="A3" s="73" t="s">
        <v>219</v>
      </c>
      <c r="B3" s="73"/>
      <c r="C3" s="73"/>
      <c r="D3" s="73"/>
      <c r="E3" s="73"/>
    </row>
    <row r="4" spans="1:5" ht="15.75" thickBot="1" x14ac:dyDescent="0.3">
      <c r="A4" s="74" t="s">
        <v>0</v>
      </c>
      <c r="B4" s="74"/>
      <c r="C4" s="74"/>
      <c r="D4" s="74"/>
      <c r="E4" s="74"/>
    </row>
    <row r="5" spans="1:5" ht="15.75" thickBot="1" x14ac:dyDescent="0.3">
      <c r="A5" s="78" t="s">
        <v>1</v>
      </c>
      <c r="B5" s="80" t="s">
        <v>2</v>
      </c>
      <c r="C5" s="82" t="s">
        <v>220</v>
      </c>
      <c r="D5" s="71" t="s">
        <v>3</v>
      </c>
      <c r="E5" s="72"/>
    </row>
    <row r="6" spans="1:5" ht="15" customHeight="1" thickBot="1" x14ac:dyDescent="0.3">
      <c r="A6" s="79"/>
      <c r="B6" s="81"/>
      <c r="C6" s="83"/>
      <c r="D6" s="12" t="s">
        <v>195</v>
      </c>
      <c r="E6" s="13" t="s">
        <v>221</v>
      </c>
    </row>
    <row r="7" spans="1:5" ht="15" customHeight="1" thickBot="1" x14ac:dyDescent="0.3">
      <c r="A7" s="14">
        <v>1</v>
      </c>
      <c r="B7" s="15">
        <v>2</v>
      </c>
      <c r="C7" s="16">
        <v>3</v>
      </c>
      <c r="D7" s="17">
        <v>4</v>
      </c>
      <c r="E7" s="18">
        <v>5</v>
      </c>
    </row>
    <row r="8" spans="1:5" ht="23.25" customHeight="1" x14ac:dyDescent="0.25">
      <c r="A8" s="19" t="s">
        <v>4</v>
      </c>
      <c r="B8" s="20" t="s">
        <v>5</v>
      </c>
      <c r="C8" s="21">
        <f>C9+C32+C38+C50+C56+C61+C72+C77+C83+C92+C115</f>
        <v>6479914.4262899999</v>
      </c>
      <c r="D8" s="21">
        <f>D9+D32+D38+D50+D56+D61+D72+D77+D83+D92+D115</f>
        <v>5485724.8977300003</v>
      </c>
      <c r="E8" s="24">
        <f>E9+E32+E38+E50+E56+E61+E72+E77+E83+E92+E115</f>
        <v>5541813.94508</v>
      </c>
    </row>
    <row r="9" spans="1:5" ht="21" customHeight="1" x14ac:dyDescent="0.25">
      <c r="A9" s="22" t="s">
        <v>6</v>
      </c>
      <c r="B9" s="1" t="s">
        <v>7</v>
      </c>
      <c r="C9" s="23">
        <f>C10</f>
        <v>4308911.5</v>
      </c>
      <c r="D9" s="23">
        <f t="shared" ref="D9:E9" si="0">D10</f>
        <v>3325719</v>
      </c>
      <c r="E9" s="24">
        <f t="shared" si="0"/>
        <v>3105611</v>
      </c>
    </row>
    <row r="10" spans="1:5" ht="25.5" customHeight="1" x14ac:dyDescent="0.25">
      <c r="A10" s="22" t="s">
        <v>8</v>
      </c>
      <c r="B10" s="1" t="s">
        <v>9</v>
      </c>
      <c r="C10" s="23">
        <f>SUM(C11:C25)</f>
        <v>4308911.5</v>
      </c>
      <c r="D10" s="23">
        <f t="shared" ref="D10:E10" si="1">SUM(D11:D25)</f>
        <v>3325719</v>
      </c>
      <c r="E10" s="24">
        <f t="shared" si="1"/>
        <v>3105611</v>
      </c>
    </row>
    <row r="11" spans="1:5" ht="48" customHeight="1" x14ac:dyDescent="0.25">
      <c r="A11" s="6" t="s">
        <v>10</v>
      </c>
      <c r="B11" s="30" t="s">
        <v>11</v>
      </c>
      <c r="C11" s="25">
        <v>3980671.5</v>
      </c>
      <c r="D11" s="25">
        <v>3277532</v>
      </c>
      <c r="E11" s="8">
        <v>3052880</v>
      </c>
    </row>
    <row r="12" spans="1:5" ht="61.5" customHeight="1" x14ac:dyDescent="0.25">
      <c r="A12" s="6" t="s">
        <v>12</v>
      </c>
      <c r="B12" s="4" t="s">
        <v>13</v>
      </c>
      <c r="C12" s="5">
        <v>8440</v>
      </c>
      <c r="D12" s="25">
        <v>8160</v>
      </c>
      <c r="E12" s="8">
        <v>11080</v>
      </c>
    </row>
    <row r="13" spans="1:5" ht="61.5" customHeight="1" x14ac:dyDescent="0.25">
      <c r="A13" s="6" t="s">
        <v>259</v>
      </c>
      <c r="B13" s="4" t="s">
        <v>257</v>
      </c>
      <c r="C13" s="5">
        <v>4000</v>
      </c>
      <c r="D13" s="25">
        <v>0</v>
      </c>
      <c r="E13" s="8">
        <v>0</v>
      </c>
    </row>
    <row r="14" spans="1:5" ht="61.5" customHeight="1" x14ac:dyDescent="0.25">
      <c r="A14" s="6" t="s">
        <v>260</v>
      </c>
      <c r="B14" s="4" t="s">
        <v>258</v>
      </c>
      <c r="C14" s="5">
        <v>5000</v>
      </c>
      <c r="D14" s="25">
        <v>0</v>
      </c>
      <c r="E14" s="8">
        <v>0</v>
      </c>
    </row>
    <row r="15" spans="1:5" ht="61.5" customHeight="1" x14ac:dyDescent="0.25">
      <c r="A15" s="6" t="s">
        <v>346</v>
      </c>
      <c r="B15" s="4" t="s">
        <v>345</v>
      </c>
      <c r="C15" s="5">
        <v>2500</v>
      </c>
      <c r="D15" s="25">
        <v>0</v>
      </c>
      <c r="E15" s="8">
        <v>0</v>
      </c>
    </row>
    <row r="16" spans="1:5" ht="61.5" customHeight="1" x14ac:dyDescent="0.25">
      <c r="A16" s="6" t="s">
        <v>348</v>
      </c>
      <c r="B16" s="4" t="s">
        <v>347</v>
      </c>
      <c r="C16" s="5">
        <v>300</v>
      </c>
      <c r="D16" s="25">
        <v>0</v>
      </c>
      <c r="E16" s="8">
        <v>0</v>
      </c>
    </row>
    <row r="17" spans="1:5" ht="30" customHeight="1" x14ac:dyDescent="0.25">
      <c r="A17" s="6" t="s">
        <v>14</v>
      </c>
      <c r="B17" s="4" t="s">
        <v>15</v>
      </c>
      <c r="C17" s="5">
        <v>36000</v>
      </c>
      <c r="D17" s="25">
        <v>38720</v>
      </c>
      <c r="E17" s="8">
        <v>40500</v>
      </c>
    </row>
    <row r="18" spans="1:5" ht="48.75" customHeight="1" x14ac:dyDescent="0.25">
      <c r="A18" s="6" t="s">
        <v>16</v>
      </c>
      <c r="B18" s="4" t="s">
        <v>17</v>
      </c>
      <c r="C18" s="5">
        <v>1500</v>
      </c>
      <c r="D18" s="25">
        <v>1307</v>
      </c>
      <c r="E18" s="8">
        <v>1151</v>
      </c>
    </row>
    <row r="19" spans="1:5" ht="48.75" customHeight="1" x14ac:dyDescent="0.25">
      <c r="A19" s="6" t="s">
        <v>268</v>
      </c>
      <c r="B19" s="4" t="s">
        <v>261</v>
      </c>
      <c r="C19" s="5">
        <v>68000</v>
      </c>
      <c r="D19" s="7">
        <v>0</v>
      </c>
      <c r="E19" s="8">
        <v>0</v>
      </c>
    </row>
    <row r="20" spans="1:5" ht="48.75" customHeight="1" x14ac:dyDescent="0.25">
      <c r="A20" s="6" t="s">
        <v>269</v>
      </c>
      <c r="B20" s="4" t="s">
        <v>262</v>
      </c>
      <c r="C20" s="5">
        <v>29500</v>
      </c>
      <c r="D20" s="7">
        <v>0</v>
      </c>
      <c r="E20" s="8">
        <v>0</v>
      </c>
    </row>
    <row r="21" spans="1:5" ht="48.75" customHeight="1" x14ac:dyDescent="0.25">
      <c r="A21" s="6" t="s">
        <v>270</v>
      </c>
      <c r="B21" s="4" t="s">
        <v>263</v>
      </c>
      <c r="C21" s="5">
        <v>115000</v>
      </c>
      <c r="D21" s="7">
        <v>0</v>
      </c>
      <c r="E21" s="8">
        <v>0</v>
      </c>
    </row>
    <row r="22" spans="1:5" ht="48.75" customHeight="1" x14ac:dyDescent="0.25">
      <c r="A22" s="6" t="s">
        <v>271</v>
      </c>
      <c r="B22" s="4" t="s">
        <v>264</v>
      </c>
      <c r="C22" s="5">
        <v>29000</v>
      </c>
      <c r="D22" s="7">
        <v>0</v>
      </c>
      <c r="E22" s="8">
        <v>0</v>
      </c>
    </row>
    <row r="23" spans="1:5" ht="48.75" customHeight="1" x14ac:dyDescent="0.25">
      <c r="A23" s="6" t="s">
        <v>272</v>
      </c>
      <c r="B23" s="4" t="s">
        <v>265</v>
      </c>
      <c r="C23" s="5">
        <v>12000</v>
      </c>
      <c r="D23" s="7">
        <v>0</v>
      </c>
      <c r="E23" s="8">
        <v>0</v>
      </c>
    </row>
    <row r="24" spans="1:5" ht="48.75" customHeight="1" x14ac:dyDescent="0.25">
      <c r="A24" s="6" t="s">
        <v>273</v>
      </c>
      <c r="B24" s="4" t="s">
        <v>266</v>
      </c>
      <c r="C24" s="5">
        <v>16500</v>
      </c>
      <c r="D24" s="7">
        <v>0</v>
      </c>
      <c r="E24" s="8">
        <v>0</v>
      </c>
    </row>
    <row r="25" spans="1:5" ht="48.75" customHeight="1" x14ac:dyDescent="0.25">
      <c r="A25" s="6" t="s">
        <v>274</v>
      </c>
      <c r="B25" s="4" t="s">
        <v>267</v>
      </c>
      <c r="C25" s="5">
        <v>500</v>
      </c>
      <c r="D25" s="7">
        <v>0</v>
      </c>
      <c r="E25" s="8">
        <v>0</v>
      </c>
    </row>
    <row r="26" spans="1:5" s="63" customFormat="1" ht="24" customHeight="1" x14ac:dyDescent="0.25">
      <c r="A26" s="22"/>
      <c r="B26" s="1" t="s">
        <v>275</v>
      </c>
      <c r="C26" s="2">
        <f>SUM(C27:C31)</f>
        <v>2623135.8536546645</v>
      </c>
      <c r="D26" s="56">
        <f t="shared" ref="D26:E26" si="2">SUM(D27:D31)</f>
        <v>1440862.5044332293</v>
      </c>
      <c r="E26" s="29">
        <f t="shared" si="2"/>
        <v>1152309.8754201271</v>
      </c>
    </row>
    <row r="27" spans="1:5" ht="24.75" customHeight="1" x14ac:dyDescent="0.25">
      <c r="A27" s="6"/>
      <c r="B27" s="4" t="s">
        <v>276</v>
      </c>
      <c r="C27" s="5">
        <f>(C11+C12+C17+C20+C25)/38.329039%*23.329039%+C18</f>
        <v>2469650.958150777</v>
      </c>
      <c r="D27" s="5">
        <f>(D10-D18)/26.456221%*11.456221%+D18</f>
        <v>1440862.5044332293</v>
      </c>
      <c r="E27" s="8">
        <f>(E10-E18)/23.840103%*8.840103%+E18</f>
        <v>1152309.8754201271</v>
      </c>
    </row>
    <row r="28" spans="1:5" ht="24.75" customHeight="1" x14ac:dyDescent="0.25">
      <c r="A28" s="6"/>
      <c r="B28" s="4" t="s">
        <v>277</v>
      </c>
      <c r="C28" s="5">
        <f>(C13+C19+C21)/33.309987%*20.309987%</f>
        <v>114018.88475669474</v>
      </c>
      <c r="D28" s="5">
        <v>0</v>
      </c>
      <c r="E28" s="8">
        <v>0</v>
      </c>
    </row>
    <row r="29" spans="1:5" ht="24.75" customHeight="1" x14ac:dyDescent="0.25">
      <c r="A29" s="6"/>
      <c r="B29" s="4" t="s">
        <v>278</v>
      </c>
      <c r="C29" s="5">
        <f>(C14+C22)/27.742016%*16.742016%</f>
        <v>20518.643778447826</v>
      </c>
      <c r="D29" s="5">
        <v>0</v>
      </c>
      <c r="E29" s="8">
        <v>0</v>
      </c>
    </row>
    <row r="30" spans="1:5" ht="24.75" customHeight="1" x14ac:dyDescent="0.25">
      <c r="A30" s="6"/>
      <c r="B30" s="4" t="s">
        <v>279</v>
      </c>
      <c r="C30" s="5">
        <f>(C15+C23)/25.095261%*15.095261%</f>
        <v>8722.01665884248</v>
      </c>
      <c r="D30" s="5">
        <v>0</v>
      </c>
      <c r="E30" s="8">
        <v>0</v>
      </c>
    </row>
    <row r="31" spans="1:5" ht="24.75" customHeight="1" x14ac:dyDescent="0.25">
      <c r="A31" s="6"/>
      <c r="B31" s="4" t="s">
        <v>280</v>
      </c>
      <c r="C31" s="5">
        <f>(C24+C16)/22.997423%*13.997423%</f>
        <v>10225.350309902115</v>
      </c>
      <c r="D31" s="5">
        <v>0</v>
      </c>
      <c r="E31" s="8">
        <v>0</v>
      </c>
    </row>
    <row r="32" spans="1:5" ht="38.25" customHeight="1" x14ac:dyDescent="0.25">
      <c r="A32" s="22" t="s">
        <v>18</v>
      </c>
      <c r="B32" s="1" t="s">
        <v>19</v>
      </c>
      <c r="C32" s="2">
        <f>C33</f>
        <v>21136</v>
      </c>
      <c r="D32" s="2">
        <f t="shared" ref="D32:E32" si="3">D33</f>
        <v>22438</v>
      </c>
      <c r="E32" s="3">
        <f t="shared" si="3"/>
        <v>24811</v>
      </c>
    </row>
    <row r="33" spans="1:5" ht="23.25" customHeight="1" x14ac:dyDescent="0.25">
      <c r="A33" s="22" t="s">
        <v>20</v>
      </c>
      <c r="B33" s="1" t="s">
        <v>21</v>
      </c>
      <c r="C33" s="2">
        <f>SUM(C34:C37)</f>
        <v>21136</v>
      </c>
      <c r="D33" s="2">
        <f t="shared" ref="D33:E33" si="4">SUM(D34:D37)</f>
        <v>22438</v>
      </c>
      <c r="E33" s="3">
        <f t="shared" si="4"/>
        <v>24811</v>
      </c>
    </row>
    <row r="34" spans="1:5" ht="39" customHeight="1" x14ac:dyDescent="0.25">
      <c r="A34" s="6" t="s">
        <v>22</v>
      </c>
      <c r="B34" s="4" t="s">
        <v>23</v>
      </c>
      <c r="C34" s="5">
        <v>11054</v>
      </c>
      <c r="D34" s="25">
        <v>11747</v>
      </c>
      <c r="E34" s="8">
        <v>12970</v>
      </c>
    </row>
    <row r="35" spans="1:5" ht="51.75" customHeight="1" x14ac:dyDescent="0.25">
      <c r="A35" s="6" t="s">
        <v>24</v>
      </c>
      <c r="B35" s="4" t="s">
        <v>25</v>
      </c>
      <c r="C35" s="5">
        <v>50</v>
      </c>
      <c r="D35" s="25">
        <v>54</v>
      </c>
      <c r="E35" s="8">
        <v>60</v>
      </c>
    </row>
    <row r="36" spans="1:5" ht="38.25" customHeight="1" x14ac:dyDescent="0.25">
      <c r="A36" s="6" t="s">
        <v>26</v>
      </c>
      <c r="B36" s="4" t="s">
        <v>27</v>
      </c>
      <c r="C36" s="5">
        <v>11164</v>
      </c>
      <c r="D36" s="25">
        <v>11805</v>
      </c>
      <c r="E36" s="8">
        <v>13023</v>
      </c>
    </row>
    <row r="37" spans="1:5" ht="43.5" customHeight="1" x14ac:dyDescent="0.25">
      <c r="A37" s="6" t="s">
        <v>28</v>
      </c>
      <c r="B37" s="4" t="s">
        <v>29</v>
      </c>
      <c r="C37" s="26">
        <v>-1132</v>
      </c>
      <c r="D37" s="27">
        <v>-1168</v>
      </c>
      <c r="E37" s="28">
        <v>-1242</v>
      </c>
    </row>
    <row r="38" spans="1:5" ht="27" customHeight="1" x14ac:dyDescent="0.25">
      <c r="A38" s="22" t="s">
        <v>30</v>
      </c>
      <c r="B38" s="1" t="s">
        <v>31</v>
      </c>
      <c r="C38" s="2">
        <f>C39+C46+C48+C44+C42</f>
        <v>954404</v>
      </c>
      <c r="D38" s="2">
        <f t="shared" ref="D38:E38" si="5">D39+D46+D48+D44+D42</f>
        <v>1182507</v>
      </c>
      <c r="E38" s="3">
        <f t="shared" si="5"/>
        <v>1428854</v>
      </c>
    </row>
    <row r="39" spans="1:5" ht="18" customHeight="1" x14ac:dyDescent="0.25">
      <c r="A39" s="22" t="s">
        <v>32</v>
      </c>
      <c r="B39" s="1" t="s">
        <v>33</v>
      </c>
      <c r="C39" s="2">
        <f>C40+C41</f>
        <v>864805</v>
      </c>
      <c r="D39" s="2">
        <f t="shared" ref="D39:E39" si="6">D40+D41</f>
        <v>1117229</v>
      </c>
      <c r="E39" s="3">
        <f t="shared" si="6"/>
        <v>1356927</v>
      </c>
    </row>
    <row r="40" spans="1:5" ht="24.75" customHeight="1" x14ac:dyDescent="0.25">
      <c r="A40" s="6" t="s">
        <v>34</v>
      </c>
      <c r="B40" s="4" t="s">
        <v>35</v>
      </c>
      <c r="C40" s="5">
        <v>748476</v>
      </c>
      <c r="D40" s="25">
        <v>938472</v>
      </c>
      <c r="E40" s="8">
        <v>1139819</v>
      </c>
    </row>
    <row r="41" spans="1:5" ht="23.25" customHeight="1" x14ac:dyDescent="0.25">
      <c r="A41" s="6" t="s">
        <v>36</v>
      </c>
      <c r="B41" s="4" t="s">
        <v>37</v>
      </c>
      <c r="C41" s="5">
        <v>116329</v>
      </c>
      <c r="D41" s="25">
        <v>178757</v>
      </c>
      <c r="E41" s="8">
        <v>217108</v>
      </c>
    </row>
    <row r="42" spans="1:5" ht="18" customHeight="1" x14ac:dyDescent="0.25">
      <c r="A42" s="22" t="s">
        <v>349</v>
      </c>
      <c r="B42" s="1" t="s">
        <v>350</v>
      </c>
      <c r="C42" s="2">
        <f>C43</f>
        <v>270</v>
      </c>
      <c r="D42" s="2">
        <f t="shared" ref="D42:E42" si="7">D43</f>
        <v>0</v>
      </c>
      <c r="E42" s="3">
        <f t="shared" si="7"/>
        <v>0</v>
      </c>
    </row>
    <row r="43" spans="1:5" ht="23.25" customHeight="1" x14ac:dyDescent="0.25">
      <c r="A43" s="6" t="s">
        <v>351</v>
      </c>
      <c r="B43" s="4" t="s">
        <v>350</v>
      </c>
      <c r="C43" s="5">
        <v>270</v>
      </c>
      <c r="D43" s="7">
        <v>0</v>
      </c>
      <c r="E43" s="8">
        <v>0</v>
      </c>
    </row>
    <row r="44" spans="1:5" ht="23.25" customHeight="1" x14ac:dyDescent="0.25">
      <c r="A44" s="22" t="s">
        <v>224</v>
      </c>
      <c r="B44" s="1" t="s">
        <v>225</v>
      </c>
      <c r="C44" s="2">
        <f>C45</f>
        <v>0</v>
      </c>
      <c r="D44" s="2">
        <f>D45</f>
        <v>0</v>
      </c>
      <c r="E44" s="3">
        <f>E45</f>
        <v>545</v>
      </c>
    </row>
    <row r="45" spans="1:5" ht="23.25" customHeight="1" x14ac:dyDescent="0.25">
      <c r="A45" s="6" t="s">
        <v>222</v>
      </c>
      <c r="B45" s="4" t="s">
        <v>223</v>
      </c>
      <c r="C45" s="5">
        <v>0</v>
      </c>
      <c r="D45" s="7">
        <v>0</v>
      </c>
      <c r="E45" s="8">
        <v>545</v>
      </c>
    </row>
    <row r="46" spans="1:5" ht="23.25" customHeight="1" x14ac:dyDescent="0.25">
      <c r="A46" s="22" t="s">
        <v>38</v>
      </c>
      <c r="B46" s="1" t="s">
        <v>39</v>
      </c>
      <c r="C46" s="2">
        <f>C47</f>
        <v>83829</v>
      </c>
      <c r="D46" s="2">
        <f t="shared" ref="D46:E46" si="8">D47</f>
        <v>60309</v>
      </c>
      <c r="E46" s="3">
        <f t="shared" si="8"/>
        <v>65951</v>
      </c>
    </row>
    <row r="47" spans="1:5" ht="23.25" customHeight="1" x14ac:dyDescent="0.25">
      <c r="A47" s="6" t="s">
        <v>40</v>
      </c>
      <c r="B47" s="4" t="s">
        <v>41</v>
      </c>
      <c r="C47" s="5">
        <v>83829</v>
      </c>
      <c r="D47" s="25">
        <v>60309</v>
      </c>
      <c r="E47" s="8">
        <v>65951</v>
      </c>
    </row>
    <row r="48" spans="1:5" ht="23.25" customHeight="1" x14ac:dyDescent="0.25">
      <c r="A48" s="22" t="s">
        <v>187</v>
      </c>
      <c r="B48" s="1" t="s">
        <v>188</v>
      </c>
      <c r="C48" s="2">
        <f>C49</f>
        <v>5500</v>
      </c>
      <c r="D48" s="2">
        <f t="shared" ref="D48:E48" si="9">D49</f>
        <v>4969</v>
      </c>
      <c r="E48" s="29">
        <f t="shared" si="9"/>
        <v>5431</v>
      </c>
    </row>
    <row r="49" spans="1:5" ht="44.25" customHeight="1" x14ac:dyDescent="0.25">
      <c r="A49" s="6" t="s">
        <v>189</v>
      </c>
      <c r="B49" s="4" t="s">
        <v>190</v>
      </c>
      <c r="C49" s="5">
        <v>5500</v>
      </c>
      <c r="D49" s="7">
        <v>4969</v>
      </c>
      <c r="E49" s="8">
        <v>5431</v>
      </c>
    </row>
    <row r="50" spans="1:5" ht="27.75" customHeight="1" x14ac:dyDescent="0.25">
      <c r="A50" s="22" t="s">
        <v>42</v>
      </c>
      <c r="B50" s="1" t="s">
        <v>43</v>
      </c>
      <c r="C50" s="2">
        <f>C51+C53</f>
        <v>487500</v>
      </c>
      <c r="D50" s="2">
        <f t="shared" ref="D50:E50" si="10">D51+D53</f>
        <v>529385</v>
      </c>
      <c r="E50" s="3">
        <f t="shared" si="10"/>
        <v>550374</v>
      </c>
    </row>
    <row r="51" spans="1:5" ht="15" customHeight="1" x14ac:dyDescent="0.25">
      <c r="A51" s="22" t="s">
        <v>44</v>
      </c>
      <c r="B51" s="1" t="s">
        <v>45</v>
      </c>
      <c r="C51" s="2">
        <f>C52</f>
        <v>125500</v>
      </c>
      <c r="D51" s="2">
        <f t="shared" ref="D51:E51" si="11">D52</f>
        <v>155385</v>
      </c>
      <c r="E51" s="3">
        <f t="shared" si="11"/>
        <v>176374</v>
      </c>
    </row>
    <row r="52" spans="1:5" ht="31.5" customHeight="1" x14ac:dyDescent="0.25">
      <c r="A52" s="6" t="s">
        <v>46</v>
      </c>
      <c r="B52" s="4" t="s">
        <v>47</v>
      </c>
      <c r="C52" s="5">
        <v>125500</v>
      </c>
      <c r="D52" s="25">
        <v>155385</v>
      </c>
      <c r="E52" s="8">
        <v>176374</v>
      </c>
    </row>
    <row r="53" spans="1:5" ht="15" customHeight="1" x14ac:dyDescent="0.25">
      <c r="A53" s="22" t="s">
        <v>48</v>
      </c>
      <c r="B53" s="1" t="s">
        <v>49</v>
      </c>
      <c r="C53" s="2">
        <f>C54+C55</f>
        <v>362000</v>
      </c>
      <c r="D53" s="2">
        <f t="shared" ref="D53:E53" si="12">D54+D55</f>
        <v>374000</v>
      </c>
      <c r="E53" s="3">
        <f t="shared" si="12"/>
        <v>374000</v>
      </c>
    </row>
    <row r="54" spans="1:5" ht="15" customHeight="1" x14ac:dyDescent="0.25">
      <c r="A54" s="6" t="s">
        <v>50</v>
      </c>
      <c r="B54" s="4" t="s">
        <v>51</v>
      </c>
      <c r="C54" s="5">
        <v>310000</v>
      </c>
      <c r="D54" s="5">
        <v>322000</v>
      </c>
      <c r="E54" s="8">
        <v>322000</v>
      </c>
    </row>
    <row r="55" spans="1:5" ht="15" customHeight="1" x14ac:dyDescent="0.25">
      <c r="A55" s="6" t="s">
        <v>52</v>
      </c>
      <c r="B55" s="4" t="s">
        <v>53</v>
      </c>
      <c r="C55" s="5">
        <v>52000</v>
      </c>
      <c r="D55" s="5">
        <v>52000</v>
      </c>
      <c r="E55" s="8">
        <v>52000</v>
      </c>
    </row>
    <row r="56" spans="1:5" ht="22.5" customHeight="1" x14ac:dyDescent="0.25">
      <c r="A56" s="22" t="s">
        <v>54</v>
      </c>
      <c r="B56" s="1" t="s">
        <v>55</v>
      </c>
      <c r="C56" s="2">
        <f>C57+C59</f>
        <v>77735</v>
      </c>
      <c r="D56" s="2">
        <f t="shared" ref="D56:E56" si="13">D57+D59</f>
        <v>77324.99072999999</v>
      </c>
      <c r="E56" s="3">
        <f t="shared" si="13"/>
        <v>85395.003079999995</v>
      </c>
    </row>
    <row r="57" spans="1:5" ht="23.25" customHeight="1" x14ac:dyDescent="0.25">
      <c r="A57" s="22" t="s">
        <v>56</v>
      </c>
      <c r="B57" s="1" t="s">
        <v>57</v>
      </c>
      <c r="C57" s="2">
        <f>C58</f>
        <v>77000</v>
      </c>
      <c r="D57" s="2">
        <f t="shared" ref="D57:E57" si="14">D58</f>
        <v>76999.99072999999</v>
      </c>
      <c r="E57" s="3">
        <f t="shared" si="14"/>
        <v>85000.003079999995</v>
      </c>
    </row>
    <row r="58" spans="1:5" ht="27.75" customHeight="1" x14ac:dyDescent="0.25">
      <c r="A58" s="6" t="s">
        <v>58</v>
      </c>
      <c r="B58" s="4" t="s">
        <v>59</v>
      </c>
      <c r="C58" s="5">
        <v>77000</v>
      </c>
      <c r="D58" s="25">
        <v>76999.99072999999</v>
      </c>
      <c r="E58" s="8">
        <v>85000.003079999995</v>
      </c>
    </row>
    <row r="59" spans="1:5" ht="23.25" customHeight="1" x14ac:dyDescent="0.25">
      <c r="A59" s="22" t="s">
        <v>60</v>
      </c>
      <c r="B59" s="1" t="s">
        <v>61</v>
      </c>
      <c r="C59" s="2">
        <f>C60</f>
        <v>735</v>
      </c>
      <c r="D59" s="2">
        <f>D60</f>
        <v>325</v>
      </c>
      <c r="E59" s="3">
        <f>E60</f>
        <v>395</v>
      </c>
    </row>
    <row r="60" spans="1:5" ht="18.75" customHeight="1" x14ac:dyDescent="0.25">
      <c r="A60" s="6" t="s">
        <v>62</v>
      </c>
      <c r="B60" s="4" t="s">
        <v>63</v>
      </c>
      <c r="C60" s="5">
        <v>735</v>
      </c>
      <c r="D60" s="25">
        <v>325</v>
      </c>
      <c r="E60" s="8">
        <v>395</v>
      </c>
    </row>
    <row r="61" spans="1:5" ht="35.25" customHeight="1" x14ac:dyDescent="0.25">
      <c r="A61" s="22" t="s">
        <v>64</v>
      </c>
      <c r="B61" s="1" t="s">
        <v>65</v>
      </c>
      <c r="C61" s="2">
        <f>C62+C67+C69</f>
        <v>409073.00699999998</v>
      </c>
      <c r="D61" s="2">
        <f t="shared" ref="D61:E61" si="15">D62+D67+D69</f>
        <v>287541</v>
      </c>
      <c r="E61" s="3">
        <f t="shared" si="15"/>
        <v>285746</v>
      </c>
    </row>
    <row r="62" spans="1:5" ht="50.25" customHeight="1" x14ac:dyDescent="0.25">
      <c r="A62" s="22" t="s">
        <v>66</v>
      </c>
      <c r="B62" s="1" t="s">
        <v>67</v>
      </c>
      <c r="C62" s="2">
        <f>SUM(C63:C66)</f>
        <v>237474.307</v>
      </c>
      <c r="D62" s="2">
        <f t="shared" ref="D62:E62" si="16">SUM(D63:D66)</f>
        <v>219745</v>
      </c>
      <c r="E62" s="3">
        <f t="shared" si="16"/>
        <v>220705</v>
      </c>
    </row>
    <row r="63" spans="1:5" ht="39" customHeight="1" x14ac:dyDescent="0.25">
      <c r="A63" s="6" t="s">
        <v>68</v>
      </c>
      <c r="B63" s="4" t="s">
        <v>69</v>
      </c>
      <c r="C63" s="5">
        <v>210000</v>
      </c>
      <c r="D63" s="25">
        <v>192784</v>
      </c>
      <c r="E63" s="8">
        <v>192784</v>
      </c>
    </row>
    <row r="64" spans="1:5" ht="47.25" customHeight="1" x14ac:dyDescent="0.25">
      <c r="A64" s="6" t="s">
        <v>70</v>
      </c>
      <c r="B64" s="4" t="s">
        <v>71</v>
      </c>
      <c r="C64" s="5">
        <v>5000</v>
      </c>
      <c r="D64" s="25">
        <v>2964</v>
      </c>
      <c r="E64" s="8">
        <v>2964</v>
      </c>
    </row>
    <row r="65" spans="1:5" ht="51" customHeight="1" x14ac:dyDescent="0.25">
      <c r="A65" s="6" t="s">
        <v>72</v>
      </c>
      <c r="B65" s="4" t="s">
        <v>73</v>
      </c>
      <c r="C65" s="5">
        <v>474.30700000000002</v>
      </c>
      <c r="D65" s="25">
        <v>0</v>
      </c>
      <c r="E65" s="8">
        <v>0</v>
      </c>
    </row>
    <row r="66" spans="1:5" ht="23.25" customHeight="1" x14ac:dyDescent="0.25">
      <c r="A66" s="6" t="s">
        <v>74</v>
      </c>
      <c r="B66" s="4" t="s">
        <v>75</v>
      </c>
      <c r="C66" s="5">
        <v>22000</v>
      </c>
      <c r="D66" s="25">
        <v>23997</v>
      </c>
      <c r="E66" s="8">
        <v>24957</v>
      </c>
    </row>
    <row r="67" spans="1:5" ht="29.25" customHeight="1" x14ac:dyDescent="0.25">
      <c r="A67" s="22" t="s">
        <v>76</v>
      </c>
      <c r="B67" s="1" t="s">
        <v>77</v>
      </c>
      <c r="C67" s="2">
        <f>C68</f>
        <v>435</v>
      </c>
      <c r="D67" s="2">
        <f t="shared" ref="D67:E67" si="17">D68</f>
        <v>115</v>
      </c>
      <c r="E67" s="3">
        <f t="shared" si="17"/>
        <v>115</v>
      </c>
    </row>
    <row r="68" spans="1:5" ht="28.5" customHeight="1" x14ac:dyDescent="0.25">
      <c r="A68" s="6" t="s">
        <v>78</v>
      </c>
      <c r="B68" s="4" t="s">
        <v>79</v>
      </c>
      <c r="C68" s="5">
        <v>435</v>
      </c>
      <c r="D68" s="25">
        <v>115</v>
      </c>
      <c r="E68" s="8">
        <v>115</v>
      </c>
    </row>
    <row r="69" spans="1:5" ht="48.75" customHeight="1" x14ac:dyDescent="0.25">
      <c r="A69" s="22" t="s">
        <v>80</v>
      </c>
      <c r="B69" s="1" t="s">
        <v>81</v>
      </c>
      <c r="C69" s="2">
        <f>C70+C71</f>
        <v>171163.7</v>
      </c>
      <c r="D69" s="2">
        <f t="shared" ref="D69:E69" si="18">D70+D71</f>
        <v>67681</v>
      </c>
      <c r="E69" s="3">
        <f t="shared" si="18"/>
        <v>64926</v>
      </c>
    </row>
    <row r="70" spans="1:5" ht="49.5" customHeight="1" x14ac:dyDescent="0.25">
      <c r="A70" s="6" t="s">
        <v>82</v>
      </c>
      <c r="B70" s="4" t="s">
        <v>83</v>
      </c>
      <c r="C70" s="5">
        <v>153287.70000000001</v>
      </c>
      <c r="D70" s="25">
        <v>51031</v>
      </c>
      <c r="E70" s="8">
        <v>48276</v>
      </c>
    </row>
    <row r="71" spans="1:5" ht="63" customHeight="1" x14ac:dyDescent="0.25">
      <c r="A71" s="6" t="s">
        <v>160</v>
      </c>
      <c r="B71" s="4" t="s">
        <v>159</v>
      </c>
      <c r="C71" s="5">
        <v>17876</v>
      </c>
      <c r="D71" s="7">
        <v>16650</v>
      </c>
      <c r="E71" s="8">
        <v>16650</v>
      </c>
    </row>
    <row r="72" spans="1:5" ht="29.25" customHeight="1" x14ac:dyDescent="0.25">
      <c r="A72" s="22" t="s">
        <v>84</v>
      </c>
      <c r="B72" s="1" t="s">
        <v>85</v>
      </c>
      <c r="C72" s="2">
        <f>C73</f>
        <v>9925</v>
      </c>
      <c r="D72" s="2">
        <f t="shared" ref="D72:E72" si="19">D73</f>
        <v>9925</v>
      </c>
      <c r="E72" s="3">
        <f t="shared" si="19"/>
        <v>9925</v>
      </c>
    </row>
    <row r="73" spans="1:5" ht="15" customHeight="1" x14ac:dyDescent="0.25">
      <c r="A73" s="22" t="s">
        <v>86</v>
      </c>
      <c r="B73" s="1" t="s">
        <v>87</v>
      </c>
      <c r="C73" s="2">
        <f>SUM(C74:C76)</f>
        <v>9925</v>
      </c>
      <c r="D73" s="2">
        <f t="shared" ref="D73:E73" si="20">SUM(D74:D76)</f>
        <v>9925</v>
      </c>
      <c r="E73" s="3">
        <f t="shared" si="20"/>
        <v>9925</v>
      </c>
    </row>
    <row r="74" spans="1:5" ht="23.25" customHeight="1" x14ac:dyDescent="0.25">
      <c r="A74" s="6" t="s">
        <v>88</v>
      </c>
      <c r="B74" s="4" t="s">
        <v>89</v>
      </c>
      <c r="C74" s="5">
        <v>3200</v>
      </c>
      <c r="D74" s="5">
        <v>1255</v>
      </c>
      <c r="E74" s="8">
        <v>1255</v>
      </c>
    </row>
    <row r="75" spans="1:5" ht="15" customHeight="1" x14ac:dyDescent="0.25">
      <c r="A75" s="6" t="s">
        <v>90</v>
      </c>
      <c r="B75" s="4" t="s">
        <v>91</v>
      </c>
      <c r="C75" s="5">
        <v>6394.5</v>
      </c>
      <c r="D75" s="5">
        <v>8663</v>
      </c>
      <c r="E75" s="8">
        <v>8663</v>
      </c>
    </row>
    <row r="76" spans="1:5" ht="15" customHeight="1" x14ac:dyDescent="0.25">
      <c r="A76" s="6" t="s">
        <v>92</v>
      </c>
      <c r="B76" s="4" t="s">
        <v>93</v>
      </c>
      <c r="C76" s="5">
        <v>330.5</v>
      </c>
      <c r="D76" s="5">
        <v>7</v>
      </c>
      <c r="E76" s="8">
        <v>7</v>
      </c>
    </row>
    <row r="77" spans="1:5" ht="33" customHeight="1" x14ac:dyDescent="0.25">
      <c r="A77" s="22" t="s">
        <v>94</v>
      </c>
      <c r="B77" s="1" t="s">
        <v>95</v>
      </c>
      <c r="C77" s="2">
        <f>C78+C80</f>
        <v>49797.617090000007</v>
      </c>
      <c r="D77" s="2">
        <f t="shared" ref="D77:E77" si="21">D78+D80</f>
        <v>14659.217000000001</v>
      </c>
      <c r="E77" s="3">
        <f t="shared" si="21"/>
        <v>14822</v>
      </c>
    </row>
    <row r="78" spans="1:5" ht="15" customHeight="1" x14ac:dyDescent="0.25">
      <c r="A78" s="22" t="s">
        <v>96</v>
      </c>
      <c r="B78" s="1" t="s">
        <v>97</v>
      </c>
      <c r="C78" s="2">
        <f>C79</f>
        <v>15033.9</v>
      </c>
      <c r="D78" s="2">
        <f t="shared" ref="D78:E78" si="22">D79</f>
        <v>13019</v>
      </c>
      <c r="E78" s="3">
        <f t="shared" si="22"/>
        <v>13178</v>
      </c>
    </row>
    <row r="79" spans="1:5" ht="15" customHeight="1" x14ac:dyDescent="0.25">
      <c r="A79" s="6" t="s">
        <v>98</v>
      </c>
      <c r="B79" s="4" t="s">
        <v>99</v>
      </c>
      <c r="C79" s="5">
        <v>15033.9</v>
      </c>
      <c r="D79" s="25">
        <v>13019</v>
      </c>
      <c r="E79" s="8">
        <v>13178</v>
      </c>
    </row>
    <row r="80" spans="1:5" ht="15" customHeight="1" x14ac:dyDescent="0.25">
      <c r="A80" s="22" t="s">
        <v>100</v>
      </c>
      <c r="B80" s="1" t="s">
        <v>101</v>
      </c>
      <c r="C80" s="2">
        <f>SUM(C81:C82)</f>
        <v>34763.717090000006</v>
      </c>
      <c r="D80" s="2">
        <f t="shared" ref="D80:E80" si="23">SUM(D81:D82)</f>
        <v>1640.2170000000001</v>
      </c>
      <c r="E80" s="3">
        <f t="shared" si="23"/>
        <v>1644</v>
      </c>
    </row>
    <row r="81" spans="1:5" ht="23.25" customHeight="1" x14ac:dyDescent="0.25">
      <c r="A81" s="6" t="s">
        <v>102</v>
      </c>
      <c r="B81" s="4" t="s">
        <v>103</v>
      </c>
      <c r="C81" s="5">
        <v>600</v>
      </c>
      <c r="D81" s="25">
        <v>500</v>
      </c>
      <c r="E81" s="8">
        <v>500</v>
      </c>
    </row>
    <row r="82" spans="1:5" ht="15" customHeight="1" x14ac:dyDescent="0.25">
      <c r="A82" s="6" t="s">
        <v>104</v>
      </c>
      <c r="B82" s="4" t="s">
        <v>105</v>
      </c>
      <c r="C82" s="5">
        <v>34163.717090000006</v>
      </c>
      <c r="D82" s="25">
        <v>1140.2170000000001</v>
      </c>
      <c r="E82" s="8">
        <v>1144</v>
      </c>
    </row>
    <row r="83" spans="1:5" ht="23.25" customHeight="1" x14ac:dyDescent="0.25">
      <c r="A83" s="22" t="s">
        <v>106</v>
      </c>
      <c r="B83" s="1" t="s">
        <v>107</v>
      </c>
      <c r="C83" s="2">
        <f>C84+C86+C88+C90</f>
        <v>107000</v>
      </c>
      <c r="D83" s="2">
        <f t="shared" ref="D83:E83" si="24">D84+D86+D88+D90</f>
        <v>27000</v>
      </c>
      <c r="E83" s="3">
        <f t="shared" si="24"/>
        <v>27000</v>
      </c>
    </row>
    <row r="84" spans="1:5" ht="15" customHeight="1" x14ac:dyDescent="0.25">
      <c r="A84" s="22" t="s">
        <v>108</v>
      </c>
      <c r="B84" s="1" t="s">
        <v>109</v>
      </c>
      <c r="C84" s="2">
        <f>C85</f>
        <v>2000</v>
      </c>
      <c r="D84" s="2">
        <f t="shared" ref="D84:E84" si="25">D85</f>
        <v>2000</v>
      </c>
      <c r="E84" s="3">
        <f t="shared" si="25"/>
        <v>2000</v>
      </c>
    </row>
    <row r="85" spans="1:5" ht="20.25" customHeight="1" x14ac:dyDescent="0.25">
      <c r="A85" s="6" t="s">
        <v>110</v>
      </c>
      <c r="B85" s="4" t="s">
        <v>111</v>
      </c>
      <c r="C85" s="5">
        <v>2000</v>
      </c>
      <c r="D85" s="25">
        <v>2000</v>
      </c>
      <c r="E85" s="8">
        <v>2000</v>
      </c>
    </row>
    <row r="86" spans="1:5" ht="23.25" customHeight="1" x14ac:dyDescent="0.25">
      <c r="A86" s="22" t="s">
        <v>112</v>
      </c>
      <c r="B86" s="1" t="s">
        <v>113</v>
      </c>
      <c r="C86" s="2">
        <f>C87</f>
        <v>20000</v>
      </c>
      <c r="D86" s="2">
        <f t="shared" ref="D86:E86" si="26">D87</f>
        <v>10000</v>
      </c>
      <c r="E86" s="3">
        <f t="shared" si="26"/>
        <v>10000</v>
      </c>
    </row>
    <row r="87" spans="1:5" ht="23.25" customHeight="1" x14ac:dyDescent="0.25">
      <c r="A87" s="6" t="s">
        <v>114</v>
      </c>
      <c r="B87" s="4" t="s">
        <v>115</v>
      </c>
      <c r="C87" s="5">
        <v>20000</v>
      </c>
      <c r="D87" s="25">
        <v>10000</v>
      </c>
      <c r="E87" s="8">
        <v>10000</v>
      </c>
    </row>
    <row r="88" spans="1:5" ht="57.75" customHeight="1" x14ac:dyDescent="0.25">
      <c r="A88" s="22" t="s">
        <v>116</v>
      </c>
      <c r="B88" s="1" t="s">
        <v>117</v>
      </c>
      <c r="C88" s="2">
        <f>C89</f>
        <v>15000</v>
      </c>
      <c r="D88" s="2">
        <f t="shared" ref="D88:E88" si="27">D89</f>
        <v>5000</v>
      </c>
      <c r="E88" s="3">
        <f t="shared" si="27"/>
        <v>5000</v>
      </c>
    </row>
    <row r="89" spans="1:5" ht="37.5" customHeight="1" x14ac:dyDescent="0.25">
      <c r="A89" s="6" t="s">
        <v>118</v>
      </c>
      <c r="B89" s="4" t="s">
        <v>119</v>
      </c>
      <c r="C89" s="5">
        <v>15000</v>
      </c>
      <c r="D89" s="25">
        <v>5000</v>
      </c>
      <c r="E89" s="8">
        <v>5000</v>
      </c>
    </row>
    <row r="90" spans="1:5" ht="37.5" customHeight="1" x14ac:dyDescent="0.25">
      <c r="A90" s="22" t="s">
        <v>228</v>
      </c>
      <c r="B90" s="1" t="s">
        <v>229</v>
      </c>
      <c r="C90" s="2">
        <f>C91</f>
        <v>70000</v>
      </c>
      <c r="D90" s="56">
        <f>D91</f>
        <v>10000</v>
      </c>
      <c r="E90" s="29">
        <f>E91</f>
        <v>10000</v>
      </c>
    </row>
    <row r="91" spans="1:5" ht="37.5" customHeight="1" x14ac:dyDescent="0.25">
      <c r="A91" s="6" t="s">
        <v>226</v>
      </c>
      <c r="B91" s="4" t="s">
        <v>227</v>
      </c>
      <c r="C91" s="5">
        <v>70000</v>
      </c>
      <c r="D91" s="7">
        <v>10000</v>
      </c>
      <c r="E91" s="8">
        <v>10000</v>
      </c>
    </row>
    <row r="92" spans="1:5" ht="20.25" customHeight="1" x14ac:dyDescent="0.25">
      <c r="A92" s="22" t="s">
        <v>149</v>
      </c>
      <c r="B92" s="1" t="s">
        <v>150</v>
      </c>
      <c r="C92" s="2">
        <f>C93+C105+C107+C110+C113</f>
        <v>29903.547200000001</v>
      </c>
      <c r="D92" s="2">
        <f>D93+D107+D110</f>
        <v>856.69</v>
      </c>
      <c r="E92" s="29">
        <f>E93+E107+E110</f>
        <v>906.94200000000001</v>
      </c>
    </row>
    <row r="93" spans="1:5" ht="24" x14ac:dyDescent="0.25">
      <c r="A93" s="22" t="s">
        <v>151</v>
      </c>
      <c r="B93" s="1" t="s">
        <v>152</v>
      </c>
      <c r="C93" s="2">
        <f>SUM(C94:C104)</f>
        <v>2947.6000000000004</v>
      </c>
      <c r="D93" s="2">
        <f t="shared" ref="D93:E93" si="28">SUM(D94:D104)</f>
        <v>71.69</v>
      </c>
      <c r="E93" s="3">
        <f t="shared" si="28"/>
        <v>71.942000000000007</v>
      </c>
    </row>
    <row r="94" spans="1:5" ht="36" x14ac:dyDescent="0.25">
      <c r="A94" s="6" t="s">
        <v>281</v>
      </c>
      <c r="B94" s="4" t="s">
        <v>282</v>
      </c>
      <c r="C94" s="5">
        <v>44.2</v>
      </c>
      <c r="D94" s="5">
        <v>0</v>
      </c>
      <c r="E94" s="64">
        <v>0</v>
      </c>
    </row>
    <row r="95" spans="1:5" ht="48" x14ac:dyDescent="0.25">
      <c r="A95" s="6" t="s">
        <v>283</v>
      </c>
      <c r="B95" s="4" t="s">
        <v>284</v>
      </c>
      <c r="C95" s="5">
        <v>69.5</v>
      </c>
      <c r="D95" s="5">
        <v>0</v>
      </c>
      <c r="E95" s="64">
        <v>0</v>
      </c>
    </row>
    <row r="96" spans="1:5" ht="36" x14ac:dyDescent="0.25">
      <c r="A96" s="6" t="s">
        <v>153</v>
      </c>
      <c r="B96" s="4" t="s">
        <v>154</v>
      </c>
      <c r="C96" s="5">
        <v>45.6</v>
      </c>
      <c r="D96" s="7">
        <v>43.21</v>
      </c>
      <c r="E96" s="8">
        <v>41.942</v>
      </c>
    </row>
    <row r="97" spans="1:5" ht="36" x14ac:dyDescent="0.25">
      <c r="A97" s="6" t="s">
        <v>285</v>
      </c>
      <c r="B97" s="4" t="s">
        <v>286</v>
      </c>
      <c r="C97" s="5">
        <v>22</v>
      </c>
      <c r="D97" s="7">
        <v>0</v>
      </c>
      <c r="E97" s="8">
        <v>0</v>
      </c>
    </row>
    <row r="98" spans="1:5" ht="24" x14ac:dyDescent="0.25">
      <c r="A98" s="6" t="s">
        <v>287</v>
      </c>
      <c r="B98" s="4" t="s">
        <v>288</v>
      </c>
      <c r="C98" s="5">
        <v>1</v>
      </c>
      <c r="D98" s="7">
        <v>0</v>
      </c>
      <c r="E98" s="8">
        <v>0</v>
      </c>
    </row>
    <row r="99" spans="1:5" ht="36" x14ac:dyDescent="0.25">
      <c r="A99" s="6" t="s">
        <v>289</v>
      </c>
      <c r="B99" s="4" t="s">
        <v>290</v>
      </c>
      <c r="C99" s="5">
        <v>93.95</v>
      </c>
      <c r="D99" s="7">
        <v>0</v>
      </c>
      <c r="E99" s="8">
        <v>0</v>
      </c>
    </row>
    <row r="100" spans="1:5" ht="36" x14ac:dyDescent="0.25">
      <c r="A100" s="6" t="s">
        <v>175</v>
      </c>
      <c r="B100" s="4" t="s">
        <v>176</v>
      </c>
      <c r="C100" s="5">
        <v>186.3</v>
      </c>
      <c r="D100" s="7">
        <v>28.48</v>
      </c>
      <c r="E100" s="8">
        <v>30</v>
      </c>
    </row>
    <row r="101" spans="1:5" ht="36" x14ac:dyDescent="0.25">
      <c r="A101" s="6" t="s">
        <v>291</v>
      </c>
      <c r="B101" s="4" t="s">
        <v>292</v>
      </c>
      <c r="C101" s="5">
        <v>27</v>
      </c>
      <c r="D101" s="7">
        <v>0</v>
      </c>
      <c r="E101" s="8">
        <v>0</v>
      </c>
    </row>
    <row r="102" spans="1:5" ht="60" x14ac:dyDescent="0.25">
      <c r="A102" s="6" t="s">
        <v>293</v>
      </c>
      <c r="B102" s="4" t="s">
        <v>294</v>
      </c>
      <c r="C102" s="5">
        <v>71</v>
      </c>
      <c r="D102" s="7">
        <v>0</v>
      </c>
      <c r="E102" s="8">
        <v>0</v>
      </c>
    </row>
    <row r="103" spans="1:5" ht="36" x14ac:dyDescent="0.25">
      <c r="A103" s="6" t="s">
        <v>295</v>
      </c>
      <c r="B103" s="4" t="s">
        <v>296</v>
      </c>
      <c r="C103" s="5">
        <v>272.5</v>
      </c>
      <c r="D103" s="7">
        <v>0</v>
      </c>
      <c r="E103" s="8">
        <v>0</v>
      </c>
    </row>
    <row r="104" spans="1:5" ht="36" x14ac:dyDescent="0.25">
      <c r="A104" s="6" t="s">
        <v>297</v>
      </c>
      <c r="B104" s="4" t="s">
        <v>298</v>
      </c>
      <c r="C104" s="5">
        <v>2114.5500000000002</v>
      </c>
      <c r="D104" s="7">
        <v>0</v>
      </c>
      <c r="E104" s="8">
        <v>0</v>
      </c>
    </row>
    <row r="105" spans="1:5" ht="24" x14ac:dyDescent="0.25">
      <c r="A105" s="22" t="s">
        <v>300</v>
      </c>
      <c r="B105" s="1" t="s">
        <v>301</v>
      </c>
      <c r="C105" s="2">
        <f>C106</f>
        <v>970</v>
      </c>
      <c r="D105" s="2">
        <f t="shared" ref="D105:E105" si="29">D106</f>
        <v>0</v>
      </c>
      <c r="E105" s="29">
        <f t="shared" si="29"/>
        <v>0</v>
      </c>
    </row>
    <row r="106" spans="1:5" ht="37.5" customHeight="1" x14ac:dyDescent="0.25">
      <c r="A106" s="6" t="s">
        <v>299</v>
      </c>
      <c r="B106" s="4" t="s">
        <v>302</v>
      </c>
      <c r="C106" s="5">
        <v>970</v>
      </c>
      <c r="D106" s="7">
        <v>0</v>
      </c>
      <c r="E106" s="8">
        <v>0</v>
      </c>
    </row>
    <row r="107" spans="1:5" ht="60" x14ac:dyDescent="0.25">
      <c r="A107" s="22" t="s">
        <v>155</v>
      </c>
      <c r="B107" s="1" t="s">
        <v>156</v>
      </c>
      <c r="C107" s="2">
        <f>C108+C109</f>
        <v>18749.197200000002</v>
      </c>
      <c r="D107" s="2">
        <f t="shared" ref="D107:E107" si="30">D108+D109</f>
        <v>335</v>
      </c>
      <c r="E107" s="29">
        <f t="shared" si="30"/>
        <v>335</v>
      </c>
    </row>
    <row r="108" spans="1:5" ht="36" x14ac:dyDescent="0.25">
      <c r="A108" s="6" t="s">
        <v>352</v>
      </c>
      <c r="B108" s="4" t="s">
        <v>353</v>
      </c>
      <c r="C108" s="5">
        <v>3.5209999999999999</v>
      </c>
      <c r="D108" s="7">
        <v>0</v>
      </c>
      <c r="E108" s="8">
        <v>0</v>
      </c>
    </row>
    <row r="109" spans="1:5" ht="48" x14ac:dyDescent="0.25">
      <c r="A109" s="6" t="s">
        <v>157</v>
      </c>
      <c r="B109" s="4" t="s">
        <v>158</v>
      </c>
      <c r="C109" s="5">
        <v>18745.676200000002</v>
      </c>
      <c r="D109" s="7">
        <v>335</v>
      </c>
      <c r="E109" s="8">
        <v>335</v>
      </c>
    </row>
    <row r="110" spans="1:5" x14ac:dyDescent="0.25">
      <c r="A110" s="22" t="s">
        <v>191</v>
      </c>
      <c r="B110" s="1" t="s">
        <v>192</v>
      </c>
      <c r="C110" s="2">
        <f>C112+C111</f>
        <v>7179.75</v>
      </c>
      <c r="D110" s="2">
        <f t="shared" ref="D110:E110" si="31">D112+D111</f>
        <v>450</v>
      </c>
      <c r="E110" s="29">
        <f t="shared" si="31"/>
        <v>500</v>
      </c>
    </row>
    <row r="111" spans="1:5" ht="24" x14ac:dyDescent="0.25">
      <c r="A111" s="6" t="s">
        <v>307</v>
      </c>
      <c r="B111" s="4" t="s">
        <v>308</v>
      </c>
      <c r="C111" s="5">
        <v>4999</v>
      </c>
      <c r="D111" s="5">
        <v>0</v>
      </c>
      <c r="E111" s="8">
        <v>0</v>
      </c>
    </row>
    <row r="112" spans="1:5" ht="36" x14ac:dyDescent="0.25">
      <c r="A112" s="6" t="s">
        <v>193</v>
      </c>
      <c r="B112" s="4" t="s">
        <v>194</v>
      </c>
      <c r="C112" s="5">
        <v>2180.75</v>
      </c>
      <c r="D112" s="7">
        <v>450</v>
      </c>
      <c r="E112" s="8">
        <v>500</v>
      </c>
    </row>
    <row r="113" spans="1:6" x14ac:dyDescent="0.25">
      <c r="A113" s="22" t="s">
        <v>303</v>
      </c>
      <c r="B113" s="1" t="s">
        <v>304</v>
      </c>
      <c r="C113" s="2">
        <f>C114</f>
        <v>57</v>
      </c>
      <c r="D113" s="2">
        <f t="shared" ref="D113:E113" si="32">D114</f>
        <v>0</v>
      </c>
      <c r="E113" s="29">
        <f t="shared" si="32"/>
        <v>0</v>
      </c>
    </row>
    <row r="114" spans="1:6" ht="96" x14ac:dyDescent="0.25">
      <c r="A114" s="6" t="s">
        <v>305</v>
      </c>
      <c r="B114" s="4" t="s">
        <v>306</v>
      </c>
      <c r="C114" s="5">
        <v>57</v>
      </c>
      <c r="D114" s="7">
        <v>0</v>
      </c>
      <c r="E114" s="8">
        <v>0</v>
      </c>
    </row>
    <row r="115" spans="1:6" x14ac:dyDescent="0.25">
      <c r="A115" s="22" t="s">
        <v>213</v>
      </c>
      <c r="B115" s="1" t="s">
        <v>212</v>
      </c>
      <c r="C115" s="2">
        <f>C116+C118</f>
        <v>24528.755000000001</v>
      </c>
      <c r="D115" s="2">
        <f t="shared" ref="D115:E115" si="33">D116+D118</f>
        <v>8369</v>
      </c>
      <c r="E115" s="29">
        <f t="shared" si="33"/>
        <v>8369</v>
      </c>
    </row>
    <row r="116" spans="1:6" x14ac:dyDescent="0.25">
      <c r="A116" s="22" t="s">
        <v>214</v>
      </c>
      <c r="B116" s="1" t="s">
        <v>215</v>
      </c>
      <c r="C116" s="2">
        <f>C117</f>
        <v>24132.674999999999</v>
      </c>
      <c r="D116" s="2">
        <f t="shared" ref="D116:E116" si="34">D117</f>
        <v>8369</v>
      </c>
      <c r="E116" s="29">
        <f t="shared" si="34"/>
        <v>8369</v>
      </c>
    </row>
    <row r="117" spans="1:6" x14ac:dyDescent="0.25">
      <c r="A117" s="6" t="s">
        <v>214</v>
      </c>
      <c r="B117" s="4" t="s">
        <v>215</v>
      </c>
      <c r="C117" s="5">
        <v>24132.674999999999</v>
      </c>
      <c r="D117" s="7">
        <v>8369</v>
      </c>
      <c r="E117" s="8">
        <v>8369</v>
      </c>
    </row>
    <row r="118" spans="1:6" x14ac:dyDescent="0.25">
      <c r="A118" s="65" t="s">
        <v>354</v>
      </c>
      <c r="B118" s="1" t="s">
        <v>355</v>
      </c>
      <c r="C118" s="2">
        <f>C119</f>
        <v>396.08</v>
      </c>
      <c r="D118" s="56">
        <f t="shared" ref="D118:E118" si="35">D119</f>
        <v>0</v>
      </c>
      <c r="E118" s="29">
        <f t="shared" si="35"/>
        <v>0</v>
      </c>
    </row>
    <row r="119" spans="1:6" x14ac:dyDescent="0.25">
      <c r="A119" s="66" t="s">
        <v>356</v>
      </c>
      <c r="B119" s="4" t="s">
        <v>357</v>
      </c>
      <c r="C119" s="5">
        <v>396.08</v>
      </c>
      <c r="D119" s="7">
        <v>0</v>
      </c>
      <c r="E119" s="8">
        <v>0</v>
      </c>
    </row>
    <row r="120" spans="1:6" ht="24.75" customHeight="1" x14ac:dyDescent="0.25">
      <c r="A120" s="22" t="s">
        <v>120</v>
      </c>
      <c r="B120" s="1" t="s">
        <v>121</v>
      </c>
      <c r="C120" s="2">
        <f>C121</f>
        <v>5432282.7647799999</v>
      </c>
      <c r="D120" s="2">
        <f t="shared" ref="D120:E120" si="36">D121</f>
        <v>4722137.2657000003</v>
      </c>
      <c r="E120" s="3">
        <f t="shared" si="36"/>
        <v>4021140.9479999999</v>
      </c>
    </row>
    <row r="121" spans="1:6" ht="31.5" customHeight="1" x14ac:dyDescent="0.25">
      <c r="A121" s="22" t="s">
        <v>122</v>
      </c>
      <c r="B121" s="1" t="s">
        <v>123</v>
      </c>
      <c r="C121" s="2">
        <f>C122+C152+C170</f>
        <v>5432282.7647799999</v>
      </c>
      <c r="D121" s="2">
        <f>D122+D152+D170</f>
        <v>4722137.2657000003</v>
      </c>
      <c r="E121" s="3">
        <f>E122+E152+E170</f>
        <v>4021140.9479999999</v>
      </c>
    </row>
    <row r="122" spans="1:6" ht="24.75" customHeight="1" x14ac:dyDescent="0.25">
      <c r="A122" s="22" t="s">
        <v>124</v>
      </c>
      <c r="B122" s="1" t="s">
        <v>125</v>
      </c>
      <c r="C122" s="2">
        <f>SUM(C123:C134)+C135</f>
        <v>2743573.7302000001</v>
      </c>
      <c r="D122" s="2">
        <f>SUM(D123:D134)+D135</f>
        <v>2229830.7927000001</v>
      </c>
      <c r="E122" s="3">
        <f>SUM(E123:E134)+E135</f>
        <v>1564728.97</v>
      </c>
    </row>
    <row r="123" spans="1:6" ht="27" customHeight="1" x14ac:dyDescent="0.25">
      <c r="A123" s="6" t="s">
        <v>144</v>
      </c>
      <c r="B123" s="4" t="s">
        <v>145</v>
      </c>
      <c r="C123" s="26">
        <v>0</v>
      </c>
      <c r="D123" s="27">
        <v>129960.49</v>
      </c>
      <c r="E123" s="28">
        <v>170000</v>
      </c>
      <c r="F123" s="58"/>
    </row>
    <row r="124" spans="1:6" ht="69.75" customHeight="1" x14ac:dyDescent="0.25">
      <c r="A124" s="6" t="s">
        <v>196</v>
      </c>
      <c r="B124" s="4" t="s">
        <v>339</v>
      </c>
      <c r="C124" s="26">
        <v>563325.42000000004</v>
      </c>
      <c r="D124" s="59">
        <v>511594.84018</v>
      </c>
      <c r="E124" s="28">
        <v>0</v>
      </c>
      <c r="F124" s="58"/>
    </row>
    <row r="125" spans="1:6" ht="48" customHeight="1" x14ac:dyDescent="0.25">
      <c r="A125" s="6" t="s">
        <v>254</v>
      </c>
      <c r="B125" s="4" t="s">
        <v>253</v>
      </c>
      <c r="C125" s="26">
        <v>10465</v>
      </c>
      <c r="D125" s="59">
        <v>0</v>
      </c>
      <c r="E125" s="28">
        <v>0</v>
      </c>
      <c r="F125" s="58"/>
    </row>
    <row r="126" spans="1:6" s="31" customFormat="1" ht="36" x14ac:dyDescent="0.2">
      <c r="A126" s="6" t="s">
        <v>147</v>
      </c>
      <c r="B126" s="30" t="s">
        <v>148</v>
      </c>
      <c r="C126" s="26">
        <v>85719.8</v>
      </c>
      <c r="D126" s="27">
        <v>85046.8</v>
      </c>
      <c r="E126" s="28">
        <v>83235.600000000006</v>
      </c>
      <c r="F126" s="60"/>
    </row>
    <row r="127" spans="1:6" s="31" customFormat="1" ht="22.5" customHeight="1" x14ac:dyDescent="0.25">
      <c r="A127" s="6" t="s">
        <v>239</v>
      </c>
      <c r="B127" s="4" t="s">
        <v>240</v>
      </c>
      <c r="C127" s="26">
        <v>41647.1</v>
      </c>
      <c r="D127" s="27">
        <v>0</v>
      </c>
      <c r="E127" s="28">
        <v>0</v>
      </c>
      <c r="F127" s="60"/>
    </row>
    <row r="128" spans="1:6" ht="23.25" customHeight="1" x14ac:dyDescent="0.25">
      <c r="A128" s="6" t="s">
        <v>142</v>
      </c>
      <c r="B128" s="4" t="s">
        <v>143</v>
      </c>
      <c r="C128" s="26">
        <v>1629.1</v>
      </c>
      <c r="D128" s="27">
        <v>1714.2</v>
      </c>
      <c r="E128" s="28">
        <v>2413.1</v>
      </c>
      <c r="F128" s="58"/>
    </row>
    <row r="129" spans="1:6" ht="36" x14ac:dyDescent="0.25">
      <c r="A129" s="6" t="s">
        <v>167</v>
      </c>
      <c r="B129" s="4" t="s">
        <v>169</v>
      </c>
      <c r="C129" s="26">
        <v>628.89</v>
      </c>
      <c r="D129" s="27">
        <v>642.26</v>
      </c>
      <c r="E129" s="28">
        <v>635.03</v>
      </c>
      <c r="F129" s="58"/>
    </row>
    <row r="130" spans="1:6" ht="36" x14ac:dyDescent="0.25">
      <c r="A130" s="6" t="s">
        <v>167</v>
      </c>
      <c r="B130" s="4" t="s">
        <v>241</v>
      </c>
      <c r="C130" s="26">
        <v>4940</v>
      </c>
      <c r="D130" s="27">
        <v>0</v>
      </c>
      <c r="E130" s="28">
        <v>0</v>
      </c>
      <c r="F130" s="58"/>
    </row>
    <row r="131" spans="1:6" ht="42.75" customHeight="1" x14ac:dyDescent="0.25">
      <c r="A131" s="6" t="s">
        <v>168</v>
      </c>
      <c r="B131" s="4" t="s">
        <v>177</v>
      </c>
      <c r="C131" s="26">
        <v>94201.1</v>
      </c>
      <c r="D131" s="27">
        <v>8761.36</v>
      </c>
      <c r="E131" s="28">
        <v>125162.31</v>
      </c>
      <c r="F131" s="58"/>
    </row>
    <row r="132" spans="1:6" ht="42.75" customHeight="1" x14ac:dyDescent="0.25">
      <c r="A132" s="6" t="s">
        <v>168</v>
      </c>
      <c r="B132" s="4" t="s">
        <v>201</v>
      </c>
      <c r="C132" s="26">
        <v>553658.29</v>
      </c>
      <c r="D132" s="27">
        <v>4574.929999999993</v>
      </c>
      <c r="E132" s="28">
        <v>71138.659999999989</v>
      </c>
      <c r="F132" s="58"/>
    </row>
    <row r="133" spans="1:6" ht="28.5" customHeight="1" x14ac:dyDescent="0.25">
      <c r="A133" s="6" t="s">
        <v>244</v>
      </c>
      <c r="B133" s="4" t="s">
        <v>245</v>
      </c>
      <c r="C133" s="26">
        <v>2754.9000000000005</v>
      </c>
      <c r="D133" s="27">
        <v>0</v>
      </c>
      <c r="E133" s="28">
        <v>0</v>
      </c>
      <c r="F133" s="58"/>
    </row>
    <row r="134" spans="1:6" ht="45.75" customHeight="1" x14ac:dyDescent="0.25">
      <c r="A134" s="6" t="s">
        <v>146</v>
      </c>
      <c r="B134" s="4" t="s">
        <v>340</v>
      </c>
      <c r="C134" s="5">
        <v>610579.73</v>
      </c>
      <c r="D134" s="25">
        <v>574786.74</v>
      </c>
      <c r="E134" s="8">
        <v>327249.02</v>
      </c>
    </row>
    <row r="135" spans="1:6" ht="21" customHeight="1" x14ac:dyDescent="0.25">
      <c r="A135" s="22" t="s">
        <v>126</v>
      </c>
      <c r="B135" s="1" t="s">
        <v>127</v>
      </c>
      <c r="C135" s="2">
        <f>SUM(C136:C151)</f>
        <v>774024.40020000003</v>
      </c>
      <c r="D135" s="2">
        <f>SUM(D136:D151)</f>
        <v>912749.17251999991</v>
      </c>
      <c r="E135" s="3">
        <f>SUM(E136:E151)</f>
        <v>784895.25</v>
      </c>
    </row>
    <row r="136" spans="1:6" ht="43.5" customHeight="1" x14ac:dyDescent="0.25">
      <c r="A136" s="6" t="s">
        <v>312</v>
      </c>
      <c r="B136" s="4" t="s">
        <v>178</v>
      </c>
      <c r="C136" s="5">
        <v>0</v>
      </c>
      <c r="D136" s="25">
        <v>93763.07</v>
      </c>
      <c r="E136" s="8">
        <v>0</v>
      </c>
    </row>
    <row r="137" spans="1:6" ht="29.25" customHeight="1" x14ac:dyDescent="0.25">
      <c r="A137" s="6" t="s">
        <v>313</v>
      </c>
      <c r="B137" s="32" t="s">
        <v>230</v>
      </c>
      <c r="C137" s="5">
        <v>35019.660000000003</v>
      </c>
      <c r="D137" s="7">
        <v>0</v>
      </c>
      <c r="E137" s="8">
        <v>0</v>
      </c>
    </row>
    <row r="138" spans="1:6" ht="78.75" customHeight="1" x14ac:dyDescent="0.25">
      <c r="A138" s="6" t="s">
        <v>161</v>
      </c>
      <c r="B138" s="32" t="s">
        <v>179</v>
      </c>
      <c r="C138" s="7">
        <v>1274</v>
      </c>
      <c r="D138" s="7">
        <v>1274</v>
      </c>
      <c r="E138" s="8">
        <v>1274</v>
      </c>
    </row>
    <row r="139" spans="1:6" ht="26.25" customHeight="1" x14ac:dyDescent="0.25">
      <c r="A139" s="6" t="s">
        <v>162</v>
      </c>
      <c r="B139" s="32" t="s">
        <v>133</v>
      </c>
      <c r="C139" s="5">
        <v>7923</v>
      </c>
      <c r="D139" s="7">
        <v>8251</v>
      </c>
      <c r="E139" s="8">
        <v>8316</v>
      </c>
    </row>
    <row r="140" spans="1:6" ht="26.25" customHeight="1" x14ac:dyDescent="0.25">
      <c r="A140" s="6" t="s">
        <v>342</v>
      </c>
      <c r="B140" s="32" t="s">
        <v>341</v>
      </c>
      <c r="C140" s="5">
        <v>11068.32</v>
      </c>
      <c r="D140" s="7">
        <v>0</v>
      </c>
      <c r="E140" s="8">
        <v>0</v>
      </c>
    </row>
    <row r="141" spans="1:6" ht="26.25" customHeight="1" x14ac:dyDescent="0.25">
      <c r="A141" s="6" t="s">
        <v>242</v>
      </c>
      <c r="B141" s="32" t="s">
        <v>243</v>
      </c>
      <c r="C141" s="5">
        <v>210368.73499999999</v>
      </c>
      <c r="D141" s="7">
        <v>0</v>
      </c>
      <c r="E141" s="8">
        <v>0</v>
      </c>
    </row>
    <row r="142" spans="1:6" ht="28.5" customHeight="1" x14ac:dyDescent="0.25">
      <c r="A142" s="6" t="s">
        <v>170</v>
      </c>
      <c r="B142" s="4" t="s">
        <v>171</v>
      </c>
      <c r="C142" s="43">
        <v>33345</v>
      </c>
      <c r="D142" s="7">
        <v>66318.720000000001</v>
      </c>
      <c r="E142" s="8">
        <v>756035.65</v>
      </c>
    </row>
    <row r="143" spans="1:6" ht="28.5" customHeight="1" x14ac:dyDescent="0.25">
      <c r="A143" s="51" t="s">
        <v>358</v>
      </c>
      <c r="B143" s="61" t="s">
        <v>359</v>
      </c>
      <c r="C143" s="47">
        <v>2761</v>
      </c>
      <c r="D143" s="69">
        <v>0</v>
      </c>
      <c r="E143" s="8">
        <v>0</v>
      </c>
    </row>
    <row r="144" spans="1:6" ht="42" customHeight="1" x14ac:dyDescent="0.25">
      <c r="A144" s="51" t="s">
        <v>314</v>
      </c>
      <c r="B144" s="33" t="s">
        <v>247</v>
      </c>
      <c r="C144" s="67">
        <v>2349.54</v>
      </c>
      <c r="D144" s="7">
        <v>0</v>
      </c>
      <c r="E144" s="8">
        <v>0</v>
      </c>
    </row>
    <row r="145" spans="1:5" ht="51" x14ac:dyDescent="0.25">
      <c r="A145" s="51" t="s">
        <v>315</v>
      </c>
      <c r="B145" s="33" t="s">
        <v>197</v>
      </c>
      <c r="C145" s="38">
        <v>9900.01</v>
      </c>
      <c r="D145" s="7">
        <v>0</v>
      </c>
      <c r="E145" s="8">
        <v>0</v>
      </c>
    </row>
    <row r="146" spans="1:5" ht="30" customHeight="1" x14ac:dyDescent="0.25">
      <c r="A146" s="51" t="s">
        <v>316</v>
      </c>
      <c r="B146" s="33" t="s">
        <v>198</v>
      </c>
      <c r="C146" s="38">
        <v>0</v>
      </c>
      <c r="D146" s="7">
        <v>8258.4</v>
      </c>
      <c r="E146" s="8">
        <v>19269.599999999999</v>
      </c>
    </row>
    <row r="147" spans="1:5" ht="34.5" customHeight="1" x14ac:dyDescent="0.25">
      <c r="A147" s="51" t="s">
        <v>317</v>
      </c>
      <c r="B147" s="33" t="s">
        <v>216</v>
      </c>
      <c r="C147" s="38">
        <v>390960.13000000006</v>
      </c>
      <c r="D147" s="7">
        <v>184178.59</v>
      </c>
      <c r="E147" s="8">
        <v>0</v>
      </c>
    </row>
    <row r="148" spans="1:5" ht="34.5" customHeight="1" x14ac:dyDescent="0.25">
      <c r="A148" s="51" t="s">
        <v>318</v>
      </c>
      <c r="B148" s="33" t="s">
        <v>217</v>
      </c>
      <c r="C148" s="38">
        <v>11277.29</v>
      </c>
      <c r="D148" s="7">
        <v>26313.68</v>
      </c>
      <c r="E148" s="8">
        <v>0</v>
      </c>
    </row>
    <row r="149" spans="1:5" ht="43.5" customHeight="1" x14ac:dyDescent="0.25">
      <c r="A149" s="51" t="s">
        <v>319</v>
      </c>
      <c r="B149" s="33" t="s">
        <v>246</v>
      </c>
      <c r="C149" s="38">
        <v>25280</v>
      </c>
      <c r="D149" s="7">
        <v>480319.97</v>
      </c>
      <c r="E149" s="8">
        <v>0</v>
      </c>
    </row>
    <row r="150" spans="1:5" ht="43.5" customHeight="1" x14ac:dyDescent="0.25">
      <c r="A150" s="51" t="s">
        <v>320</v>
      </c>
      <c r="B150" s="33" t="s">
        <v>309</v>
      </c>
      <c r="C150" s="38">
        <v>18150.7</v>
      </c>
      <c r="D150" s="7">
        <v>18473</v>
      </c>
      <c r="E150" s="8">
        <v>0</v>
      </c>
    </row>
    <row r="151" spans="1:5" ht="43.5" customHeight="1" x14ac:dyDescent="0.25">
      <c r="A151" s="51" t="s">
        <v>310</v>
      </c>
      <c r="B151" s="33" t="s">
        <v>311</v>
      </c>
      <c r="C151" s="38">
        <v>14347.0152</v>
      </c>
      <c r="D151" s="7">
        <v>25598.74252</v>
      </c>
      <c r="E151" s="8">
        <v>0</v>
      </c>
    </row>
    <row r="152" spans="1:5" ht="23.25" customHeight="1" x14ac:dyDescent="0.25">
      <c r="A152" s="39" t="s">
        <v>128</v>
      </c>
      <c r="B152" s="40" t="s">
        <v>129</v>
      </c>
      <c r="C152" s="2">
        <f>SUM(C153:C161)+C162</f>
        <v>2392205.71</v>
      </c>
      <c r="D152" s="2">
        <f>SUM(D153:D161)+D162</f>
        <v>2276562.5129999998</v>
      </c>
      <c r="E152" s="3">
        <f>SUM(E153:E161)+E162</f>
        <v>2236026.0580000002</v>
      </c>
    </row>
    <row r="153" spans="1:5" ht="36" x14ac:dyDescent="0.25">
      <c r="A153" s="6" t="s">
        <v>163</v>
      </c>
      <c r="B153" s="4" t="s">
        <v>180</v>
      </c>
      <c r="C153" s="5">
        <v>12266</v>
      </c>
      <c r="D153" s="25">
        <v>10071</v>
      </c>
      <c r="E153" s="8">
        <v>10139</v>
      </c>
    </row>
    <row r="154" spans="1:5" ht="36" x14ac:dyDescent="0.25">
      <c r="A154" s="6" t="s">
        <v>164</v>
      </c>
      <c r="B154" s="4" t="s">
        <v>181</v>
      </c>
      <c r="C154" s="5">
        <v>3227</v>
      </c>
      <c r="D154" s="25">
        <v>3227</v>
      </c>
      <c r="E154" s="8">
        <v>3227</v>
      </c>
    </row>
    <row r="155" spans="1:5" ht="36" x14ac:dyDescent="0.25">
      <c r="A155" s="6" t="s">
        <v>165</v>
      </c>
      <c r="B155" s="4" t="s">
        <v>182</v>
      </c>
      <c r="C155" s="5">
        <v>1307</v>
      </c>
      <c r="D155" s="25">
        <v>1309</v>
      </c>
      <c r="E155" s="8">
        <v>1310</v>
      </c>
    </row>
    <row r="156" spans="1:5" ht="60" x14ac:dyDescent="0.25">
      <c r="A156" s="6" t="s">
        <v>172</v>
      </c>
      <c r="B156" s="4" t="s">
        <v>183</v>
      </c>
      <c r="C156" s="5">
        <v>354.52</v>
      </c>
      <c r="D156" s="5">
        <v>354.51</v>
      </c>
      <c r="E156" s="8">
        <v>354.51</v>
      </c>
    </row>
    <row r="157" spans="1:5" ht="60" x14ac:dyDescent="0.25">
      <c r="A157" s="6" t="s">
        <v>199</v>
      </c>
      <c r="B157" s="4" t="s">
        <v>200</v>
      </c>
      <c r="C157" s="5">
        <v>5399</v>
      </c>
      <c r="D157" s="25">
        <v>5399</v>
      </c>
      <c r="E157" s="8">
        <v>5399</v>
      </c>
    </row>
    <row r="158" spans="1:5" ht="43.5" customHeight="1" x14ac:dyDescent="0.25">
      <c r="A158" s="6" t="s">
        <v>135</v>
      </c>
      <c r="B158" s="4" t="s">
        <v>139</v>
      </c>
      <c r="C158" s="5">
        <v>42646</v>
      </c>
      <c r="D158" s="25">
        <v>34968</v>
      </c>
      <c r="E158" s="8">
        <v>34968</v>
      </c>
    </row>
    <row r="159" spans="1:5" ht="39.75" customHeight="1" x14ac:dyDescent="0.25">
      <c r="A159" s="6" t="s">
        <v>136</v>
      </c>
      <c r="B159" s="4" t="s">
        <v>140</v>
      </c>
      <c r="C159" s="5">
        <v>13149</v>
      </c>
      <c r="D159" s="25">
        <v>38384</v>
      </c>
      <c r="E159" s="8">
        <v>0</v>
      </c>
    </row>
    <row r="160" spans="1:5" ht="33.75" customHeight="1" x14ac:dyDescent="0.25">
      <c r="A160" s="6" t="s">
        <v>137</v>
      </c>
      <c r="B160" s="4" t="s">
        <v>184</v>
      </c>
      <c r="C160" s="5">
        <v>13122.51</v>
      </c>
      <c r="D160" s="25">
        <v>14150.91</v>
      </c>
      <c r="E160" s="8">
        <v>14635.02</v>
      </c>
    </row>
    <row r="161" spans="1:5" ht="34.5" customHeight="1" x14ac:dyDescent="0.25">
      <c r="A161" s="6" t="s">
        <v>138</v>
      </c>
      <c r="B161" s="4" t="s">
        <v>141</v>
      </c>
      <c r="C161" s="5">
        <v>1.68</v>
      </c>
      <c r="D161" s="25">
        <v>2766.0929999999998</v>
      </c>
      <c r="E161" s="8">
        <v>60.527999999999999</v>
      </c>
    </row>
    <row r="162" spans="1:5" ht="22.5" customHeight="1" x14ac:dyDescent="0.25">
      <c r="A162" s="22" t="s">
        <v>130</v>
      </c>
      <c r="B162" s="1" t="s">
        <v>131</v>
      </c>
      <c r="C162" s="2">
        <f>SUM(C163:C169)</f>
        <v>2300733</v>
      </c>
      <c r="D162" s="2">
        <f t="shared" ref="D162:E162" si="37">SUM(D163:D169)</f>
        <v>2165933</v>
      </c>
      <c r="E162" s="3">
        <f t="shared" si="37"/>
        <v>2165933</v>
      </c>
    </row>
    <row r="163" spans="1:5" ht="56.25" customHeight="1" x14ac:dyDescent="0.25">
      <c r="A163" s="6" t="s">
        <v>166</v>
      </c>
      <c r="B163" s="4" t="s">
        <v>134</v>
      </c>
      <c r="C163" s="5">
        <v>1057</v>
      </c>
      <c r="D163" s="25">
        <v>1057</v>
      </c>
      <c r="E163" s="8">
        <v>1057</v>
      </c>
    </row>
    <row r="164" spans="1:5" ht="132" x14ac:dyDescent="0.25">
      <c r="A164" s="6" t="s">
        <v>173</v>
      </c>
      <c r="B164" s="4" t="s">
        <v>185</v>
      </c>
      <c r="C164" s="5">
        <v>21322</v>
      </c>
      <c r="D164" s="25">
        <v>20716</v>
      </c>
      <c r="E164" s="8">
        <v>20716</v>
      </c>
    </row>
    <row r="165" spans="1:5" ht="108" x14ac:dyDescent="0.25">
      <c r="A165" s="41" t="s">
        <v>174</v>
      </c>
      <c r="B165" s="42" t="s">
        <v>186</v>
      </c>
      <c r="C165" s="43">
        <v>2255829</v>
      </c>
      <c r="D165" s="44">
        <v>2120563</v>
      </c>
      <c r="E165" s="45">
        <v>2120563</v>
      </c>
    </row>
    <row r="166" spans="1:5" ht="60" x14ac:dyDescent="0.25">
      <c r="A166" s="41" t="s">
        <v>202</v>
      </c>
      <c r="B166" s="42" t="s">
        <v>205</v>
      </c>
      <c r="C166" s="47">
        <v>9460</v>
      </c>
      <c r="D166" s="48">
        <v>11990</v>
      </c>
      <c r="E166" s="45">
        <v>11990</v>
      </c>
    </row>
    <row r="167" spans="1:5" ht="36" x14ac:dyDescent="0.25">
      <c r="A167" s="41" t="s">
        <v>203</v>
      </c>
      <c r="B167" s="42" t="s">
        <v>231</v>
      </c>
      <c r="C167" s="47">
        <v>682</v>
      </c>
      <c r="D167" s="48">
        <v>745</v>
      </c>
      <c r="E167" s="45">
        <v>745</v>
      </c>
    </row>
    <row r="168" spans="1:5" ht="36" x14ac:dyDescent="0.25">
      <c r="A168" s="41" t="s">
        <v>204</v>
      </c>
      <c r="B168" s="42" t="s">
        <v>232</v>
      </c>
      <c r="C168" s="47">
        <v>11695</v>
      </c>
      <c r="D168" s="48">
        <v>10010</v>
      </c>
      <c r="E168" s="45">
        <v>10010</v>
      </c>
    </row>
    <row r="169" spans="1:5" ht="48" x14ac:dyDescent="0.25">
      <c r="A169" s="41" t="s">
        <v>207</v>
      </c>
      <c r="B169" s="42" t="s">
        <v>206</v>
      </c>
      <c r="C169" s="47">
        <v>688</v>
      </c>
      <c r="D169" s="48">
        <v>852</v>
      </c>
      <c r="E169" s="45">
        <v>852</v>
      </c>
    </row>
    <row r="170" spans="1:5" x14ac:dyDescent="0.25">
      <c r="A170" s="22" t="s">
        <v>208</v>
      </c>
      <c r="B170" s="1" t="s">
        <v>209</v>
      </c>
      <c r="C170" s="50">
        <f>SUM(C171:C175)</f>
        <v>296503.32458000001</v>
      </c>
      <c r="D170" s="50">
        <f t="shared" ref="D170:E170" si="38">SUM(D171:D175)</f>
        <v>215743.96000000002</v>
      </c>
      <c r="E170" s="49">
        <f t="shared" si="38"/>
        <v>220385.91999999998</v>
      </c>
    </row>
    <row r="171" spans="1:5" ht="84" x14ac:dyDescent="0.25">
      <c r="A171" s="52" t="s">
        <v>322</v>
      </c>
      <c r="B171" s="61" t="s">
        <v>248</v>
      </c>
      <c r="C171" s="47">
        <v>1249.92</v>
      </c>
      <c r="D171" s="47">
        <v>1249.92</v>
      </c>
      <c r="E171" s="45">
        <v>1249.92</v>
      </c>
    </row>
    <row r="172" spans="1:5" ht="48" x14ac:dyDescent="0.25">
      <c r="A172" s="52" t="s">
        <v>323</v>
      </c>
      <c r="B172" s="46" t="s">
        <v>233</v>
      </c>
      <c r="C172" s="47">
        <v>6806.2138600000008</v>
      </c>
      <c r="D172" s="48">
        <v>7251</v>
      </c>
      <c r="E172" s="45">
        <v>7382</v>
      </c>
    </row>
    <row r="173" spans="1:5" ht="72" x14ac:dyDescent="0.25">
      <c r="A173" s="52" t="s">
        <v>324</v>
      </c>
      <c r="B173" s="46" t="s">
        <v>234</v>
      </c>
      <c r="C173" s="47">
        <v>52887</v>
      </c>
      <c r="D173" s="48">
        <v>52887</v>
      </c>
      <c r="E173" s="45">
        <v>52887</v>
      </c>
    </row>
    <row r="174" spans="1:5" ht="36" customHeight="1" x14ac:dyDescent="0.25">
      <c r="A174" s="52" t="s">
        <v>325</v>
      </c>
      <c r="B174" s="46" t="s">
        <v>249</v>
      </c>
      <c r="C174" s="47">
        <v>15000</v>
      </c>
      <c r="D174" s="48">
        <v>0</v>
      </c>
      <c r="E174" s="45">
        <v>0</v>
      </c>
    </row>
    <row r="175" spans="1:5" x14ac:dyDescent="0.25">
      <c r="A175" s="22" t="s">
        <v>210</v>
      </c>
      <c r="B175" s="1" t="s">
        <v>211</v>
      </c>
      <c r="C175" s="50">
        <f>SUM(C176:C189)</f>
        <v>220560.19071999998</v>
      </c>
      <c r="D175" s="50">
        <f t="shared" ref="D175:E175" si="39">SUM(D176:D189)</f>
        <v>154356.04</v>
      </c>
      <c r="E175" s="49">
        <f t="shared" si="39"/>
        <v>158867</v>
      </c>
    </row>
    <row r="176" spans="1:5" ht="60" x14ac:dyDescent="0.25">
      <c r="A176" s="54" t="s">
        <v>333</v>
      </c>
      <c r="B176" s="46" t="s">
        <v>336</v>
      </c>
      <c r="C176" s="47">
        <v>7765</v>
      </c>
      <c r="D176" s="48">
        <v>0</v>
      </c>
      <c r="E176" s="53">
        <v>0</v>
      </c>
    </row>
    <row r="177" spans="1:5" ht="48" x14ac:dyDescent="0.25">
      <c r="A177" s="54" t="s">
        <v>334</v>
      </c>
      <c r="B177" s="46" t="s">
        <v>337</v>
      </c>
      <c r="C177" s="47">
        <v>2052</v>
      </c>
      <c r="D177" s="48">
        <v>0</v>
      </c>
      <c r="E177" s="53">
        <v>0</v>
      </c>
    </row>
    <row r="178" spans="1:5" ht="36" x14ac:dyDescent="0.25">
      <c r="A178" s="54" t="s">
        <v>335</v>
      </c>
      <c r="B178" s="46" t="s">
        <v>338</v>
      </c>
      <c r="C178" s="47">
        <v>1500</v>
      </c>
      <c r="D178" s="48">
        <v>0</v>
      </c>
      <c r="E178" s="53">
        <v>0</v>
      </c>
    </row>
    <row r="179" spans="1:5" ht="60" x14ac:dyDescent="0.25">
      <c r="A179" s="54" t="s">
        <v>321</v>
      </c>
      <c r="B179" s="46" t="s">
        <v>250</v>
      </c>
      <c r="C179" s="47">
        <v>6279.1</v>
      </c>
      <c r="D179" s="48">
        <v>0</v>
      </c>
      <c r="E179" s="53">
        <v>0</v>
      </c>
    </row>
    <row r="180" spans="1:5" ht="36" x14ac:dyDescent="0.25">
      <c r="A180" s="54" t="s">
        <v>326</v>
      </c>
      <c r="B180" s="46" t="s">
        <v>251</v>
      </c>
      <c r="C180" s="47">
        <v>53574.03</v>
      </c>
      <c r="D180" s="48">
        <v>0</v>
      </c>
      <c r="E180" s="53">
        <v>0</v>
      </c>
    </row>
    <row r="181" spans="1:5" ht="72" x14ac:dyDescent="0.25">
      <c r="A181" s="54" t="s">
        <v>327</v>
      </c>
      <c r="B181" s="46" t="s">
        <v>218</v>
      </c>
      <c r="C181" s="47">
        <v>5055.24</v>
      </c>
      <c r="D181" s="48">
        <v>3509.04</v>
      </c>
      <c r="E181" s="53">
        <v>0</v>
      </c>
    </row>
    <row r="182" spans="1:5" ht="39" customHeight="1" x14ac:dyDescent="0.25">
      <c r="A182" s="57" t="s">
        <v>328</v>
      </c>
      <c r="B182" s="46" t="s">
        <v>235</v>
      </c>
      <c r="C182" s="47">
        <v>85229</v>
      </c>
      <c r="D182" s="48">
        <v>136007</v>
      </c>
      <c r="E182" s="53">
        <v>136007</v>
      </c>
    </row>
    <row r="183" spans="1:5" ht="60" x14ac:dyDescent="0.25">
      <c r="A183" s="57" t="s">
        <v>329</v>
      </c>
      <c r="B183" s="46" t="s">
        <v>236</v>
      </c>
      <c r="C183" s="47">
        <v>17433</v>
      </c>
      <c r="D183" s="48">
        <v>0</v>
      </c>
      <c r="E183" s="53">
        <v>0</v>
      </c>
    </row>
    <row r="184" spans="1:5" ht="36" x14ac:dyDescent="0.25">
      <c r="A184" s="57" t="s">
        <v>330</v>
      </c>
      <c r="B184" s="46" t="s">
        <v>237</v>
      </c>
      <c r="C184" s="47">
        <v>0</v>
      </c>
      <c r="D184" s="48">
        <v>14840</v>
      </c>
      <c r="E184" s="53">
        <v>6360</v>
      </c>
    </row>
    <row r="185" spans="1:5" ht="24" x14ac:dyDescent="0.25">
      <c r="A185" s="57" t="s">
        <v>331</v>
      </c>
      <c r="B185" s="46" t="s">
        <v>238</v>
      </c>
      <c r="C185" s="47">
        <v>0</v>
      </c>
      <c r="D185" s="48">
        <v>0</v>
      </c>
      <c r="E185" s="53">
        <v>16500</v>
      </c>
    </row>
    <row r="186" spans="1:5" ht="36" x14ac:dyDescent="0.25">
      <c r="A186" s="57" t="s">
        <v>360</v>
      </c>
      <c r="B186" s="46" t="s">
        <v>361</v>
      </c>
      <c r="C186" s="47">
        <v>31158</v>
      </c>
      <c r="D186" s="48">
        <v>0</v>
      </c>
      <c r="E186" s="53">
        <v>0</v>
      </c>
    </row>
    <row r="187" spans="1:5" ht="36" x14ac:dyDescent="0.25">
      <c r="A187" s="57" t="s">
        <v>332</v>
      </c>
      <c r="B187" s="46" t="s">
        <v>252</v>
      </c>
      <c r="C187" s="47">
        <v>4530.96</v>
      </c>
      <c r="D187" s="48">
        <v>0</v>
      </c>
      <c r="E187" s="53">
        <v>0</v>
      </c>
    </row>
    <row r="188" spans="1:5" ht="60" x14ac:dyDescent="0.25">
      <c r="A188" s="57" t="s">
        <v>343</v>
      </c>
      <c r="B188" s="46" t="s">
        <v>344</v>
      </c>
      <c r="C188" s="47">
        <v>469.96071999999998</v>
      </c>
      <c r="D188" s="48">
        <v>0</v>
      </c>
      <c r="E188" s="53">
        <v>0</v>
      </c>
    </row>
    <row r="189" spans="1:5" ht="24" x14ac:dyDescent="0.25">
      <c r="A189" s="54" t="s">
        <v>362</v>
      </c>
      <c r="B189" s="46" t="s">
        <v>363</v>
      </c>
      <c r="C189" s="47">
        <v>5513.9</v>
      </c>
      <c r="D189" s="48">
        <v>0</v>
      </c>
      <c r="E189" s="68">
        <v>0</v>
      </c>
    </row>
    <row r="190" spans="1:5" ht="15" customHeight="1" thickBot="1" x14ac:dyDescent="0.3">
      <c r="A190" s="76" t="s">
        <v>132</v>
      </c>
      <c r="B190" s="77"/>
      <c r="C190" s="34">
        <f>C8+C120</f>
        <v>11912197.19107</v>
      </c>
      <c r="D190" s="34">
        <f>D8+D120</f>
        <v>10207862.163430002</v>
      </c>
      <c r="E190" s="55">
        <f>E8+E120</f>
        <v>9562954.8930799998</v>
      </c>
    </row>
    <row r="191" spans="1:5" ht="21" customHeight="1" x14ac:dyDescent="0.25">
      <c r="A191" s="35"/>
      <c r="B191" s="35"/>
      <c r="C191" s="35"/>
      <c r="D191" s="35"/>
      <c r="E191" s="36" t="s">
        <v>256</v>
      </c>
    </row>
    <row r="192" spans="1:5" x14ac:dyDescent="0.25">
      <c r="A192" s="37"/>
    </row>
    <row r="193" spans="1:3" ht="15" customHeight="1" x14ac:dyDescent="0.25">
      <c r="A193" s="75"/>
      <c r="B193" s="75"/>
      <c r="C193" s="62"/>
    </row>
  </sheetData>
  <mergeCells count="10">
    <mergeCell ref="A193:B193"/>
    <mergeCell ref="A190:B190"/>
    <mergeCell ref="A5:A6"/>
    <mergeCell ref="B5:B6"/>
    <mergeCell ref="C5:C6"/>
    <mergeCell ref="D1:E1"/>
    <mergeCell ref="D2:E2"/>
    <mergeCell ref="D5:E5"/>
    <mergeCell ref="A3:E3"/>
    <mergeCell ref="A4:E4"/>
  </mergeCells>
  <pageMargins left="1.1811023622047245" right="0.39370078740157483" top="0.78740157480314965" bottom="0.39370078740157483" header="0.59055118110236227" footer="0.23622047244094491"/>
  <pageSetup paperSize="9" scale="9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1</vt:lpstr>
      <vt:lpstr>'Приложение 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Татьяна Побежимова</cp:lastModifiedBy>
  <cp:lastPrinted>2024-12-10T09:15:03Z</cp:lastPrinted>
  <dcterms:created xsi:type="dcterms:W3CDTF">2019-11-01T08:25:04Z</dcterms:created>
  <dcterms:modified xsi:type="dcterms:W3CDTF">2025-12-23T09:00:32Z</dcterms:modified>
</cp:coreProperties>
</file>