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0" yWindow="570" windowWidth="23250" windowHeight="11955"/>
  </bookViews>
  <sheets>
    <sheet name="Приложение 1" sheetId="1" r:id="rId1"/>
  </sheets>
  <definedNames>
    <definedName name="_xlnm.Print_Titles" localSheetId="0">'Приложение 1'!$4:$6</definedName>
  </definedNames>
  <calcPr calcId="125725"/>
</workbook>
</file>

<file path=xl/calcChain.xml><?xml version="1.0" encoding="utf-8"?>
<calcChain xmlns="http://schemas.openxmlformats.org/spreadsheetml/2006/main">
  <c r="E185" i="1"/>
  <c r="E184"/>
  <c r="E183"/>
  <c r="E182"/>
  <c r="E181"/>
  <c r="E180"/>
  <c r="E179"/>
  <c r="E178"/>
  <c r="E177"/>
  <c r="E176"/>
  <c r="E175"/>
  <c r="E174"/>
  <c r="E172"/>
  <c r="E171"/>
  <c r="E170"/>
  <c r="E169"/>
  <c r="E167"/>
  <c r="E166"/>
  <c r="E165"/>
  <c r="E164"/>
  <c r="E163"/>
  <c r="E162"/>
  <c r="E161"/>
  <c r="E159"/>
  <c r="E158"/>
  <c r="E157"/>
  <c r="E156"/>
  <c r="E155"/>
  <c r="E154"/>
  <c r="E153"/>
  <c r="E152"/>
  <c r="E151"/>
  <c r="E149"/>
  <c r="E148"/>
  <c r="E147"/>
  <c r="E146"/>
  <c r="E145"/>
  <c r="E144"/>
  <c r="E143"/>
  <c r="E142"/>
  <c r="E141"/>
  <c r="E140"/>
  <c r="E139"/>
  <c r="E138"/>
  <c r="E137"/>
  <c r="E136"/>
  <c r="E134"/>
  <c r="E133"/>
  <c r="E132"/>
  <c r="E131"/>
  <c r="E130"/>
  <c r="E129"/>
  <c r="E128"/>
  <c r="E127"/>
  <c r="E126"/>
  <c r="E125"/>
  <c r="E124"/>
  <c r="E120"/>
  <c r="E118"/>
  <c r="E115"/>
  <c r="E113"/>
  <c r="E112"/>
  <c r="E110"/>
  <c r="E109"/>
  <c r="E107"/>
  <c r="E105"/>
  <c r="E104"/>
  <c r="E103"/>
  <c r="E102"/>
  <c r="E101"/>
  <c r="E100"/>
  <c r="E99"/>
  <c r="E98"/>
  <c r="E97"/>
  <c r="E96"/>
  <c r="E95"/>
  <c r="E92"/>
  <c r="E90"/>
  <c r="E87"/>
  <c r="E85"/>
  <c r="E82"/>
  <c r="E81"/>
  <c r="E79"/>
  <c r="E76"/>
  <c r="E75"/>
  <c r="E74"/>
  <c r="E71"/>
  <c r="E70"/>
  <c r="E68"/>
  <c r="E66"/>
  <c r="E65"/>
  <c r="E64"/>
  <c r="E63"/>
  <c r="E60"/>
  <c r="E58"/>
  <c r="E55"/>
  <c r="E54"/>
  <c r="E52"/>
  <c r="E49"/>
  <c r="E47"/>
  <c r="E45"/>
  <c r="E42"/>
  <c r="E41"/>
  <c r="E38"/>
  <c r="E37"/>
  <c r="E36"/>
  <c r="E35"/>
  <c r="E26"/>
  <c r="E23"/>
  <c r="E22"/>
  <c r="E21"/>
  <c r="E20"/>
  <c r="E19"/>
  <c r="E18"/>
  <c r="E17"/>
  <c r="E16"/>
  <c r="E15"/>
  <c r="E14"/>
  <c r="E13"/>
  <c r="E12"/>
  <c r="E11"/>
  <c r="E10"/>
  <c r="D188" l="1"/>
  <c r="C188"/>
  <c r="D186"/>
  <c r="C186"/>
  <c r="D86" l="1"/>
  <c r="D40"/>
  <c r="E40" s="1"/>
  <c r="C40"/>
  <c r="D28" l="1"/>
  <c r="D29"/>
  <c r="D173"/>
  <c r="D160"/>
  <c r="D135"/>
  <c r="D119"/>
  <c r="D117"/>
  <c r="D114"/>
  <c r="D111"/>
  <c r="D108"/>
  <c r="D106"/>
  <c r="D94"/>
  <c r="D91"/>
  <c r="D89"/>
  <c r="D84"/>
  <c r="D80"/>
  <c r="D78"/>
  <c r="D73"/>
  <c r="D69"/>
  <c r="D67"/>
  <c r="D62"/>
  <c r="D59"/>
  <c r="D57"/>
  <c r="D53"/>
  <c r="D51"/>
  <c r="D48"/>
  <c r="D46"/>
  <c r="D44"/>
  <c r="D34"/>
  <c r="D32"/>
  <c r="D31"/>
  <c r="D30"/>
  <c r="D9"/>
  <c r="C173"/>
  <c r="D8" l="1"/>
  <c r="D150"/>
  <c r="D33"/>
  <c r="D123"/>
  <c r="D72"/>
  <c r="D168"/>
  <c r="E173"/>
  <c r="D50"/>
  <c r="D116"/>
  <c r="D93"/>
  <c r="D77"/>
  <c r="D39"/>
  <c r="D56"/>
  <c r="D61"/>
  <c r="D27"/>
  <c r="D83"/>
  <c r="C119"/>
  <c r="E119" s="1"/>
  <c r="D122" l="1"/>
  <c r="D7"/>
  <c r="C108"/>
  <c r="E108" s="1"/>
  <c r="D121" l="1"/>
  <c r="C44"/>
  <c r="E44" s="1"/>
  <c r="C32"/>
  <c r="E32" s="1"/>
  <c r="C31"/>
  <c r="E31" s="1"/>
  <c r="D192" l="1"/>
  <c r="C168"/>
  <c r="E168" s="1"/>
  <c r="C135"/>
  <c r="E135" s="1"/>
  <c r="C111"/>
  <c r="E111" s="1"/>
  <c r="C94"/>
  <c r="E94" s="1"/>
  <c r="C114"/>
  <c r="E114" s="1"/>
  <c r="C106"/>
  <c r="E106" s="1"/>
  <c r="C30"/>
  <c r="E30" s="1"/>
  <c r="C29"/>
  <c r="E29" s="1"/>
  <c r="C28"/>
  <c r="E28" s="1"/>
  <c r="C9"/>
  <c r="E9" s="1"/>
  <c r="C27" l="1"/>
  <c r="E27" s="1"/>
  <c r="C93" l="1"/>
  <c r="E93" s="1"/>
  <c r="C91"/>
  <c r="E91" s="1"/>
  <c r="C117" l="1"/>
  <c r="C116" l="1"/>
  <c r="E116" s="1"/>
  <c r="E117"/>
  <c r="C160"/>
  <c r="E160" s="1"/>
  <c r="C123" l="1"/>
  <c r="E123" s="1"/>
  <c r="C59" l="1"/>
  <c r="E59" s="1"/>
  <c r="C48" l="1"/>
  <c r="E48" s="1"/>
  <c r="C69" l="1"/>
  <c r="E69" s="1"/>
  <c r="C150" l="1"/>
  <c r="E150" s="1"/>
  <c r="C89"/>
  <c r="E89" s="1"/>
  <c r="C86"/>
  <c r="E86" s="1"/>
  <c r="C84"/>
  <c r="E84" s="1"/>
  <c r="C80"/>
  <c r="E80" s="1"/>
  <c r="C78"/>
  <c r="E78" s="1"/>
  <c r="C73"/>
  <c r="C67"/>
  <c r="E67" s="1"/>
  <c r="C62"/>
  <c r="E62" s="1"/>
  <c r="C57"/>
  <c r="E57" s="1"/>
  <c r="C53"/>
  <c r="E53" s="1"/>
  <c r="C51"/>
  <c r="E51" s="1"/>
  <c r="C46"/>
  <c r="C34"/>
  <c r="C33" l="1"/>
  <c r="E33" s="1"/>
  <c r="E34"/>
  <c r="C72"/>
  <c r="E72" s="1"/>
  <c r="E73"/>
  <c r="C39"/>
  <c r="E39" s="1"/>
  <c r="E46"/>
  <c r="C122"/>
  <c r="C83"/>
  <c r="E83" s="1"/>
  <c r="C77"/>
  <c r="E77" s="1"/>
  <c r="C61"/>
  <c r="E61" s="1"/>
  <c r="C50"/>
  <c r="E50" s="1"/>
  <c r="C8"/>
  <c r="E8" s="1"/>
  <c r="C56"/>
  <c r="E56" s="1"/>
  <c r="C121" l="1"/>
  <c r="E121" s="1"/>
  <c r="E122"/>
  <c r="C7"/>
  <c r="E7" s="1"/>
  <c r="C192" l="1"/>
  <c r="E192" s="1"/>
</calcChain>
</file>

<file path=xl/sharedStrings.xml><?xml version="1.0" encoding="utf-8"?>
<sst xmlns="http://schemas.openxmlformats.org/spreadsheetml/2006/main" count="376" uniqueCount="371">
  <si>
    <t>(тыс. руб.)</t>
  </si>
  <si>
    <t>Код дохода</t>
  </si>
  <si>
    <t>Наименование кода дохода</t>
  </si>
  <si>
    <t>1 00 00 000 00 0000 000</t>
  </si>
  <si>
    <t>НАЛОГОВЫЕ И НЕНАЛОГОВЫЕ ДОХОДЫ</t>
  </si>
  <si>
    <t>1 01 00 000 00 0000 000</t>
  </si>
  <si>
    <t>НАЛОГИ НА ПРИБЫЛЬ, ДОХОДЫ</t>
  </si>
  <si>
    <t>1 01 02 000 01 0000 110</t>
  </si>
  <si>
    <t>Налог на доходы физических лиц</t>
  </si>
  <si>
    <t>1 01 02 010 01 0000 110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</si>
  <si>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</si>
  <si>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1 01 02 020 01 0000 110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</si>
  <si>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</si>
  <si>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1 01 02 030 01 0000 110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</si>
  <si>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</si>
  <si>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1 01 02 040 01 0000 110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</si>
  <si>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</si>
  <si>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1 03 00 000 00 0000 000</t>
  </si>
  <si>
    <t>НАЛОГИ НА ТОВАРЫ (РАБОТЫ, УСЛУГИ), РЕАЛИЗУЕМЫЕ НА ТЕРРИТОРИИ РОССИЙСКОЙ ФЕДЕРАЦИИ</t>
  </si>
  <si>
    <t>1 03 02 000 01 0000 110</t>
  </si>
  <si>
    <t>Акцизы по подакцизным товарам (продукции), производимым на территории Российской Федерации</t>
  </si>
  <si>
    <t>1 03 02 230 01 0000 110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</si>
  <si>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</si>
  <si>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</si>
  <si>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</si>
  <si>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</si>
  <si>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</si>
  <si>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</si>
  <si>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</si>
  <si>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1 05 00 000 00 0000 000</t>
  </si>
  <si>
    <t>НАЛОГИ НА СОВОКУПНЫЙ ДОХОД</t>
  </si>
  <si>
    <t>1 05 01 000 00 0000 110</t>
  </si>
  <si>
    <t>Налог, взимаемый в связи с применением упрощенной системы налогообложения</t>
  </si>
  <si>
    <t>1 05 01 010 01 0000 110</t>
  </si>
  <si>
    <t>Налог, взимаемый с налогоплательщиков, выбравших в качестве объекта налогообложения доходы</t>
  </si>
  <si>
    <t>1 05 01 020 01 0000 110</t>
  </si>
  <si>
    <t>Налог, взимаемый с налогоплательщиков, выбравших в качестве объекта налогообложения доходы, уменьшенные на величину расходов</t>
  </si>
  <si>
    <t>1 05 04 000 02 0000 110</t>
  </si>
  <si>
    <t>Налог, взимаемый в связи с применением патентной системы налогообложения</t>
  </si>
  <si>
    <t>1 05 04 010 02 0000 110</t>
  </si>
  <si>
    <t>Налог, взимаемый в связи с применением патентной системы налогообложения, зачисляемый в бюджеты городских округов</t>
  </si>
  <si>
    <t>1 06 00 000 00 0000 000</t>
  </si>
  <si>
    <t>НАЛОГИ НА ИМУЩЕСТВО</t>
  </si>
  <si>
    <t>1 06 01 000 00 0000 110</t>
  </si>
  <si>
    <t>Налог на имущество физических лиц</t>
  </si>
  <si>
    <t>1 06 01 020 04 0000 110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</si>
  <si>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</si>
  <si>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1 06 06 000 00 0000 110</t>
  </si>
  <si>
    <t>Земельный налог</t>
  </si>
  <si>
    <t>1 06 06 030 00 0000 110</t>
  </si>
  <si>
    <t>Земельный налог с организаций</t>
  </si>
  <si>
    <t>1 06 06 040 00 0000 110</t>
  </si>
  <si>
    <t>Земельный налог с физических лиц</t>
  </si>
  <si>
    <t>1 08 00 000 00 0000 000</t>
  </si>
  <si>
    <t>ГОСУДАРСТВЕННАЯ ПОШЛИНА</t>
  </si>
  <si>
    <t>1 08 03 000 01 0000 110</t>
  </si>
  <si>
    <t>Государственная пошлина по делам, рассматриваемым в судах общей юрисдикции, мировыми судьями</t>
  </si>
  <si>
    <t>1 08 03 010 01 0000 110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</si>
  <si>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</si>
  <si>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1 08 07 000 01 0000 110</t>
  </si>
  <si>
    <t>Государственная пошлина за государственную регистрацию, а также за совершение прочих юридически значимых действий</t>
  </si>
  <si>
    <t>1 08 07 150 01 0000 110</t>
  </si>
  <si>
    <t>Государственная пошлина за выдачу разрешения на установку рекламной конструкции</t>
  </si>
  <si>
    <t>1 11 00 000 00 0000 000</t>
  </si>
  <si>
    <t>ДОХОДЫ ОТ ИСПОЛЬЗОВАНИЯ ИМУЩЕСТВА, НАХОДЯЩЕГОСЯ В ГОСУДАРСТВЕННОЙ И МУНИЦИПАЛЬНОЙ СОБСТВЕННОСТИ</t>
  </si>
  <si>
    <t>1 11 05 000 00 0000 120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</si>
  <si>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</si>
  <si>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1 11 05 010 00 0000 120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</si>
  <si>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</si>
  <si>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1 11 05 020 00 0000 120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</si>
  <si>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</si>
  <si>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1 11 05 030 00 0000 120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</si>
  <si>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</si>
  <si>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1 11 05 070 00 0000 120</t>
  </si>
  <si>
    <t>Доходы от сдачи в аренду имущества, составляющего государственную (муниципальную) казну (за исключением земельных участков)</t>
  </si>
  <si>
    <t>1 11 05 300 00 0000 120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</si>
  <si>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</si>
  <si>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1 11 05 310 00 0000 120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</si>
  <si>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</si>
  <si>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1 11 09 000 00 0000 120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</si>
  <si>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</si>
  <si>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</si>
  <si>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</si>
  <si>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1 12 00 000 00 0000 000</t>
  </si>
  <si>
    <t>ПЛАТЕЖИ ПРИ ПОЛЬЗОВАНИИ ПРИРОДНЫМИ РЕСУРСАМИ</t>
  </si>
  <si>
    <t>1 12 01 000 01 0000 120</t>
  </si>
  <si>
    <t>Плата за негативное воздействие на окружающую среду</t>
  </si>
  <si>
    <t>1 12 01 010 01 0000 120</t>
  </si>
  <si>
    <t>Плата за выбросы загрязняющих веществ в атмосферный воздух стационарными объектами</t>
  </si>
  <si>
    <t>1 12 01 030 01 0000 120</t>
  </si>
  <si>
    <t>Плата за сбросы загрязняющих веществ в водные объекты</t>
  </si>
  <si>
    <t>1 12 01 040 01 0000 120</t>
  </si>
  <si>
    <t>Плата за размещение отходов производства и потребления</t>
  </si>
  <si>
    <t>1 13 00 000 00 0000 000</t>
  </si>
  <si>
    <t>ДОХОДЫ ОТ ОКАЗАНИЯ ПЛАТНЫХ УСЛУГ И КОМПЕНСАЦИИ ЗАТРАТ ГОСУДАРСТВА</t>
  </si>
  <si>
    <t>1 13 01 000 00 0000 130</t>
  </si>
  <si>
    <t>Доходы от оказания платных услуг (работ)</t>
  </si>
  <si>
    <t>1 13 01 990 00 0000 130</t>
  </si>
  <si>
    <t>Прочие доходы от оказания платных услуг (работ)</t>
  </si>
  <si>
    <t>1 13 02 000 00 0000 130</t>
  </si>
  <si>
    <t>Доходы от компенсации затрат государства</t>
  </si>
  <si>
    <t>1 13 02 060 00 0000 130</t>
  </si>
  <si>
    <t>Доходы, поступающие в порядке возмещения расходов, понесенных в связи с эксплуатацией имущества</t>
  </si>
  <si>
    <t>1 13 02 990 00 0000 130</t>
  </si>
  <si>
    <t>Прочие доходы от компенсации затрат государства</t>
  </si>
  <si>
    <t>1 14 00 000 00 0000 000</t>
  </si>
  <si>
    <t>ДОХОДЫ ОТ ПРОДАЖИ МАТЕРИАЛЬНЫХ И НЕМАТЕРИАЛЬНЫХ АКТИВОВ</t>
  </si>
  <si>
    <t>1 14 01 000 00 0000 410</t>
  </si>
  <si>
    <t>Доходы от продажи квартир</t>
  </si>
  <si>
    <t>1 14 01 040 04 0000 410</t>
  </si>
  <si>
    <t>Доходы от продажи квартир, находящихся в собственности городских округов</t>
  </si>
  <si>
    <t>1 14 06 000 00 0000 430</t>
  </si>
  <si>
    <t>Доходы от продажи земельных участков, находящихся в государственной и муниципальной собственности</t>
  </si>
  <si>
    <t>1 14 06 010 00 0000 430</t>
  </si>
  <si>
    <t>Доходы от продажи земельных участков, государственная собственность на которые не разграничена</t>
  </si>
  <si>
    <t>1 14 06 300 00 0000 430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</si>
  <si>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</si>
  <si>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1 14 06 310 00 0000 430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</si>
  <si>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</si>
  <si>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2 00 00 000 00 0000 000</t>
  </si>
  <si>
    <t>БЕЗВОЗМЕЗДНЫЕ ПОСТУПЛЕНИЯ</t>
  </si>
  <si>
    <t>2 02 00 000 00 0000 000</t>
  </si>
  <si>
    <t>БЕЗВОЗМЕЗДНЫЕ ПОСТУПЛЕНИЯ ОТ ДРУГИХ БЮДЖЕТОВ БЮДЖЕТНОЙ СИСТЕМЫ РОССИЙСКОЙ ФЕДЕРАЦИИ</t>
  </si>
  <si>
    <t>2 02 20 000 00 0000 150</t>
  </si>
  <si>
    <t>Субсидии бюджетам бюджетной системы Российской Федерации (межбюджетные субсидии)</t>
  </si>
  <si>
    <t>2 02 29 999 00 0000 150</t>
  </si>
  <si>
    <t>Прочие субсидии</t>
  </si>
  <si>
    <t>2 02 30 000 00 0000 150</t>
  </si>
  <si>
    <t>Субвенции бюджетам бюджетной системы Российской Федерации</t>
  </si>
  <si>
    <t>2 02 39 999 00 0000 150</t>
  </si>
  <si>
    <t>Прочие субвенции</t>
  </si>
  <si>
    <t xml:space="preserve">ИТОГО  </t>
  </si>
  <si>
    <t>Прочие субсидии бюджетам городских округов (мероприятия по организации отдыха детей в каникулярное время)</t>
  </si>
  <si>
    <t>Прочие субвенции бюджетам городских округов (осуществление переданных полномочий Московской области по транспортировке в морг, включая погрузоразгрузочные работы, с мест обнаружения или происшествия умерших для производства судебно-медицинской экспертизы)</t>
  </si>
  <si>
    <t>Верно:</t>
  </si>
  <si>
    <t>2 02 30 029 04 0000 150</t>
  </si>
  <si>
    <t>2 02 35 082 04 0000 150</t>
  </si>
  <si>
    <t>2 02 35 118 04 0000 150</t>
  </si>
  <si>
    <t>2 02 35 120 04 0000 150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</si>
  <si>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</si>
  <si>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</si>
  <si>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</si>
  <si>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2 02 25 497 04 0000150</t>
  </si>
  <si>
    <t>Субсидии на реализацию мероприятий по обеспечению жильем молодых семей</t>
  </si>
  <si>
    <t>2 02 27 227 04 0000 150</t>
  </si>
  <si>
    <t>2 02 25 304 04 0000 150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</si>
  <si>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</si>
  <si>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1 16 00 000 00 0000 000</t>
  </si>
  <si>
    <t>ШТРАФЫ, САНКЦИИ, ВОЗМЕЩЕНИЕ УЩЕРБА</t>
  </si>
  <si>
    <t>1 16 01 000 01 0000 140</t>
  </si>
  <si>
    <t>Административные штрафы, установленные Кодексом Российской Федерации об административных правонарушениях</t>
  </si>
  <si>
    <t>1 16 01 070 01 0000 140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</si>
  <si>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</si>
  <si>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1 16 07 000 01 0000 140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</si>
  <si>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</si>
  <si>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1 16 07 090 00 0000 140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</si>
  <si>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</si>
  <si>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t>
  </si>
  <si>
    <t>1 11 09 080 00 0000 120</t>
  </si>
  <si>
    <t>2 02 29 999 04 0013 150</t>
  </si>
  <si>
    <t>2 02 29 999 04 0017 150</t>
  </si>
  <si>
    <t>2 02 30 024 04 0002 150</t>
  </si>
  <si>
    <t>2 02 30 024 04 0003 150</t>
  </si>
  <si>
    <t>2 02 30 024 04 0004 150</t>
  </si>
  <si>
    <t>2 02 39 999 04 0003 150</t>
  </si>
  <si>
    <t>2 02 25 519 04 0000 150</t>
  </si>
  <si>
    <t>2 02 25 555 04 0000 150</t>
  </si>
  <si>
    <t>Субсидия бюджетам городских округов на поддержку отрасли культуры (модернизация библиотек в части комплектования книжных фондов муниципальных общедоступных библиотек)</t>
  </si>
  <si>
    <t>2 02 29 999 04 0038 150</t>
  </si>
  <si>
    <t>Прочие субсидии бюджетам городских округов (благоустройство лесопарковых зон)</t>
  </si>
  <si>
    <t>2 02 30 024 04 0006 150</t>
  </si>
  <si>
    <t>2 02 39 999 04 0009 150</t>
  </si>
  <si>
    <t>2 02 39 999 04 0010 150</t>
  </si>
  <si>
    <t>1 16 01 150 01 0000 140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</si>
  <si>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</si>
  <si>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Субсидии бюджетам городских округов на реализацию программ формирования современной городской среды (в части достижения основного результата по благоустройству общественных территорий (благоустройство скверов)</t>
  </si>
  <si>
    <t xml:space="preserve">Прочие субсидии бюджетам городских округов (на государственную поддержку частных дошкольных образовательных организаций, частных общеобразовательных организаций и индивидуальных предпринимателей, осуществляющих образовательную деятельность по основным общеобразовательным программам дошкольного образования, с целью возмещения расходов на присмотр и уход, содержание имущества и арендную плату за использование помещений </t>
  </si>
  <si>
    <t>Субвенции бюджетам городских округов на выполнение  передаваемых полномочий субъектов Российской Федерации (создание комиссий по делам несовершеннолетних и защите их прав муниципальных образований Московской области)</t>
  </si>
  <si>
    <t>Субвенции бюджетам городских округов на выполнение  передаваемых полномочий субъектов Российской Федерации (организация мероприятий при осуществлении деятельности по обращению с собаками без владельцев)</t>
  </si>
  <si>
    <t>Субвенции бюджетам городских округов на выполнение  передаваемых полномочий субъектов Российской Федерации  (создание административных комиссий, уполномоченных рассматривать дела об административных правонарушениях в сфере благоустройства)</t>
  </si>
  <si>
    <t>Субвенции бюджетам городских округов на выполнение  передаваемых полномочий субъектов Российской Федерации  (организации деятельности по сбору (в том числе раздельному сбору), транспортированию, обработке, утилизации отходов, в том числе бытового мусора, на лесных участках в составе земель лесного фонда, не предоставленных гражданам и юридическим лицам)</t>
  </si>
  <si>
    <t>Субвенции бюджетам городских округов на осуществление первичного воинского учета органами местного самоуправления поселений, муниципальных и городских округов</t>
  </si>
  <si>
    <t>Прочие субвенции бюджетам городских округов ( финансовое обеспечение получения гражданами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и обеспечение питанием отдельных категорий обучающихся по очной форме обучения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</si>
  <si>
    <t>Прочие субвенции бюджетам городских округов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</si>
  <si>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1 05 07 000 01 0000 110</t>
  </si>
  <si>
    <t>Налог, взимаемый в связи с применением специального налогового режима "Автоматизированная упрощенная система налогообложения"</t>
  </si>
  <si>
    <t>1 05 07 000 01 1000 110</t>
  </si>
  <si>
    <t>Налог, взимаемый в связи с применением специального налогового режима "Автоматизированная упрощенная система налогообложения" (сумма платежа (перерасчеты, недоимка и задолженность по соответствующему платежу, в том числе по отмененному)</t>
  </si>
  <si>
    <t>1 16 10 000 00 0000 140</t>
  </si>
  <si>
    <t>Платежи в целях возмещения причиненного ущерба (убытков)</t>
  </si>
  <si>
    <t>1 16 10 120 00 0000 140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</si>
  <si>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</si>
  <si>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2 02 20 302 04 0000 150</t>
  </si>
  <si>
    <t>Прочие субсидии бюджетам городских округов (укрепление материально-технической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t>
  </si>
  <si>
    <t>2 02 30024 04 0008 150</t>
  </si>
  <si>
    <t>Субвенции бюджетам городских округов на выполнение  передаваемых полномочий субъектов Российской Федерации (осуществление государственных полномочий Московской области в области земельных отношений, определения соответствия объектов жилищного строительства, присвоения адресов и согласования перепланировки помещений)</t>
  </si>
  <si>
    <t>Субсидии бюджетам городских округов на реализацию программ формирования современной городской среды (в части достижения основного результата по благоустройству общественных территорий)</t>
  </si>
  <si>
    <t>2 02 39 999 04 0013 150</t>
  </si>
  <si>
    <t>2 02 39 999 04 0014 150</t>
  </si>
  <si>
    <t>2 02 39 999 04 0015 150</t>
  </si>
  <si>
    <t>Прочие субвенции бюджетам городских округов (выплата компенсаций работникам, привлекаемым к проведению в Московской области государственной итоговой аттестации обучающихся, освоивших образовательные программы основного общего и среднего общего образования, за работу по подготовке и проведению государственной итоговой аттестации)</t>
  </si>
  <si>
    <t>Прочие субвенции бюджетам городских округов (обеспечение питанием отдельных категорий обучающихся по очной форме обучения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</si>
  <si>
    <t>2 02 39 999 04 0016 150</t>
  </si>
  <si>
    <t>2 02 40 000 00 0000 150</t>
  </si>
  <si>
    <t>Иные межбюджетные трансферты</t>
  </si>
  <si>
    <t>2 02 49999 04 0000 150</t>
  </si>
  <si>
    <t xml:space="preserve">Прочие межбюджетные трансферты, передаваемые бюджетам  городских округов </t>
  </si>
  <si>
    <t>ПРОЧИЕ НЕНАЛОГОВЫЕ ДОХОДЫ</t>
  </si>
  <si>
    <t>1 17 00 000 00 0000 000</t>
  </si>
  <si>
    <t>1 17 05 000 00 0000 180</t>
  </si>
  <si>
    <t>Прочие неналоговые доходы</t>
  </si>
  <si>
    <t>Прочие субсидии бюджетам городских округов (капитальный ремонт сетей теплоснабжения на территории  муниципальных образований Московской области)</t>
  </si>
  <si>
    <t>Прочие субсидии бюджетам городских округов (реализация мероприятий по капитальному ремонту объектов теплоснабжения)</t>
  </si>
  <si>
    <t>Прочие межбюджетные трансферты, передаваемые бюджетам городских округов (обеспечение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 реализующих дополнительные образовательные программы спортивной подготовки в Московской области)</t>
  </si>
  <si>
    <t xml:space="preserve"> Сумма на 2025 год </t>
  </si>
  <si>
    <t>1 14 13 040 04 0000 410</t>
  </si>
  <si>
    <t>Доходы от приватизации имущества, находящегося в собственности городских округов, в части приватизации нефинансовых активов имущества казны</t>
  </si>
  <si>
    <t>1 14 13 000 00 0000 000</t>
  </si>
  <si>
    <t>Доходы от приватизации имущества, находящегося в государственной и муниципальной собственности</t>
  </si>
  <si>
    <t>Прочие субсидии бюджетам городских округов (софинансирование работ по капитальному ремонту и ремонту автомобильных дорог общего пользования местного значения)</t>
  </si>
  <si>
    <t>Прочие субвенции бюджетам городских округов (выплата пособий и доплат педагогическим работникам муниципальных дошкольных и общеобразовательных организаций - молодым специалистам: дошкольное образование)</t>
  </si>
  <si>
    <t>Прочие субвенции бюджетам городских округов (выплата пособий и доплат педагогическим работникам муниципальных дошкольных и общеобразовательных организаций - молодым специалистам: начальное, основное, среднее общее)</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</si>
  <si>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</si>
  <si>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</si>
  <si>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Прочие межбюджетные трансферты, передаваемые бюджетам городских округов (выплата ежемесячных доплат за напряженный труд работникам муниципальных дошкольных и общеобразовательных организаций )</t>
  </si>
  <si>
    <t>Прочие межбюджетные трансферты, передаваемые бюджетам городских округов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t>
  </si>
  <si>
    <t>2 02 25 353 04 0000 150</t>
  </si>
  <si>
    <t>Субсидии бюджетам городских округов на создание школ креативных индустрий</t>
  </si>
  <si>
    <t>Субсидия на государственную поддержку отрасли культуры (в части приобретения музыкальных инструментов, оборудования и учебных материалов для оснащения образовательных организаций в сфере культуры Московской области)</t>
  </si>
  <si>
    <t>2 02 29 999 04 0035 150</t>
  </si>
  <si>
    <t>Прочие субсидии бюджетам городских округов (проведение работ по капитальному ремонту зданий региональных (муниципальных) общеобразовательных организаций)</t>
  </si>
  <si>
    <t>2 02 25 559 04 0000 150</t>
  </si>
  <si>
    <t>Субсидии бюджетам городских округов на оснащение предметных кабинетов общеобразовательных организаций средствами обучения и воспитания</t>
  </si>
  <si>
    <t>Прочие субсидии бюджетам городских округов (реализация мероприятий по капитальному ремонту сетей теплоснабжения на территории муниципальных образований)</t>
  </si>
  <si>
    <t>Прочие субсидии бюджетам городских округов (благоустройство территорий муниципальных общеобразовательных организаций, в зданиях которых выполнен капитальный ремонт)</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</si>
  <si>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</si>
  <si>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городских округов на создание модельных муниципальных библиотек</t>
  </si>
  <si>
    <t>Прочие межбюджетные трансферты, передаваемые бюджетам  городских округов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t>
  </si>
  <si>
    <t>Прочие межбюджетные трансферты, передаваемые бюджетам городских округов (реализация первоочередных мероприятий по капитальному ремонту сетей теплоснабжения муниципальной собственности)</t>
  </si>
  <si>
    <t>Прочие межбюджетные трансферты, передаваемые бюджетам городских округов (финансовое обеспечение выплат преподавателям в области музыкального искусства организаций дополнительного образования сферы культуры)</t>
  </si>
  <si>
    <t>Субсидии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</si>
  <si>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2 02 25 229 04 0000 150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</si>
  <si>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</si>
  <si>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</si>
  <si>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1 01 02 021 01 0000 110</t>
  </si>
  <si>
    <t>1 01 02 022 01 0000 110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</si>
  <si>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</si>
  <si>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</si>
  <si>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</si>
  <si>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</si>
  <si>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</si>
  <si>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</si>
  <si>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</si>
  <si>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1 01 02 080 01 0000 110</t>
  </si>
  <si>
    <t>1 01 02 130 01 0000 110</t>
  </si>
  <si>
    <t>1 01 02 140 01 0000 110</t>
  </si>
  <si>
    <t>1 01 02 150 01 0000 110</t>
  </si>
  <si>
    <t>1 01 02 160 01 0000 110</t>
  </si>
  <si>
    <t>1 01 02 170 01 0000 110</t>
  </si>
  <si>
    <t>1 01 02 210 01 0000 110</t>
  </si>
  <si>
    <t>Налог на доходы физических лиц по дополнительному нормативу</t>
  </si>
  <si>
    <t>1 16 01 050 01 0000 140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</si>
  <si>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</si>
  <si>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1 16 01 060 01 0000 140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</si>
  <si>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</si>
  <si>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1 16 01 080 01 0000 140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</si>
  <si>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</si>
  <si>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1 16 01 110 01 0000 140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</si>
  <si>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</si>
  <si>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1 16 01 140 01 0000 140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</si>
  <si>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</si>
  <si>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1 16 01 170 01 0000 140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</si>
  <si>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</si>
  <si>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1 16 01 180 01 0000 140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</si>
  <si>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</si>
  <si>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1 16 01 190 01 0000 140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</si>
  <si>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</si>
  <si>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1 16 01 200 01 0000 140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</si>
  <si>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</si>
  <si>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1 16 02 020 02 0000 140</t>
  </si>
  <si>
    <t>1 16 02 000 02 0000 140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</si>
  <si>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</si>
  <si>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</si>
  <si>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1 16 11 000 01 0000 140</t>
  </si>
  <si>
    <t>Платежи, уплачиваемые в целях возмещения вреда</t>
  </si>
  <si>
    <t>1 16 11 050 01 0000 140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</si>
  <si>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</si>
  <si>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1 16 10 060 00 0000 140</t>
  </si>
  <si>
    <t>Платежи в целях возмещения убытков, причиненных уклонением от заключения муниципального контракта</t>
  </si>
  <si>
    <t>Прочие субсидии бюджетам городских округов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t>
  </si>
  <si>
    <t>2 02 29 999 04 0062 150</t>
  </si>
  <si>
    <t>Прочие субсидии бюджетам городских округов (организация бесплатного горячего питания обучающихся, получающих начальное общее образование в муниципальных образовательных организациях)</t>
  </si>
  <si>
    <t>2 02 29 999 04 0006 150</t>
  </si>
  <si>
    <t>2 02 29 999 04 0045 150</t>
  </si>
  <si>
    <t>2 02 29 999 04 0050 150</t>
  </si>
  <si>
    <t>2 02 29 999 04 0058 150</t>
  </si>
  <si>
    <t>2 02 29 999 04 0059 150</t>
  </si>
  <si>
    <t>2 02 29 999 04 0060 150</t>
  </si>
  <si>
    <t>2 02 29 999 04 0061 150</t>
  </si>
  <si>
    <t>2 02 49 999 04 0016 150</t>
  </si>
  <si>
    <t>2 02 45 050 04 0000 150</t>
  </si>
  <si>
    <t>2 02 45 179 04 0000 150</t>
  </si>
  <si>
    <t>2 02 45 303 04 0000 150</t>
  </si>
  <si>
    <t>2 02 45 454 04 0000 150</t>
  </si>
  <si>
    <t>2 02 49 999 04 0017 150</t>
  </si>
  <si>
    <t>2 02 49 999 04 0019 150</t>
  </si>
  <si>
    <t>2 02 49 999 04 0020 150</t>
  </si>
  <si>
    <t>2 02 49 999 04 0021 150</t>
  </si>
  <si>
    <t>2 02 49 999 04 0025 150</t>
  </si>
  <si>
    <t>2 02 49 999 04 0009 150</t>
  </si>
  <si>
    <t>2 02 49 999 04 0011 150</t>
  </si>
  <si>
    <t>2 02 49 999 04 0012 150</t>
  </si>
  <si>
    <t>Прочие межбюджетные трансферты, передаваемые бюджетам  городских округов (финансовое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Московской области, реализующих программы дошкольного образования)</t>
  </si>
  <si>
    <t>Прочие межбюджетные трансферты, передаваемые бюджетам  городских округов (предоставление детям отдельных категорий граждан права бесплатного посещения занятий по дополнительным образовательным программам, реализуемым на платной основе в муниципальных образовательных организациях)</t>
  </si>
  <si>
    <t>Прочие межбюджетные трансферты, передаваемые бюджетам городских округов (финансирование организаций дополнительного образования сферы культуры, направленное на социальную поддержку одаренных детей)</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</si>
  <si>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</si>
  <si>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Субсидии бюджетам городских округов на софинансирование капитальных вложений в объекты государственной (муниципальной) собственности в рамках нового строительства и реконструкции</t>
  </si>
  <si>
    <t>Прочие субсидии бюджетам городских округов (реализация проектов граждан, сформированных в рамках практик инициативного бюджетирования)</t>
  </si>
  <si>
    <t>2 02 29 999 04 0030 150</t>
  </si>
  <si>
    <t>2 02 49 999 04 0026150</t>
  </si>
  <si>
    <t>Прочие межбюджетные трансферты, передаваемые бюджетам городских округов (предоставление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 реализуемым на основе договоров об оказании платных образовательных услуг в муниципальных организациях дополнительного образования детей)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</si>
  <si>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</si>
  <si>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1 01 02 023 01 0000 110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</si>
  <si>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</si>
  <si>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1 01 02 024 01 0000 110</t>
  </si>
  <si>
    <t>1 05 02 000 02 0000 110</t>
  </si>
  <si>
    <t>Единый налог на вмененный доход для отдельных видов деятельности</t>
  </si>
  <si>
    <t>1 05 02 010 02 0000 110</t>
  </si>
  <si>
    <t>1 16 07 010 00 0000 140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</si>
  <si>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</si>
  <si>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1 17 15 000 00 0000 150</t>
  </si>
  <si>
    <t>Инициативные платежи</t>
  </si>
  <si>
    <t>1 17 15020 04 0000 150</t>
  </si>
  <si>
    <t>Инициативные платежи, зачисляемые в бюджеты городских округов</t>
  </si>
  <si>
    <t>2 02 29 999 04 0044 150</t>
  </si>
  <si>
    <t>Прочие субсидии бюджетам городских округов (софинансирование расходов на организацию деятельности многофункциональных центров предоставления государственных и муниципальных услуг)</t>
  </si>
  <si>
    <t>2 02 49 999 04 0024 150</t>
  </si>
  <si>
    <t>Прочие межбюджетные трансферты, передаваемые бюджетам городских округов (сохранение достигнутого уровня заработной платы отдельных категорий работников муниципальных организаций (учреждений) социальной сферы)</t>
  </si>
  <si>
    <t>2 02 49 999 04 0027 150</t>
  </si>
  <si>
    <t>Прочие межбюджетные трансферты, передаваемые бюджетам городских округов на поощрение муниципальных управленческих команд</t>
  </si>
  <si>
    <t xml:space="preserve">ФАКТ </t>
  </si>
  <si>
    <t>% исполнения</t>
  </si>
  <si>
    <t xml:space="preserve">Приложение 1
к решению Совета депутатов
городского округа Электросталь
Московской области
от _______________ № __________ </t>
  </si>
  <si>
    <t xml:space="preserve">Доходы бюджета городского округа Электросталь Московской области за 2025 год </t>
  </si>
  <si>
    <t>1 01 02 180 01 0000 110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</si>
  <si>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</si>
  <si>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1 01 02 200 01 0000 110</t>
  </si>
  <si>
    <t>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</si>
  <si>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1 05 01 050 01 0000 110</t>
  </si>
  <si>
    <t>Минимальный налог, зачисляемый в бюджеты субъектов Российской Федерации (за налоговые периоды, истекшие до 1 января 2016 года)</t>
  </si>
  <si>
    <t>1 14 06 020 00 0000 430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</si>
  <si>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</si>
  <si>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2 18 00 000 00 0000 000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</si>
  <si>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</si>
  <si>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2 18 04 010 04 0000 150</t>
  </si>
  <si>
    <t>Доходы бюджетов городских округов от возврата бюджетными учреждениями остатков субсидий прошлых лет</t>
  </si>
  <si>
    <t>2 19 00 000 04 0000 150</t>
  </si>
  <si>
    <t>Возврат остатков субсидий, субвенций и иных межбюджетных трансфертов, имеющих целевое назначение, прошлых лет из бюджетов городских округов</t>
  </si>
  <si>
    <t>2 19 45 303 04 0000 150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</si>
  <si>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t>
  </si>
  <si>
    <t>2 19 60 010 04 0000 150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</si>
  <si>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</si>
  <si>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2 19 45 050 04 0000 150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</si>
  <si>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городских округов</t>
  </si>
  <si>
    <t>2025-23,329039%</t>
  </si>
  <si>
    <t>2025-20,309987%</t>
  </si>
  <si>
    <t>2025-16,742016%</t>
  </si>
  <si>
    <t>2025-15,095261%</t>
  </si>
  <si>
    <t>2025-13,997423%</t>
  </si>
  <si>
    <t>Исполняющий обязанности начальника Финансового управления</t>
  </si>
  <si>
    <t>Н.В. Назарова</t>
  </si>
</sst>
</file>

<file path=xl/styles.xml><?xml version="1.0" encoding="utf-8"?>
<styleSheet xmlns="http://schemas.openxmlformats.org/spreadsheetml/2006/main">
  <numFmts count="2">
    <numFmt numFmtId="164" formatCode="#,##0.0_ ;[Red]\-#,##0.0\ "/>
    <numFmt numFmtId="165" formatCode="#,##0.0"/>
  </numFmts>
  <fonts count="12">
    <font>
      <sz val="11"/>
      <color indexed="8"/>
      <name val="Calibri"/>
      <family val="2"/>
      <scheme val="minor"/>
    </font>
    <font>
      <sz val="10"/>
      <color rgb="FF000000"/>
      <name val="Arial"/>
      <family val="2"/>
      <charset val="204"/>
    </font>
    <font>
      <sz val="10"/>
      <color rgb="FF000000"/>
      <name val="Times New Roman"/>
      <family val="1"/>
      <charset val="204"/>
    </font>
    <font>
      <b/>
      <sz val="9"/>
      <color rgb="FF000000"/>
      <name val="Times New Roman"/>
      <family val="1"/>
      <charset val="204"/>
    </font>
    <font>
      <sz val="9"/>
      <color rgb="FF000000"/>
      <name val="Times New Roman"/>
      <family val="1"/>
      <charset val="204"/>
    </font>
    <font>
      <sz val="9"/>
      <color theme="1"/>
      <name val="Times New Roman"/>
      <family val="1"/>
      <charset val="204"/>
    </font>
    <font>
      <b/>
      <sz val="11"/>
      <color rgb="FF000000"/>
      <name val="Times New Roman"/>
      <family val="1"/>
      <charset val="204"/>
    </font>
    <font>
      <sz val="9"/>
      <name val="Times New Roman"/>
      <family val="1"/>
      <charset val="204"/>
    </font>
    <font>
      <sz val="10"/>
      <name val="Times New Roman"/>
      <family val="1"/>
      <charset val="204"/>
    </font>
    <font>
      <b/>
      <sz val="11"/>
      <color indexed="8"/>
      <name val="Calibri"/>
      <family val="2"/>
      <scheme val="minor"/>
    </font>
    <font>
      <b/>
      <sz val="9"/>
      <color indexed="8"/>
      <name val="Times New Roman"/>
      <family val="1"/>
      <charset val="204"/>
    </font>
    <font>
      <b/>
      <sz val="10"/>
      <name val="Times New Roman"/>
      <family val="1"/>
      <charset val="204"/>
    </font>
  </fonts>
  <fills count="2">
    <fill>
      <patternFill patternType="none"/>
    </fill>
    <fill>
      <patternFill patternType="gray125"/>
    </fill>
  </fills>
  <borders count="34">
    <border>
      <left/>
      <right/>
      <top/>
      <bottom/>
      <diagonal/>
    </border>
    <border>
      <left style="medium">
        <color rgb="FF000000"/>
      </left>
      <right style="medium">
        <color rgb="FF000000"/>
      </right>
      <top style="medium">
        <color rgb="FF000000"/>
      </top>
      <bottom style="medium">
        <color rgb="FF000000"/>
      </bottom>
      <diagonal/>
    </border>
    <border>
      <left/>
      <right/>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thin">
        <color rgb="FF000000"/>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rgb="FF000000"/>
      </left>
      <right/>
      <top style="thin">
        <color rgb="FF000000"/>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style="medium">
        <color indexed="64"/>
      </left>
      <right/>
      <top style="medium">
        <color rgb="FF000000"/>
      </top>
      <bottom style="thin">
        <color rgb="FF000000"/>
      </bottom>
      <diagonal/>
    </border>
    <border>
      <left style="thin">
        <color indexed="64"/>
      </left>
      <right style="thin">
        <color indexed="64"/>
      </right>
      <top/>
      <bottom style="thin">
        <color indexed="64"/>
      </bottom>
      <diagonal/>
    </border>
    <border>
      <left style="medium">
        <color indexed="64"/>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medium">
        <color indexed="64"/>
      </right>
      <top style="thin">
        <color rgb="FF000000"/>
      </top>
      <bottom style="medium">
        <color indexed="64"/>
      </bottom>
      <diagonal/>
    </border>
  </borders>
  <cellStyleXfs count="1">
    <xf numFmtId="0" fontId="0" fillId="0" borderId="0"/>
  </cellStyleXfs>
  <cellXfs count="59">
    <xf numFmtId="0" fontId="0" fillId="0" borderId="0" xfId="0"/>
    <xf numFmtId="49" fontId="4" fillId="0" borderId="8" xfId="0" applyNumberFormat="1" applyFont="1" applyFill="1" applyBorder="1" applyAlignment="1">
      <alignment horizontal="center" vertical="center"/>
    </xf>
    <xf numFmtId="0" fontId="0" fillId="0" borderId="2" xfId="0" applyFill="1" applyBorder="1"/>
    <xf numFmtId="0" fontId="2" fillId="0" borderId="2" xfId="0" applyFont="1" applyFill="1" applyBorder="1"/>
    <xf numFmtId="0" fontId="0" fillId="0" borderId="0" xfId="0" applyFill="1"/>
    <xf numFmtId="0" fontId="3" fillId="0" borderId="10"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xf>
    <xf numFmtId="164" fontId="3" fillId="0" borderId="9" xfId="0" applyNumberFormat="1" applyFont="1" applyFill="1" applyBorder="1" applyAlignment="1">
      <alignment vertical="center" wrapText="1"/>
    </xf>
    <xf numFmtId="0" fontId="0" fillId="0" borderId="0" xfId="0" applyFill="1" applyAlignment="1">
      <alignment vertical="center"/>
    </xf>
    <xf numFmtId="0" fontId="4" fillId="0" borderId="3" xfId="0" applyNumberFormat="1" applyFont="1" applyFill="1" applyBorder="1" applyAlignment="1">
      <alignment horizontal="left" vertical="center" wrapText="1"/>
    </xf>
    <xf numFmtId="0" fontId="1" fillId="0" borderId="2" xfId="0" applyFont="1" applyFill="1" applyBorder="1"/>
    <xf numFmtId="0" fontId="4" fillId="0" borderId="2" xfId="0" applyNumberFormat="1" applyFont="1" applyFill="1" applyBorder="1"/>
    <xf numFmtId="49" fontId="3" fillId="0" borderId="14" xfId="0" applyNumberFormat="1" applyFont="1" applyFill="1" applyBorder="1" applyAlignment="1">
      <alignment horizontal="center" vertical="center"/>
    </xf>
    <xf numFmtId="49" fontId="4" fillId="0" borderId="15" xfId="0" applyNumberFormat="1" applyFont="1" applyFill="1" applyBorder="1" applyAlignment="1">
      <alignment horizontal="center" vertical="center"/>
    </xf>
    <xf numFmtId="0" fontId="4" fillId="0" borderId="11" xfId="0" applyNumberFormat="1" applyFont="1" applyFill="1" applyBorder="1" applyAlignment="1">
      <alignment horizontal="left" vertical="center" wrapText="1"/>
    </xf>
    <xf numFmtId="165" fontId="4" fillId="0" borderId="11" xfId="0" applyNumberFormat="1" applyFont="1" applyFill="1" applyBorder="1" applyAlignment="1">
      <alignment vertical="center" wrapText="1"/>
    </xf>
    <xf numFmtId="165" fontId="4" fillId="0" borderId="11" xfId="0" applyNumberFormat="1" applyFont="1" applyFill="1" applyBorder="1" applyAlignment="1">
      <alignment horizontal="right" vertical="center" wrapText="1"/>
    </xf>
    <xf numFmtId="165" fontId="3" fillId="0" borderId="11" xfId="0" applyNumberFormat="1" applyFont="1" applyFill="1" applyBorder="1" applyAlignment="1">
      <alignment vertical="center" wrapText="1"/>
    </xf>
    <xf numFmtId="49" fontId="7" fillId="0" borderId="17" xfId="0" applyNumberFormat="1" applyFont="1" applyFill="1" applyBorder="1" applyAlignment="1">
      <alignment horizontal="center" vertical="center"/>
    </xf>
    <xf numFmtId="49" fontId="4" fillId="0" borderId="17" xfId="0" applyNumberFormat="1" applyFont="1" applyFill="1" applyBorder="1" applyAlignment="1">
      <alignment horizontal="center" vertical="center"/>
    </xf>
    <xf numFmtId="0" fontId="4" fillId="0" borderId="2" xfId="0" applyNumberFormat="1" applyFont="1" applyFill="1" applyBorder="1" applyAlignment="1">
      <alignment horizontal="left" vertical="center" wrapText="1"/>
    </xf>
    <xf numFmtId="0" fontId="9" fillId="0" borderId="0" xfId="0" applyFont="1" applyFill="1"/>
    <xf numFmtId="49" fontId="10" fillId="0" borderId="18" xfId="0" applyNumberFormat="1" applyFont="1" applyFill="1" applyBorder="1" applyAlignment="1" applyProtection="1">
      <alignment horizontal="center" vertical="center" wrapText="1"/>
      <protection locked="0" hidden="1"/>
    </xf>
    <xf numFmtId="49" fontId="7" fillId="0" borderId="19" xfId="0" applyNumberFormat="1" applyFont="1" applyFill="1" applyBorder="1" applyAlignment="1">
      <alignment horizontal="center" vertical="center" wrapText="1"/>
    </xf>
    <xf numFmtId="0" fontId="4" fillId="0" borderId="2" xfId="0" applyNumberFormat="1" applyFont="1" applyFill="1" applyBorder="1" applyAlignment="1">
      <alignment horizontal="left" wrapText="1"/>
    </xf>
    <xf numFmtId="0" fontId="3" fillId="0" borderId="3" xfId="0" applyNumberFormat="1" applyFont="1" applyFill="1" applyBorder="1" applyAlignment="1">
      <alignment horizontal="left" vertical="center" wrapText="1"/>
    </xf>
    <xf numFmtId="0" fontId="4" fillId="0" borderId="3" xfId="0" applyNumberFormat="1" applyFont="1" applyFill="1" applyBorder="1" applyAlignment="1">
      <alignment horizontal="left" wrapText="1"/>
    </xf>
    <xf numFmtId="0" fontId="8" fillId="0" borderId="22" xfId="0" applyFont="1" applyFill="1" applyBorder="1" applyAlignment="1">
      <alignment horizontal="left" vertical="center" wrapText="1"/>
    </xf>
    <xf numFmtId="0" fontId="3" fillId="0" borderId="23" xfId="0" applyNumberFormat="1" applyFont="1" applyFill="1" applyBorder="1" applyAlignment="1">
      <alignment horizontal="left" vertical="center" wrapText="1"/>
    </xf>
    <xf numFmtId="0" fontId="4" fillId="0" borderId="16" xfId="0" applyNumberFormat="1" applyFont="1" applyFill="1" applyBorder="1" applyAlignment="1">
      <alignment horizontal="left" vertical="center" wrapText="1"/>
    </xf>
    <xf numFmtId="0" fontId="4" fillId="0" borderId="22" xfId="0" applyNumberFormat="1" applyFont="1" applyFill="1" applyBorder="1" applyAlignment="1">
      <alignment horizontal="left" vertical="center" wrapText="1"/>
    </xf>
    <xf numFmtId="164" fontId="3" fillId="0" borderId="11" xfId="0" applyNumberFormat="1" applyFont="1" applyFill="1" applyBorder="1" applyAlignment="1">
      <alignment vertical="center" wrapText="1"/>
    </xf>
    <xf numFmtId="165" fontId="7" fillId="0" borderId="11" xfId="0" applyNumberFormat="1" applyFont="1" applyFill="1" applyBorder="1" applyAlignment="1">
      <alignment vertical="center" wrapText="1"/>
    </xf>
    <xf numFmtId="0" fontId="3" fillId="0" borderId="26" xfId="0" applyNumberFormat="1" applyFont="1" applyFill="1" applyBorder="1" applyAlignment="1">
      <alignment horizontal="center" vertical="center" wrapText="1"/>
    </xf>
    <xf numFmtId="164" fontId="3" fillId="0" borderId="27" xfId="0" applyNumberFormat="1" applyFont="1" applyFill="1" applyBorder="1" applyAlignment="1">
      <alignment vertical="center" wrapText="1"/>
    </xf>
    <xf numFmtId="0" fontId="3" fillId="0" borderId="28" xfId="0" applyNumberFormat="1" applyFont="1" applyFill="1" applyBorder="1" applyAlignment="1">
      <alignment horizontal="center" vertical="center" wrapText="1"/>
    </xf>
    <xf numFmtId="0" fontId="3" fillId="0" borderId="29"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xf>
    <xf numFmtId="165" fontId="3" fillId="0" borderId="31" xfId="0" applyNumberFormat="1" applyFont="1" applyFill="1" applyBorder="1" applyAlignment="1">
      <alignment vertical="center" wrapText="1"/>
    </xf>
    <xf numFmtId="0" fontId="3" fillId="0" borderId="11" xfId="0" applyNumberFormat="1" applyFont="1" applyFill="1" applyBorder="1" applyAlignment="1">
      <alignment horizontal="left" vertical="center" wrapText="1"/>
    </xf>
    <xf numFmtId="164" fontId="4" fillId="0" borderId="9" xfId="0" applyNumberFormat="1" applyFont="1" applyFill="1" applyBorder="1" applyAlignment="1">
      <alignment vertical="center" wrapText="1"/>
    </xf>
    <xf numFmtId="0" fontId="4" fillId="0" borderId="2" xfId="0" applyNumberFormat="1" applyFont="1" applyFill="1" applyBorder="1" applyAlignment="1">
      <alignment horizontal="left" wrapText="1"/>
    </xf>
    <xf numFmtId="49" fontId="3" fillId="0" borderId="17" xfId="0" applyNumberFormat="1" applyFont="1" applyFill="1" applyBorder="1" applyAlignment="1">
      <alignment horizontal="center" vertical="center"/>
    </xf>
    <xf numFmtId="164" fontId="3" fillId="0" borderId="33" xfId="0" applyNumberFormat="1" applyFont="1" applyFill="1" applyBorder="1" applyAlignment="1">
      <alignment vertical="center" wrapText="1"/>
    </xf>
    <xf numFmtId="0" fontId="4" fillId="0" borderId="2" xfId="0" applyNumberFormat="1" applyFont="1" applyFill="1" applyBorder="1" applyAlignment="1">
      <alignment horizontal="left" wrapText="1"/>
    </xf>
    <xf numFmtId="0" fontId="3" fillId="0" borderId="12" xfId="0" applyNumberFormat="1" applyFont="1" applyFill="1" applyBorder="1" applyAlignment="1">
      <alignment vertical="center" wrapText="1"/>
    </xf>
    <xf numFmtId="0" fontId="3" fillId="0" borderId="13" xfId="0" applyNumberFormat="1" applyFont="1" applyFill="1" applyBorder="1" applyAlignment="1">
      <alignment vertical="center" wrapText="1"/>
    </xf>
    <xf numFmtId="0" fontId="3" fillId="0" borderId="24" xfId="0" applyNumberFormat="1" applyFont="1" applyFill="1" applyBorder="1" applyAlignment="1">
      <alignment horizontal="center" vertical="center"/>
    </xf>
    <xf numFmtId="0" fontId="3" fillId="0" borderId="25"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4" fontId="3" fillId="0" borderId="5"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5" fillId="0" borderId="2" xfId="0" applyNumberFormat="1" applyFont="1" applyFill="1" applyBorder="1" applyAlignment="1" applyProtection="1">
      <alignment horizontal="left" vertical="top" wrapText="1"/>
      <protection locked="0" hidden="1"/>
    </xf>
    <xf numFmtId="0" fontId="11" fillId="0" borderId="20" xfId="0" applyNumberFormat="1" applyFont="1" applyFill="1" applyBorder="1" applyAlignment="1">
      <alignment horizontal="center" vertical="center" wrapText="1"/>
    </xf>
    <xf numFmtId="0" fontId="11" fillId="0" borderId="2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4" fillId="0" borderId="32" xfId="0" applyNumberFormat="1" applyFont="1" applyFill="1" applyBorder="1" applyAlignment="1">
      <alignment horizontal="right"/>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195"/>
  <sheetViews>
    <sheetView tabSelected="1" zoomScaleNormal="100" workbookViewId="0">
      <selection activeCell="A182" sqref="A182:XFD183"/>
    </sheetView>
  </sheetViews>
  <sheetFormatPr defaultColWidth="9.140625" defaultRowHeight="15"/>
  <cols>
    <col min="1" max="1" width="21.5703125" style="4" customWidth="1"/>
    <col min="2" max="2" width="69.85546875" style="4" customWidth="1"/>
    <col min="3" max="4" width="14.42578125" style="4" customWidth="1"/>
    <col min="5" max="5" width="12.28515625" style="4" customWidth="1"/>
    <col min="6" max="16384" width="9.140625" style="4"/>
  </cols>
  <sheetData>
    <row r="1" spans="1:5" s="2" customFormat="1" ht="80.25" customHeight="1">
      <c r="A1" s="3"/>
      <c r="B1" s="3"/>
      <c r="C1" s="3"/>
      <c r="D1" s="54" t="s">
        <v>342</v>
      </c>
      <c r="E1" s="54"/>
    </row>
    <row r="2" spans="1:5" ht="29.25" customHeight="1">
      <c r="A2" s="57" t="s">
        <v>343</v>
      </c>
      <c r="B2" s="57"/>
      <c r="C2" s="57"/>
      <c r="D2" s="57"/>
      <c r="E2" s="57"/>
    </row>
    <row r="3" spans="1:5" ht="15.75" thickBot="1">
      <c r="A3" s="58" t="s">
        <v>0</v>
      </c>
      <c r="B3" s="58"/>
      <c r="C3" s="58"/>
      <c r="D3" s="58"/>
      <c r="E3" s="58"/>
    </row>
    <row r="4" spans="1:5" ht="15.75" thickBot="1">
      <c r="A4" s="48" t="s">
        <v>1</v>
      </c>
      <c r="B4" s="50" t="s">
        <v>2</v>
      </c>
      <c r="C4" s="52" t="s">
        <v>214</v>
      </c>
      <c r="D4" s="52" t="s">
        <v>340</v>
      </c>
      <c r="E4" s="55" t="s">
        <v>341</v>
      </c>
    </row>
    <row r="5" spans="1:5" ht="15" customHeight="1" thickBot="1">
      <c r="A5" s="49"/>
      <c r="B5" s="51"/>
      <c r="C5" s="53"/>
      <c r="D5" s="53"/>
      <c r="E5" s="56"/>
    </row>
    <row r="6" spans="1:5" ht="15" customHeight="1" thickBot="1">
      <c r="A6" s="34">
        <v>1</v>
      </c>
      <c r="B6" s="36">
        <v>2</v>
      </c>
      <c r="C6" s="37">
        <v>3</v>
      </c>
      <c r="D6" s="37">
        <v>4</v>
      </c>
      <c r="E6" s="5">
        <v>5</v>
      </c>
    </row>
    <row r="7" spans="1:5" ht="23.25" customHeight="1">
      <c r="A7" s="6" t="s">
        <v>3</v>
      </c>
      <c r="B7" s="29" t="s">
        <v>4</v>
      </c>
      <c r="C7" s="35">
        <f>C8+C33+C39+C50+C56+C61+C72+C77+C83+C93+C116</f>
        <v>6479914.4262899999</v>
      </c>
      <c r="D7" s="35">
        <f>D8+D33+D39+D50+D56+D61+D72+D77+D83+D93+D116</f>
        <v>6234144.3365700003</v>
      </c>
      <c r="E7" s="8">
        <f>D7/C7*100</f>
        <v>96.207201614841196</v>
      </c>
    </row>
    <row r="8" spans="1:5" ht="21" customHeight="1">
      <c r="A8" s="7" t="s">
        <v>5</v>
      </c>
      <c r="B8" s="26" t="s">
        <v>6</v>
      </c>
      <c r="C8" s="32">
        <f>C9</f>
        <v>4308911.5</v>
      </c>
      <c r="D8" s="32">
        <f>D9</f>
        <v>4080019.6066700006</v>
      </c>
      <c r="E8" s="8">
        <f t="shared" ref="E8:E71" si="0">D8/C8*100</f>
        <v>94.687941645355224</v>
      </c>
    </row>
    <row r="9" spans="1:5" ht="25.5" customHeight="1">
      <c r="A9" s="7" t="s">
        <v>7</v>
      </c>
      <c r="B9" s="26" t="s">
        <v>8</v>
      </c>
      <c r="C9" s="32">
        <f>SUM(C10:C26)</f>
        <v>4308911.5</v>
      </c>
      <c r="D9" s="32">
        <f>SUM(D10:D26)</f>
        <v>4080019.6066700006</v>
      </c>
      <c r="E9" s="8">
        <f t="shared" si="0"/>
        <v>94.687941645355224</v>
      </c>
    </row>
    <row r="10" spans="1:5" ht="48" customHeight="1">
      <c r="A10" s="1" t="s">
        <v>9</v>
      </c>
      <c r="B10" s="27" t="s">
        <v>10</v>
      </c>
      <c r="C10" s="17">
        <v>3980671.5</v>
      </c>
      <c r="D10" s="17">
        <v>3693365.5754300002</v>
      </c>
      <c r="E10" s="41">
        <f t="shared" si="0"/>
        <v>92.782475907142796</v>
      </c>
    </row>
    <row r="11" spans="1:5" ht="61.5" customHeight="1">
      <c r="A11" s="1" t="s">
        <v>11</v>
      </c>
      <c r="B11" s="10" t="s">
        <v>12</v>
      </c>
      <c r="C11" s="16">
        <v>8440</v>
      </c>
      <c r="D11" s="16">
        <v>6725.4521800000002</v>
      </c>
      <c r="E11" s="41">
        <f t="shared" si="0"/>
        <v>79.685452369668255</v>
      </c>
    </row>
    <row r="12" spans="1:5" ht="61.5" customHeight="1">
      <c r="A12" s="1" t="s">
        <v>244</v>
      </c>
      <c r="B12" s="10" t="s">
        <v>242</v>
      </c>
      <c r="C12" s="16">
        <v>4000</v>
      </c>
      <c r="D12" s="16">
        <v>2033.68172</v>
      </c>
      <c r="E12" s="41">
        <f t="shared" si="0"/>
        <v>50.842043000000004</v>
      </c>
    </row>
    <row r="13" spans="1:5" ht="61.5" customHeight="1">
      <c r="A13" s="1" t="s">
        <v>245</v>
      </c>
      <c r="B13" s="10" t="s">
        <v>243</v>
      </c>
      <c r="C13" s="16">
        <v>5000</v>
      </c>
      <c r="D13" s="16">
        <v>5518.1015500000003</v>
      </c>
      <c r="E13" s="41">
        <f t="shared" si="0"/>
        <v>110.36203100000002</v>
      </c>
    </row>
    <row r="14" spans="1:5" ht="61.5" customHeight="1">
      <c r="A14" s="1" t="s">
        <v>322</v>
      </c>
      <c r="B14" s="10" t="s">
        <v>321</v>
      </c>
      <c r="C14" s="16">
        <v>2500</v>
      </c>
      <c r="D14" s="16">
        <v>3494.5406899999998</v>
      </c>
      <c r="E14" s="41">
        <f t="shared" si="0"/>
        <v>139.78162759999998</v>
      </c>
    </row>
    <row r="15" spans="1:5" ht="61.5" customHeight="1">
      <c r="A15" s="1" t="s">
        <v>324</v>
      </c>
      <c r="B15" s="10" t="s">
        <v>323</v>
      </c>
      <c r="C15" s="16">
        <v>300</v>
      </c>
      <c r="D15" s="16">
        <v>247.29221000000001</v>
      </c>
      <c r="E15" s="41">
        <f t="shared" si="0"/>
        <v>82.430736666666675</v>
      </c>
    </row>
    <row r="16" spans="1:5" ht="30" customHeight="1">
      <c r="A16" s="1" t="s">
        <v>13</v>
      </c>
      <c r="B16" s="10" t="s">
        <v>14</v>
      </c>
      <c r="C16" s="16">
        <v>36000</v>
      </c>
      <c r="D16" s="16">
        <v>38037.050880000003</v>
      </c>
      <c r="E16" s="41">
        <f t="shared" si="0"/>
        <v>105.65847466666666</v>
      </c>
    </row>
    <row r="17" spans="1:5" ht="48.75" customHeight="1">
      <c r="A17" s="1" t="s">
        <v>15</v>
      </c>
      <c r="B17" s="10" t="s">
        <v>16</v>
      </c>
      <c r="C17" s="16">
        <v>1500</v>
      </c>
      <c r="D17" s="16">
        <v>1554.3718699999999</v>
      </c>
      <c r="E17" s="41">
        <f t="shared" si="0"/>
        <v>103.62479133333333</v>
      </c>
    </row>
    <row r="18" spans="1:5" ht="48.75" customHeight="1">
      <c r="A18" s="1" t="s">
        <v>253</v>
      </c>
      <c r="B18" s="10" t="s">
        <v>246</v>
      </c>
      <c r="C18" s="16">
        <v>68000</v>
      </c>
      <c r="D18" s="16">
        <v>95458.366890000005</v>
      </c>
      <c r="E18" s="41">
        <f t="shared" si="0"/>
        <v>140.37995130882354</v>
      </c>
    </row>
    <row r="19" spans="1:5" ht="48.75" customHeight="1">
      <c r="A19" s="1" t="s">
        <v>254</v>
      </c>
      <c r="B19" s="10" t="s">
        <v>247</v>
      </c>
      <c r="C19" s="16">
        <v>29500</v>
      </c>
      <c r="D19" s="16">
        <v>32329.83856</v>
      </c>
      <c r="E19" s="41">
        <f t="shared" si="0"/>
        <v>109.59267308474577</v>
      </c>
    </row>
    <row r="20" spans="1:5" ht="48.75" customHeight="1">
      <c r="A20" s="1" t="s">
        <v>255</v>
      </c>
      <c r="B20" s="10" t="s">
        <v>248</v>
      </c>
      <c r="C20" s="16">
        <v>115000</v>
      </c>
      <c r="D20" s="16">
        <v>130213.19323</v>
      </c>
      <c r="E20" s="41">
        <f t="shared" si="0"/>
        <v>113.22886367826088</v>
      </c>
    </row>
    <row r="21" spans="1:5" ht="48.75" customHeight="1">
      <c r="A21" s="1" t="s">
        <v>256</v>
      </c>
      <c r="B21" s="10" t="s">
        <v>249</v>
      </c>
      <c r="C21" s="16">
        <v>29000</v>
      </c>
      <c r="D21" s="16">
        <v>36897.637710000003</v>
      </c>
      <c r="E21" s="41">
        <f t="shared" si="0"/>
        <v>127.23323348275864</v>
      </c>
    </row>
    <row r="22" spans="1:5" ht="48.75" customHeight="1">
      <c r="A22" s="1" t="s">
        <v>257</v>
      </c>
      <c r="B22" s="10" t="s">
        <v>250</v>
      </c>
      <c r="C22" s="16">
        <v>12000</v>
      </c>
      <c r="D22" s="16">
        <v>12875.44087</v>
      </c>
      <c r="E22" s="41">
        <f t="shared" si="0"/>
        <v>107.29534058333334</v>
      </c>
    </row>
    <row r="23" spans="1:5" ht="48.75" customHeight="1">
      <c r="A23" s="1" t="s">
        <v>258</v>
      </c>
      <c r="B23" s="10" t="s">
        <v>251</v>
      </c>
      <c r="C23" s="16">
        <v>16500</v>
      </c>
      <c r="D23" s="16">
        <v>20743.091179999999</v>
      </c>
      <c r="E23" s="41">
        <f t="shared" si="0"/>
        <v>125.71570412121211</v>
      </c>
    </row>
    <row r="24" spans="1:5" ht="48.75" customHeight="1">
      <c r="A24" s="1" t="s">
        <v>344</v>
      </c>
      <c r="B24" s="10" t="s">
        <v>345</v>
      </c>
      <c r="C24" s="16">
        <v>0</v>
      </c>
      <c r="D24" s="16">
        <v>3.1115599999999999</v>
      </c>
      <c r="E24" s="41">
        <v>0</v>
      </c>
    </row>
    <row r="25" spans="1:5" ht="36">
      <c r="A25" s="1" t="s">
        <v>346</v>
      </c>
      <c r="B25" s="10" t="s">
        <v>347</v>
      </c>
      <c r="C25" s="16">
        <v>0</v>
      </c>
      <c r="D25" s="16">
        <v>5.87967</v>
      </c>
      <c r="E25" s="41">
        <v>0</v>
      </c>
    </row>
    <row r="26" spans="1:5" ht="48.75" customHeight="1">
      <c r="A26" s="1" t="s">
        <v>259</v>
      </c>
      <c r="B26" s="10" t="s">
        <v>252</v>
      </c>
      <c r="C26" s="16">
        <v>500</v>
      </c>
      <c r="D26" s="16">
        <v>516.98046999999997</v>
      </c>
      <c r="E26" s="41">
        <f t="shared" si="0"/>
        <v>103.39609399999998</v>
      </c>
    </row>
    <row r="27" spans="1:5" s="22" customFormat="1" ht="24" customHeight="1">
      <c r="A27" s="7"/>
      <c r="B27" s="26" t="s">
        <v>260</v>
      </c>
      <c r="C27" s="18">
        <f>SUM(C28:C32)</f>
        <v>2623135.8536546645</v>
      </c>
      <c r="D27" s="18">
        <f>SUM(D28:D32)</f>
        <v>2483828.6379221692</v>
      </c>
      <c r="E27" s="8">
        <f t="shared" si="0"/>
        <v>94.689287040226816</v>
      </c>
    </row>
    <row r="28" spans="1:5" ht="24.75" customHeight="1">
      <c r="A28" s="1"/>
      <c r="B28" s="10" t="s">
        <v>364</v>
      </c>
      <c r="C28" s="16">
        <f>(C10+C11+C16+C19+C26)/38.329039%*23.329039%+C17</f>
        <v>2469650.958150777</v>
      </c>
      <c r="D28" s="16">
        <f>(D10+D11+D16+D19+D26+D25)/38.329039%*23.329039%+D17</f>
        <v>2296768.6510309209</v>
      </c>
      <c r="E28" s="41">
        <f t="shared" si="0"/>
        <v>92.999727084943757</v>
      </c>
    </row>
    <row r="29" spans="1:5" ht="24.75" customHeight="1">
      <c r="A29" s="1"/>
      <c r="B29" s="10" t="s">
        <v>365</v>
      </c>
      <c r="C29" s="16">
        <f>(C12+C18+C20)/33.309987%*20.309987%</f>
        <v>114018.88475669474</v>
      </c>
      <c r="D29" s="16">
        <f>(D12+D18+D20+D24)/33.309987%*20.309987%</f>
        <v>138839.85296498029</v>
      </c>
      <c r="E29" s="41">
        <f t="shared" si="0"/>
        <v>121.76917294117646</v>
      </c>
    </row>
    <row r="30" spans="1:5" ht="24.75" customHeight="1">
      <c r="A30" s="1"/>
      <c r="B30" s="10" t="s">
        <v>366</v>
      </c>
      <c r="C30" s="16">
        <f>(C13+C21)/27.742016%*16.742016%</f>
        <v>20518.643778447826</v>
      </c>
      <c r="D30" s="16">
        <f>(D13+D21)/27.742016%*16.742016%</f>
        <v>25597.454249278358</v>
      </c>
      <c r="E30" s="41">
        <f t="shared" si="0"/>
        <v>124.75217429411765</v>
      </c>
    </row>
    <row r="31" spans="1:5" ht="24.75" customHeight="1">
      <c r="A31" s="1"/>
      <c r="B31" s="10" t="s">
        <v>367</v>
      </c>
      <c r="C31" s="16">
        <f>(C14+C22)/25.095261%*15.095261%</f>
        <v>8722.01665884248</v>
      </c>
      <c r="D31" s="16">
        <f>(D14+D22)/25.095261%*15.095261%</f>
        <v>9846.8449566389118</v>
      </c>
      <c r="E31" s="41">
        <f t="shared" si="0"/>
        <v>112.89642455172415</v>
      </c>
    </row>
    <row r="32" spans="1:5" ht="24.75" customHeight="1">
      <c r="A32" s="1"/>
      <c r="B32" s="10" t="s">
        <v>368</v>
      </c>
      <c r="C32" s="16">
        <f>(C23+C15)/22.997423%*13.997423%</f>
        <v>10225.350309902115</v>
      </c>
      <c r="D32" s="16">
        <f>(D23+D15)/22.997423%*13.997423%</f>
        <v>12775.834720351231</v>
      </c>
      <c r="E32" s="41">
        <f t="shared" si="0"/>
        <v>124.94275827380952</v>
      </c>
    </row>
    <row r="33" spans="1:5" ht="38.25" customHeight="1">
      <c r="A33" s="7" t="s">
        <v>17</v>
      </c>
      <c r="B33" s="26" t="s">
        <v>18</v>
      </c>
      <c r="C33" s="18">
        <f>C34</f>
        <v>21136</v>
      </c>
      <c r="D33" s="18">
        <f>D34</f>
        <v>20865.853479999998</v>
      </c>
      <c r="E33" s="8">
        <f t="shared" si="0"/>
        <v>98.721865442846322</v>
      </c>
    </row>
    <row r="34" spans="1:5" ht="23.25" customHeight="1">
      <c r="A34" s="7" t="s">
        <v>19</v>
      </c>
      <c r="B34" s="26" t="s">
        <v>20</v>
      </c>
      <c r="C34" s="18">
        <f>SUM(C35:C38)</f>
        <v>21136</v>
      </c>
      <c r="D34" s="18">
        <f>SUM(D35:D38)</f>
        <v>20865.853479999998</v>
      </c>
      <c r="E34" s="8">
        <f t="shared" si="0"/>
        <v>98.721865442846322</v>
      </c>
    </row>
    <row r="35" spans="1:5" ht="39" customHeight="1">
      <c r="A35" s="1" t="s">
        <v>21</v>
      </c>
      <c r="B35" s="10" t="s">
        <v>22</v>
      </c>
      <c r="C35" s="16">
        <v>11054</v>
      </c>
      <c r="D35" s="16">
        <v>10584.79581</v>
      </c>
      <c r="E35" s="41">
        <f t="shared" si="0"/>
        <v>95.755344762077073</v>
      </c>
    </row>
    <row r="36" spans="1:5" ht="51.75" customHeight="1">
      <c r="A36" s="1" t="s">
        <v>23</v>
      </c>
      <c r="B36" s="10" t="s">
        <v>24</v>
      </c>
      <c r="C36" s="16">
        <v>50</v>
      </c>
      <c r="D36" s="16">
        <v>61.935630000000003</v>
      </c>
      <c r="E36" s="41">
        <f t="shared" si="0"/>
        <v>123.87126000000002</v>
      </c>
    </row>
    <row r="37" spans="1:5" ht="38.25" customHeight="1">
      <c r="A37" s="1" t="s">
        <v>25</v>
      </c>
      <c r="B37" s="10" t="s">
        <v>26</v>
      </c>
      <c r="C37" s="16">
        <v>11164</v>
      </c>
      <c r="D37" s="16">
        <v>11277.45968</v>
      </c>
      <c r="E37" s="41">
        <f t="shared" si="0"/>
        <v>101.01629953421714</v>
      </c>
    </row>
    <row r="38" spans="1:5" ht="43.5" customHeight="1">
      <c r="A38" s="1" t="s">
        <v>27</v>
      </c>
      <c r="B38" s="10" t="s">
        <v>28</v>
      </c>
      <c r="C38" s="33">
        <v>-1132</v>
      </c>
      <c r="D38" s="33">
        <v>-1058.33764</v>
      </c>
      <c r="E38" s="41">
        <f t="shared" si="0"/>
        <v>93.492724381625436</v>
      </c>
    </row>
    <row r="39" spans="1:5" ht="27" customHeight="1">
      <c r="A39" s="7" t="s">
        <v>29</v>
      </c>
      <c r="B39" s="26" t="s">
        <v>30</v>
      </c>
      <c r="C39" s="18">
        <f>C40+C46+C48+C44</f>
        <v>954404</v>
      </c>
      <c r="D39" s="18">
        <f>D40+D46+D48+D44</f>
        <v>904938.67261999997</v>
      </c>
      <c r="E39" s="8">
        <f t="shared" si="0"/>
        <v>94.817150034995663</v>
      </c>
    </row>
    <row r="40" spans="1:5" ht="18" customHeight="1">
      <c r="A40" s="7" t="s">
        <v>31</v>
      </c>
      <c r="B40" s="26" t="s">
        <v>32</v>
      </c>
      <c r="C40" s="18">
        <f>C41+C42+C43</f>
        <v>864805</v>
      </c>
      <c r="D40" s="18">
        <f>D41+D42+D43</f>
        <v>808678.59909000003</v>
      </c>
      <c r="E40" s="8">
        <f t="shared" si="0"/>
        <v>93.509935660640267</v>
      </c>
    </row>
    <row r="41" spans="1:5" ht="24.75" customHeight="1">
      <c r="A41" s="1" t="s">
        <v>33</v>
      </c>
      <c r="B41" s="10" t="s">
        <v>34</v>
      </c>
      <c r="C41" s="16">
        <v>748476</v>
      </c>
      <c r="D41" s="16">
        <v>710049.25919000001</v>
      </c>
      <c r="E41" s="41">
        <f t="shared" si="0"/>
        <v>94.866002275290057</v>
      </c>
    </row>
    <row r="42" spans="1:5" ht="23.25" customHeight="1">
      <c r="A42" s="1" t="s">
        <v>35</v>
      </c>
      <c r="B42" s="10" t="s">
        <v>36</v>
      </c>
      <c r="C42" s="16">
        <v>116329</v>
      </c>
      <c r="D42" s="16">
        <v>98627.247399999993</v>
      </c>
      <c r="E42" s="41">
        <f t="shared" si="0"/>
        <v>84.783026932235288</v>
      </c>
    </row>
    <row r="43" spans="1:5" ht="23.25" customHeight="1">
      <c r="A43" s="1" t="s">
        <v>348</v>
      </c>
      <c r="B43" s="10" t="s">
        <v>349</v>
      </c>
      <c r="C43" s="16">
        <v>0</v>
      </c>
      <c r="D43" s="16">
        <v>2.0924999999999998</v>
      </c>
      <c r="E43" s="41">
        <v>0</v>
      </c>
    </row>
    <row r="44" spans="1:5" ht="18" customHeight="1">
      <c r="A44" s="7" t="s">
        <v>325</v>
      </c>
      <c r="B44" s="26" t="s">
        <v>326</v>
      </c>
      <c r="C44" s="18">
        <f>C45</f>
        <v>270</v>
      </c>
      <c r="D44" s="18">
        <f>D45</f>
        <v>216.08045000000001</v>
      </c>
      <c r="E44" s="8">
        <f t="shared" si="0"/>
        <v>80.029796296296297</v>
      </c>
    </row>
    <row r="45" spans="1:5" ht="23.25" customHeight="1">
      <c r="A45" s="1" t="s">
        <v>327</v>
      </c>
      <c r="B45" s="10" t="s">
        <v>326</v>
      </c>
      <c r="C45" s="16">
        <v>270</v>
      </c>
      <c r="D45" s="16">
        <v>216.08045000000001</v>
      </c>
      <c r="E45" s="41">
        <f t="shared" si="0"/>
        <v>80.029796296296297</v>
      </c>
    </row>
    <row r="46" spans="1:5" ht="23.25" customHeight="1">
      <c r="A46" s="7" t="s">
        <v>37</v>
      </c>
      <c r="B46" s="26" t="s">
        <v>38</v>
      </c>
      <c r="C46" s="18">
        <f>C47</f>
        <v>83829</v>
      </c>
      <c r="D46" s="18">
        <f>D47</f>
        <v>90085.111539999998</v>
      </c>
      <c r="E46" s="8">
        <f t="shared" si="0"/>
        <v>107.46294425556788</v>
      </c>
    </row>
    <row r="47" spans="1:5" ht="23.25" customHeight="1">
      <c r="A47" s="1" t="s">
        <v>39</v>
      </c>
      <c r="B47" s="10" t="s">
        <v>40</v>
      </c>
      <c r="C47" s="16">
        <v>83829</v>
      </c>
      <c r="D47" s="16">
        <v>90085.111539999998</v>
      </c>
      <c r="E47" s="41">
        <f t="shared" si="0"/>
        <v>107.46294425556788</v>
      </c>
    </row>
    <row r="48" spans="1:5" ht="23.25" customHeight="1">
      <c r="A48" s="7" t="s">
        <v>184</v>
      </c>
      <c r="B48" s="26" t="s">
        <v>185</v>
      </c>
      <c r="C48" s="18">
        <f>C49</f>
        <v>5500</v>
      </c>
      <c r="D48" s="18">
        <f>D49</f>
        <v>5958.8815400000003</v>
      </c>
      <c r="E48" s="8">
        <f t="shared" si="0"/>
        <v>108.34330072727273</v>
      </c>
    </row>
    <row r="49" spans="1:5" ht="44.25" customHeight="1">
      <c r="A49" s="1" t="s">
        <v>186</v>
      </c>
      <c r="B49" s="10" t="s">
        <v>187</v>
      </c>
      <c r="C49" s="16">
        <v>5500</v>
      </c>
      <c r="D49" s="16">
        <v>5958.8815400000003</v>
      </c>
      <c r="E49" s="41">
        <f t="shared" si="0"/>
        <v>108.34330072727273</v>
      </c>
    </row>
    <row r="50" spans="1:5" ht="27.75" customHeight="1">
      <c r="A50" s="7" t="s">
        <v>41</v>
      </c>
      <c r="B50" s="26" t="s">
        <v>42</v>
      </c>
      <c r="C50" s="18">
        <f>C51+C53</f>
        <v>487500</v>
      </c>
      <c r="D50" s="18">
        <f>D51+D53</f>
        <v>492830.20964999998</v>
      </c>
      <c r="E50" s="8">
        <f t="shared" si="0"/>
        <v>101.09337633846154</v>
      </c>
    </row>
    <row r="51" spans="1:5" ht="15" customHeight="1">
      <c r="A51" s="7" t="s">
        <v>43</v>
      </c>
      <c r="B51" s="26" t="s">
        <v>44</v>
      </c>
      <c r="C51" s="18">
        <f>C52</f>
        <v>125500</v>
      </c>
      <c r="D51" s="18">
        <f>D52</f>
        <v>132417.07332</v>
      </c>
      <c r="E51" s="8">
        <f t="shared" si="0"/>
        <v>105.51161220717131</v>
      </c>
    </row>
    <row r="52" spans="1:5" ht="31.5" customHeight="1">
      <c r="A52" s="1" t="s">
        <v>45</v>
      </c>
      <c r="B52" s="10" t="s">
        <v>46</v>
      </c>
      <c r="C52" s="16">
        <v>125500</v>
      </c>
      <c r="D52" s="16">
        <v>132417.07332</v>
      </c>
      <c r="E52" s="41">
        <f t="shared" si="0"/>
        <v>105.51161220717131</v>
      </c>
    </row>
    <row r="53" spans="1:5" ht="15" customHeight="1">
      <c r="A53" s="7" t="s">
        <v>47</v>
      </c>
      <c r="B53" s="26" t="s">
        <v>48</v>
      </c>
      <c r="C53" s="18">
        <f>C54+C55</f>
        <v>362000</v>
      </c>
      <c r="D53" s="18">
        <f>D54+D55</f>
        <v>360413.13633000001</v>
      </c>
      <c r="E53" s="8">
        <f t="shared" si="0"/>
        <v>99.561639870165749</v>
      </c>
    </row>
    <row r="54" spans="1:5" ht="15" customHeight="1">
      <c r="A54" s="1" t="s">
        <v>49</v>
      </c>
      <c r="B54" s="10" t="s">
        <v>50</v>
      </c>
      <c r="C54" s="16">
        <v>310000</v>
      </c>
      <c r="D54" s="16">
        <v>302008.20548</v>
      </c>
      <c r="E54" s="41">
        <f t="shared" si="0"/>
        <v>97.422001767741932</v>
      </c>
    </row>
    <row r="55" spans="1:5" ht="15" customHeight="1">
      <c r="A55" s="1" t="s">
        <v>51</v>
      </c>
      <c r="B55" s="10" t="s">
        <v>52</v>
      </c>
      <c r="C55" s="16">
        <v>52000</v>
      </c>
      <c r="D55" s="16">
        <v>58404.930849999997</v>
      </c>
      <c r="E55" s="41">
        <f t="shared" si="0"/>
        <v>112.31717471153846</v>
      </c>
    </row>
    <row r="56" spans="1:5" ht="22.5" customHeight="1">
      <c r="A56" s="7" t="s">
        <v>53</v>
      </c>
      <c r="B56" s="26" t="s">
        <v>54</v>
      </c>
      <c r="C56" s="18">
        <f>C57+C59</f>
        <v>77735</v>
      </c>
      <c r="D56" s="18">
        <f>D57+D59</f>
        <v>85420.580419999998</v>
      </c>
      <c r="E56" s="8">
        <f t="shared" si="0"/>
        <v>109.88689833408374</v>
      </c>
    </row>
    <row r="57" spans="1:5" ht="23.25" customHeight="1">
      <c r="A57" s="7" t="s">
        <v>55</v>
      </c>
      <c r="B57" s="26" t="s">
        <v>56</v>
      </c>
      <c r="C57" s="18">
        <f>C58</f>
        <v>77000</v>
      </c>
      <c r="D57" s="18">
        <f>D58</f>
        <v>84455.580419999998</v>
      </c>
      <c r="E57" s="8">
        <f t="shared" si="0"/>
        <v>109.68257197402598</v>
      </c>
    </row>
    <row r="58" spans="1:5" ht="27.75" customHeight="1">
      <c r="A58" s="1" t="s">
        <v>57</v>
      </c>
      <c r="B58" s="10" t="s">
        <v>58</v>
      </c>
      <c r="C58" s="16">
        <v>77000</v>
      </c>
      <c r="D58" s="16">
        <v>84455.580419999998</v>
      </c>
      <c r="E58" s="41">
        <f t="shared" si="0"/>
        <v>109.68257197402598</v>
      </c>
    </row>
    <row r="59" spans="1:5" ht="23.25" customHeight="1">
      <c r="A59" s="7" t="s">
        <v>59</v>
      </c>
      <c r="B59" s="26" t="s">
        <v>60</v>
      </c>
      <c r="C59" s="18">
        <f>C60</f>
        <v>735</v>
      </c>
      <c r="D59" s="18">
        <f>D60</f>
        <v>965</v>
      </c>
      <c r="E59" s="8">
        <f t="shared" si="0"/>
        <v>131.29251700680271</v>
      </c>
    </row>
    <row r="60" spans="1:5" ht="18.75" customHeight="1">
      <c r="A60" s="1" t="s">
        <v>61</v>
      </c>
      <c r="B60" s="10" t="s">
        <v>62</v>
      </c>
      <c r="C60" s="16">
        <v>735</v>
      </c>
      <c r="D60" s="16">
        <v>965</v>
      </c>
      <c r="E60" s="8">
        <f t="shared" si="0"/>
        <v>131.29251700680271</v>
      </c>
    </row>
    <row r="61" spans="1:5" ht="35.25" customHeight="1">
      <c r="A61" s="7" t="s">
        <v>63</v>
      </c>
      <c r="B61" s="26" t="s">
        <v>64</v>
      </c>
      <c r="C61" s="18">
        <f>C62+C67+C69</f>
        <v>409073.00699999998</v>
      </c>
      <c r="D61" s="18">
        <f>D62+D67+D69</f>
        <v>408336.63283000002</v>
      </c>
      <c r="E61" s="8">
        <f t="shared" si="0"/>
        <v>99.819989547733726</v>
      </c>
    </row>
    <row r="62" spans="1:5" ht="50.25" customHeight="1">
      <c r="A62" s="7" t="s">
        <v>65</v>
      </c>
      <c r="B62" s="26" t="s">
        <v>66</v>
      </c>
      <c r="C62" s="18">
        <f>SUM(C63:C66)</f>
        <v>237474.307</v>
      </c>
      <c r="D62" s="18">
        <f>SUM(D63:D66)</f>
        <v>235780.42213999998</v>
      </c>
      <c r="E62" s="8">
        <f t="shared" si="0"/>
        <v>99.286708157442888</v>
      </c>
    </row>
    <row r="63" spans="1:5" ht="39" customHeight="1">
      <c r="A63" s="1" t="s">
        <v>67</v>
      </c>
      <c r="B63" s="10" t="s">
        <v>68</v>
      </c>
      <c r="C63" s="16">
        <v>210000</v>
      </c>
      <c r="D63" s="16">
        <v>209795.21398999999</v>
      </c>
      <c r="E63" s="41">
        <f t="shared" si="0"/>
        <v>99.902482852380942</v>
      </c>
    </row>
    <row r="64" spans="1:5" ht="47.25" customHeight="1">
      <c r="A64" s="1" t="s">
        <v>69</v>
      </c>
      <c r="B64" s="10" t="s">
        <v>70</v>
      </c>
      <c r="C64" s="16">
        <v>5000</v>
      </c>
      <c r="D64" s="16">
        <v>4340.4744000000001</v>
      </c>
      <c r="E64" s="41">
        <f t="shared" si="0"/>
        <v>86.809488000000002</v>
      </c>
    </row>
    <row r="65" spans="1:5" ht="51" customHeight="1">
      <c r="A65" s="1" t="s">
        <v>71</v>
      </c>
      <c r="B65" s="10" t="s">
        <v>72</v>
      </c>
      <c r="C65" s="16">
        <v>474.30700000000002</v>
      </c>
      <c r="D65" s="16">
        <v>558.68299000000002</v>
      </c>
      <c r="E65" s="41">
        <f t="shared" si="0"/>
        <v>117.78931999738566</v>
      </c>
    </row>
    <row r="66" spans="1:5" ht="23.25" customHeight="1">
      <c r="A66" s="1" t="s">
        <v>73</v>
      </c>
      <c r="B66" s="10" t="s">
        <v>74</v>
      </c>
      <c r="C66" s="16">
        <v>22000</v>
      </c>
      <c r="D66" s="16">
        <v>21086.050759999998</v>
      </c>
      <c r="E66" s="41">
        <f t="shared" si="0"/>
        <v>95.845685272727266</v>
      </c>
    </row>
    <row r="67" spans="1:5" ht="29.25" customHeight="1">
      <c r="A67" s="7" t="s">
        <v>75</v>
      </c>
      <c r="B67" s="26" t="s">
        <v>76</v>
      </c>
      <c r="C67" s="18">
        <f>C68</f>
        <v>435</v>
      </c>
      <c r="D67" s="18">
        <f>D68</f>
        <v>432.14506999999998</v>
      </c>
      <c r="E67" s="8">
        <f t="shared" si="0"/>
        <v>99.343694252873561</v>
      </c>
    </row>
    <row r="68" spans="1:5" ht="28.5" customHeight="1">
      <c r="A68" s="1" t="s">
        <v>77</v>
      </c>
      <c r="B68" s="10" t="s">
        <v>78</v>
      </c>
      <c r="C68" s="16">
        <v>435</v>
      </c>
      <c r="D68" s="16">
        <v>432.14506999999998</v>
      </c>
      <c r="E68" s="41">
        <f t="shared" si="0"/>
        <v>99.343694252873561</v>
      </c>
    </row>
    <row r="69" spans="1:5" ht="48.75" customHeight="1">
      <c r="A69" s="7" t="s">
        <v>79</v>
      </c>
      <c r="B69" s="26" t="s">
        <v>80</v>
      </c>
      <c r="C69" s="18">
        <f>C70+C71</f>
        <v>171163.7</v>
      </c>
      <c r="D69" s="18">
        <f>D70+D71</f>
        <v>172124.06562000001</v>
      </c>
      <c r="E69" s="8">
        <f t="shared" si="0"/>
        <v>100.56108019398972</v>
      </c>
    </row>
    <row r="70" spans="1:5" ht="49.5" customHeight="1">
      <c r="A70" s="1" t="s">
        <v>81</v>
      </c>
      <c r="B70" s="10" t="s">
        <v>82</v>
      </c>
      <c r="C70" s="16">
        <v>153287.70000000001</v>
      </c>
      <c r="D70" s="16">
        <v>154656.66372000001</v>
      </c>
      <c r="E70" s="41">
        <f t="shared" si="0"/>
        <v>100.89306821095234</v>
      </c>
    </row>
    <row r="71" spans="1:5" ht="63" customHeight="1">
      <c r="A71" s="1" t="s">
        <v>158</v>
      </c>
      <c r="B71" s="10" t="s">
        <v>157</v>
      </c>
      <c r="C71" s="16">
        <v>17876</v>
      </c>
      <c r="D71" s="16">
        <v>17467.401900000001</v>
      </c>
      <c r="E71" s="41">
        <f t="shared" si="0"/>
        <v>97.714264376818079</v>
      </c>
    </row>
    <row r="72" spans="1:5" ht="29.25" customHeight="1">
      <c r="A72" s="7" t="s">
        <v>83</v>
      </c>
      <c r="B72" s="26" t="s">
        <v>84</v>
      </c>
      <c r="C72" s="18">
        <f>C73</f>
        <v>9925</v>
      </c>
      <c r="D72" s="18">
        <f>D73</f>
        <v>11078.02655</v>
      </c>
      <c r="E72" s="8">
        <f t="shared" ref="E72:E135" si="1">D72/C72*100</f>
        <v>111.61739596977331</v>
      </c>
    </row>
    <row r="73" spans="1:5" ht="15" customHeight="1">
      <c r="A73" s="7" t="s">
        <v>85</v>
      </c>
      <c r="B73" s="26" t="s">
        <v>86</v>
      </c>
      <c r="C73" s="18">
        <f>SUM(C74:C76)</f>
        <v>9925</v>
      </c>
      <c r="D73" s="18">
        <f>SUM(D74:D76)</f>
        <v>11078.02655</v>
      </c>
      <c r="E73" s="8">
        <f t="shared" si="1"/>
        <v>111.61739596977331</v>
      </c>
    </row>
    <row r="74" spans="1:5" ht="23.25" customHeight="1">
      <c r="A74" s="1" t="s">
        <v>87</v>
      </c>
      <c r="B74" s="10" t="s">
        <v>88</v>
      </c>
      <c r="C74" s="16">
        <v>3700</v>
      </c>
      <c r="D74" s="16">
        <v>4286.1825799999997</v>
      </c>
      <c r="E74" s="41">
        <f t="shared" si="1"/>
        <v>115.84277243243241</v>
      </c>
    </row>
    <row r="75" spans="1:5" ht="15" customHeight="1">
      <c r="A75" s="1" t="s">
        <v>89</v>
      </c>
      <c r="B75" s="10" t="s">
        <v>90</v>
      </c>
      <c r="C75" s="16">
        <v>5824.5</v>
      </c>
      <c r="D75" s="16">
        <v>6355.4007300000003</v>
      </c>
      <c r="E75" s="41">
        <f t="shared" si="1"/>
        <v>109.11495802214783</v>
      </c>
    </row>
    <row r="76" spans="1:5" ht="15" customHeight="1">
      <c r="A76" s="1" t="s">
        <v>91</v>
      </c>
      <c r="B76" s="10" t="s">
        <v>92</v>
      </c>
      <c r="C76" s="16">
        <v>400.5</v>
      </c>
      <c r="D76" s="16">
        <v>436.44324</v>
      </c>
      <c r="E76" s="41">
        <f t="shared" si="1"/>
        <v>108.97459176029962</v>
      </c>
    </row>
    <row r="77" spans="1:5" ht="33" customHeight="1">
      <c r="A77" s="7" t="s">
        <v>93</v>
      </c>
      <c r="B77" s="26" t="s">
        <v>94</v>
      </c>
      <c r="C77" s="18">
        <f>C78+C80</f>
        <v>49797.617090000007</v>
      </c>
      <c r="D77" s="18">
        <f>D78+D80</f>
        <v>53864.084309999998</v>
      </c>
      <c r="E77" s="8">
        <f t="shared" si="1"/>
        <v>108.16598756653477</v>
      </c>
    </row>
    <row r="78" spans="1:5" ht="15" customHeight="1">
      <c r="A78" s="7" t="s">
        <v>95</v>
      </c>
      <c r="B78" s="26" t="s">
        <v>96</v>
      </c>
      <c r="C78" s="18">
        <f>C79</f>
        <v>15033.9</v>
      </c>
      <c r="D78" s="18">
        <f>D79</f>
        <v>17472.606879999999</v>
      </c>
      <c r="E78" s="8">
        <f t="shared" si="1"/>
        <v>116.22138553535677</v>
      </c>
    </row>
    <row r="79" spans="1:5" ht="15" customHeight="1">
      <c r="A79" s="1" t="s">
        <v>97</v>
      </c>
      <c r="B79" s="10" t="s">
        <v>98</v>
      </c>
      <c r="C79" s="16">
        <v>15033.9</v>
      </c>
      <c r="D79" s="16">
        <v>17472.606879999999</v>
      </c>
      <c r="E79" s="41">
        <f t="shared" si="1"/>
        <v>116.22138553535677</v>
      </c>
    </row>
    <row r="80" spans="1:5" ht="15" customHeight="1">
      <c r="A80" s="7" t="s">
        <v>99</v>
      </c>
      <c r="B80" s="26" t="s">
        <v>100</v>
      </c>
      <c r="C80" s="18">
        <f>SUM(C81:C82)</f>
        <v>34763.717090000006</v>
      </c>
      <c r="D80" s="18">
        <f>SUM(D81:D82)</f>
        <v>36391.477429999999</v>
      </c>
      <c r="E80" s="8">
        <f t="shared" si="1"/>
        <v>104.6823541216432</v>
      </c>
    </row>
    <row r="81" spans="1:5" ht="23.25" customHeight="1">
      <c r="A81" s="1" t="s">
        <v>101</v>
      </c>
      <c r="B81" s="10" t="s">
        <v>102</v>
      </c>
      <c r="C81" s="16">
        <v>600</v>
      </c>
      <c r="D81" s="16">
        <v>589.23256000000003</v>
      </c>
      <c r="E81" s="41">
        <f t="shared" si="1"/>
        <v>98.205426666666668</v>
      </c>
    </row>
    <row r="82" spans="1:5" ht="15" customHeight="1">
      <c r="A82" s="1" t="s">
        <v>103</v>
      </c>
      <c r="B82" s="10" t="s">
        <v>104</v>
      </c>
      <c r="C82" s="16">
        <v>34163.717090000006</v>
      </c>
      <c r="D82" s="16">
        <v>35802.244870000002</v>
      </c>
      <c r="E82" s="41">
        <f t="shared" si="1"/>
        <v>104.79610510672333</v>
      </c>
    </row>
    <row r="83" spans="1:5" ht="23.25" customHeight="1">
      <c r="A83" s="7" t="s">
        <v>105</v>
      </c>
      <c r="B83" s="26" t="s">
        <v>106</v>
      </c>
      <c r="C83" s="18">
        <f>C84+C86+C89+C91</f>
        <v>107000</v>
      </c>
      <c r="D83" s="18">
        <f>D84+D86+D89+D91</f>
        <v>115054.19648000001</v>
      </c>
      <c r="E83" s="8">
        <f t="shared" si="1"/>
        <v>107.52728642990654</v>
      </c>
    </row>
    <row r="84" spans="1:5" ht="15" customHeight="1">
      <c r="A84" s="7" t="s">
        <v>107</v>
      </c>
      <c r="B84" s="26" t="s">
        <v>108</v>
      </c>
      <c r="C84" s="18">
        <f>C85</f>
        <v>2000</v>
      </c>
      <c r="D84" s="18">
        <f>D85</f>
        <v>1200.17</v>
      </c>
      <c r="E84" s="8">
        <f t="shared" si="1"/>
        <v>60.008500000000012</v>
      </c>
    </row>
    <row r="85" spans="1:5" ht="20.25" customHeight="1">
      <c r="A85" s="1" t="s">
        <v>109</v>
      </c>
      <c r="B85" s="10" t="s">
        <v>110</v>
      </c>
      <c r="C85" s="16">
        <v>2000</v>
      </c>
      <c r="D85" s="16">
        <v>1200.17</v>
      </c>
      <c r="E85" s="41">
        <f t="shared" si="1"/>
        <v>60.008500000000012</v>
      </c>
    </row>
    <row r="86" spans="1:5" ht="23.25" customHeight="1">
      <c r="A86" s="7" t="s">
        <v>111</v>
      </c>
      <c r="B86" s="26" t="s">
        <v>112</v>
      </c>
      <c r="C86" s="18">
        <f>C87</f>
        <v>20000</v>
      </c>
      <c r="D86" s="18">
        <f>D87+D88</f>
        <v>19987.915730000001</v>
      </c>
      <c r="E86" s="8">
        <f t="shared" si="1"/>
        <v>99.939578650000001</v>
      </c>
    </row>
    <row r="87" spans="1:5" ht="23.25" customHeight="1">
      <c r="A87" s="1" t="s">
        <v>113</v>
      </c>
      <c r="B87" s="10" t="s">
        <v>114</v>
      </c>
      <c r="C87" s="16">
        <v>20000</v>
      </c>
      <c r="D87" s="16">
        <v>19948.961520000001</v>
      </c>
      <c r="E87" s="41">
        <f t="shared" si="1"/>
        <v>99.744807600000001</v>
      </c>
    </row>
    <row r="88" spans="1:5" ht="23.25" customHeight="1">
      <c r="A88" s="1" t="s">
        <v>350</v>
      </c>
      <c r="B88" s="10" t="s">
        <v>351</v>
      </c>
      <c r="C88" s="16">
        <v>0</v>
      </c>
      <c r="D88" s="16">
        <v>38.954210000000003</v>
      </c>
      <c r="E88" s="41">
        <v>0</v>
      </c>
    </row>
    <row r="89" spans="1:5" ht="57.75" customHeight="1">
      <c r="A89" s="7" t="s">
        <v>115</v>
      </c>
      <c r="B89" s="26" t="s">
        <v>116</v>
      </c>
      <c r="C89" s="18">
        <f>C90</f>
        <v>15000</v>
      </c>
      <c r="D89" s="18">
        <f>D90</f>
        <v>17072.90006</v>
      </c>
      <c r="E89" s="8">
        <f t="shared" si="1"/>
        <v>113.81933373333332</v>
      </c>
    </row>
    <row r="90" spans="1:5" ht="37.5" customHeight="1">
      <c r="A90" s="1" t="s">
        <v>117</v>
      </c>
      <c r="B90" s="10" t="s">
        <v>118</v>
      </c>
      <c r="C90" s="16">
        <v>15000</v>
      </c>
      <c r="D90" s="16">
        <v>17072.90006</v>
      </c>
      <c r="E90" s="41">
        <f t="shared" si="1"/>
        <v>113.81933373333332</v>
      </c>
    </row>
    <row r="91" spans="1:5" ht="37.5" customHeight="1">
      <c r="A91" s="7" t="s">
        <v>217</v>
      </c>
      <c r="B91" s="26" t="s">
        <v>218</v>
      </c>
      <c r="C91" s="18">
        <f>C92</f>
        <v>70000</v>
      </c>
      <c r="D91" s="18">
        <f>D92</f>
        <v>76793.210690000007</v>
      </c>
      <c r="E91" s="8">
        <f t="shared" si="1"/>
        <v>109.70458670000001</v>
      </c>
    </row>
    <row r="92" spans="1:5" ht="37.5" customHeight="1">
      <c r="A92" s="1" t="s">
        <v>215</v>
      </c>
      <c r="B92" s="10" t="s">
        <v>216</v>
      </c>
      <c r="C92" s="16">
        <v>70000</v>
      </c>
      <c r="D92" s="16">
        <v>76793.210690000007</v>
      </c>
      <c r="E92" s="41">
        <f t="shared" si="1"/>
        <v>109.70458670000001</v>
      </c>
    </row>
    <row r="93" spans="1:5" ht="20.25" customHeight="1">
      <c r="A93" s="7" t="s">
        <v>147</v>
      </c>
      <c r="B93" s="26" t="s">
        <v>148</v>
      </c>
      <c r="C93" s="18">
        <f>C94+C106+C108+C111+C114</f>
        <v>29903.547200000001</v>
      </c>
      <c r="D93" s="18">
        <f>D94+D106+D108+D111+D114</f>
        <v>31907.527479999997</v>
      </c>
      <c r="E93" s="8">
        <f t="shared" si="1"/>
        <v>106.70148015082303</v>
      </c>
    </row>
    <row r="94" spans="1:5" ht="24">
      <c r="A94" s="7" t="s">
        <v>149</v>
      </c>
      <c r="B94" s="26" t="s">
        <v>150</v>
      </c>
      <c r="C94" s="18">
        <f>SUM(C95:C105)</f>
        <v>2947.6000000000004</v>
      </c>
      <c r="D94" s="18">
        <f>SUM(D95:D105)</f>
        <v>3302.1471199999996</v>
      </c>
      <c r="E94" s="8">
        <f t="shared" si="1"/>
        <v>112.02833220246977</v>
      </c>
    </row>
    <row r="95" spans="1:5" ht="36">
      <c r="A95" s="1" t="s">
        <v>261</v>
      </c>
      <c r="B95" s="10" t="s">
        <v>262</v>
      </c>
      <c r="C95" s="16">
        <v>44.2</v>
      </c>
      <c r="D95" s="16">
        <v>52.299610000000001</v>
      </c>
      <c r="E95" s="41">
        <f t="shared" si="1"/>
        <v>118.32490950226244</v>
      </c>
    </row>
    <row r="96" spans="1:5" ht="48">
      <c r="A96" s="1" t="s">
        <v>263</v>
      </c>
      <c r="B96" s="10" t="s">
        <v>264</v>
      </c>
      <c r="C96" s="16">
        <v>69.5</v>
      </c>
      <c r="D96" s="16">
        <v>80.309520000000006</v>
      </c>
      <c r="E96" s="41">
        <f t="shared" si="1"/>
        <v>115.55326618705037</v>
      </c>
    </row>
    <row r="97" spans="1:5" ht="36">
      <c r="A97" s="1" t="s">
        <v>151</v>
      </c>
      <c r="B97" s="10" t="s">
        <v>152</v>
      </c>
      <c r="C97" s="16">
        <v>45.6</v>
      </c>
      <c r="D97" s="16">
        <v>7.4248599999999998</v>
      </c>
      <c r="E97" s="41">
        <f t="shared" si="1"/>
        <v>16.282587719298245</v>
      </c>
    </row>
    <row r="98" spans="1:5" ht="36">
      <c r="A98" s="1" t="s">
        <v>265</v>
      </c>
      <c r="B98" s="10" t="s">
        <v>266</v>
      </c>
      <c r="C98" s="16">
        <v>22</v>
      </c>
      <c r="D98" s="16">
        <v>110.40384</v>
      </c>
      <c r="E98" s="41">
        <f t="shared" si="1"/>
        <v>501.83563636363635</v>
      </c>
    </row>
    <row r="99" spans="1:5" ht="24">
      <c r="A99" s="1" t="s">
        <v>267</v>
      </c>
      <c r="B99" s="10" t="s">
        <v>268</v>
      </c>
      <c r="C99" s="16">
        <v>1</v>
      </c>
      <c r="D99" s="16">
        <v>0.75</v>
      </c>
      <c r="E99" s="41">
        <f t="shared" si="1"/>
        <v>75</v>
      </c>
    </row>
    <row r="100" spans="1:5" ht="36">
      <c r="A100" s="1" t="s">
        <v>269</v>
      </c>
      <c r="B100" s="10" t="s">
        <v>270</v>
      </c>
      <c r="C100" s="16">
        <v>93.95</v>
      </c>
      <c r="D100" s="16">
        <v>99.288499999999999</v>
      </c>
      <c r="E100" s="41">
        <f t="shared" si="1"/>
        <v>105.68227780734433</v>
      </c>
    </row>
    <row r="101" spans="1:5" ht="36">
      <c r="A101" s="1" t="s">
        <v>173</v>
      </c>
      <c r="B101" s="10" t="s">
        <v>174</v>
      </c>
      <c r="C101" s="16">
        <v>186.3</v>
      </c>
      <c r="D101" s="16">
        <v>163.14999</v>
      </c>
      <c r="E101" s="41">
        <f t="shared" si="1"/>
        <v>87.573800322061189</v>
      </c>
    </row>
    <row r="102" spans="1:5" ht="36">
      <c r="A102" s="1" t="s">
        <v>271</v>
      </c>
      <c r="B102" s="10" t="s">
        <v>272</v>
      </c>
      <c r="C102" s="16">
        <v>27</v>
      </c>
      <c r="D102" s="16">
        <v>27</v>
      </c>
      <c r="E102" s="41">
        <f t="shared" si="1"/>
        <v>100</v>
      </c>
    </row>
    <row r="103" spans="1:5" ht="60">
      <c r="A103" s="1" t="s">
        <v>273</v>
      </c>
      <c r="B103" s="10" t="s">
        <v>274</v>
      </c>
      <c r="C103" s="16">
        <v>71</v>
      </c>
      <c r="D103" s="16">
        <v>86.25</v>
      </c>
      <c r="E103" s="41">
        <f t="shared" si="1"/>
        <v>121.47887323943662</v>
      </c>
    </row>
    <row r="104" spans="1:5" ht="36">
      <c r="A104" s="1" t="s">
        <v>275</v>
      </c>
      <c r="B104" s="10" t="s">
        <v>276</v>
      </c>
      <c r="C104" s="16">
        <v>272.5</v>
      </c>
      <c r="D104" s="16">
        <v>301.29741999999999</v>
      </c>
      <c r="E104" s="41">
        <f t="shared" si="1"/>
        <v>110.5678605504587</v>
      </c>
    </row>
    <row r="105" spans="1:5" ht="36">
      <c r="A105" s="1" t="s">
        <v>277</v>
      </c>
      <c r="B105" s="10" t="s">
        <v>278</v>
      </c>
      <c r="C105" s="16">
        <v>2114.5500000000002</v>
      </c>
      <c r="D105" s="16">
        <v>2373.9733799999999</v>
      </c>
      <c r="E105" s="41">
        <f t="shared" si="1"/>
        <v>112.26849116833368</v>
      </c>
    </row>
    <row r="106" spans="1:5" ht="24">
      <c r="A106" s="7" t="s">
        <v>280</v>
      </c>
      <c r="B106" s="26" t="s">
        <v>281</v>
      </c>
      <c r="C106" s="18">
        <f>C107</f>
        <v>970</v>
      </c>
      <c r="D106" s="18">
        <f>D107</f>
        <v>1023.10806</v>
      </c>
      <c r="E106" s="8">
        <f t="shared" si="1"/>
        <v>105.47505773195876</v>
      </c>
    </row>
    <row r="107" spans="1:5" ht="37.5" customHeight="1">
      <c r="A107" s="1" t="s">
        <v>279</v>
      </c>
      <c r="B107" s="10" t="s">
        <v>282</v>
      </c>
      <c r="C107" s="16">
        <v>970</v>
      </c>
      <c r="D107" s="16">
        <v>1023.10806</v>
      </c>
      <c r="E107" s="41">
        <f t="shared" si="1"/>
        <v>105.47505773195876</v>
      </c>
    </row>
    <row r="108" spans="1:5" ht="60">
      <c r="A108" s="7" t="s">
        <v>153</v>
      </c>
      <c r="B108" s="26" t="s">
        <v>154</v>
      </c>
      <c r="C108" s="18">
        <f>C109+C110</f>
        <v>18749.197200000002</v>
      </c>
      <c r="D108" s="18">
        <f>D109+D110</f>
        <v>19828.220429999998</v>
      </c>
      <c r="E108" s="8">
        <f t="shared" si="1"/>
        <v>105.75503696766278</v>
      </c>
    </row>
    <row r="109" spans="1:5" ht="36">
      <c r="A109" s="1" t="s">
        <v>328</v>
      </c>
      <c r="B109" s="10" t="s">
        <v>329</v>
      </c>
      <c r="C109" s="16">
        <v>3.5209999999999999</v>
      </c>
      <c r="D109" s="16">
        <v>3.5205000000000002</v>
      </c>
      <c r="E109" s="41">
        <f t="shared" si="1"/>
        <v>99.985799488781595</v>
      </c>
    </row>
    <row r="110" spans="1:5" ht="48">
      <c r="A110" s="1" t="s">
        <v>155</v>
      </c>
      <c r="B110" s="10" t="s">
        <v>156</v>
      </c>
      <c r="C110" s="16">
        <v>18745.676200000002</v>
      </c>
      <c r="D110" s="16">
        <v>19824.699929999999</v>
      </c>
      <c r="E110" s="41">
        <f t="shared" si="1"/>
        <v>105.75612060342745</v>
      </c>
    </row>
    <row r="111" spans="1:5">
      <c r="A111" s="7" t="s">
        <v>188</v>
      </c>
      <c r="B111" s="26" t="s">
        <v>189</v>
      </c>
      <c r="C111" s="18">
        <f>C113+C112</f>
        <v>7179.75</v>
      </c>
      <c r="D111" s="18">
        <f>D113+D112</f>
        <v>7697.0568700000003</v>
      </c>
      <c r="E111" s="8">
        <f t="shared" si="1"/>
        <v>107.20508193182215</v>
      </c>
    </row>
    <row r="112" spans="1:5" ht="24">
      <c r="A112" s="1" t="s">
        <v>287</v>
      </c>
      <c r="B112" s="10" t="s">
        <v>288</v>
      </c>
      <c r="C112" s="16">
        <v>4999</v>
      </c>
      <c r="D112" s="16">
        <v>5248.5812800000003</v>
      </c>
      <c r="E112" s="41">
        <f t="shared" si="1"/>
        <v>104.99262412482497</v>
      </c>
    </row>
    <row r="113" spans="1:5" ht="36">
      <c r="A113" s="1" t="s">
        <v>190</v>
      </c>
      <c r="B113" s="10" t="s">
        <v>191</v>
      </c>
      <c r="C113" s="16">
        <v>2180.75</v>
      </c>
      <c r="D113" s="16">
        <v>2448.47559</v>
      </c>
      <c r="E113" s="41">
        <f t="shared" si="1"/>
        <v>112.27676670870113</v>
      </c>
    </row>
    <row r="114" spans="1:5">
      <c r="A114" s="7" t="s">
        <v>283</v>
      </c>
      <c r="B114" s="26" t="s">
        <v>284</v>
      </c>
      <c r="C114" s="18">
        <f>C115</f>
        <v>57</v>
      </c>
      <c r="D114" s="18">
        <f>D115</f>
        <v>56.994999999999997</v>
      </c>
      <c r="E114" s="8">
        <f t="shared" si="1"/>
        <v>99.991228070175424</v>
      </c>
    </row>
    <row r="115" spans="1:5" ht="96">
      <c r="A115" s="1" t="s">
        <v>285</v>
      </c>
      <c r="B115" s="10" t="s">
        <v>286</v>
      </c>
      <c r="C115" s="16">
        <v>57</v>
      </c>
      <c r="D115" s="16">
        <v>56.994999999999997</v>
      </c>
      <c r="E115" s="41">
        <f t="shared" si="1"/>
        <v>99.991228070175424</v>
      </c>
    </row>
    <row r="116" spans="1:5">
      <c r="A116" s="7" t="s">
        <v>208</v>
      </c>
      <c r="B116" s="26" t="s">
        <v>207</v>
      </c>
      <c r="C116" s="18">
        <f>C117+C119</f>
        <v>24528.755000000001</v>
      </c>
      <c r="D116" s="18">
        <f>D117+D119</f>
        <v>29828.946079999998</v>
      </c>
      <c r="E116" s="8">
        <f t="shared" si="1"/>
        <v>121.6080721585747</v>
      </c>
    </row>
    <row r="117" spans="1:5">
      <c r="A117" s="7" t="s">
        <v>209</v>
      </c>
      <c r="B117" s="26" t="s">
        <v>210</v>
      </c>
      <c r="C117" s="18">
        <f>C118</f>
        <v>24132.674999999999</v>
      </c>
      <c r="D117" s="18">
        <f>D118</f>
        <v>29548.367709999999</v>
      </c>
      <c r="E117" s="8">
        <f t="shared" si="1"/>
        <v>122.44132782627703</v>
      </c>
    </row>
    <row r="118" spans="1:5">
      <c r="A118" s="1" t="s">
        <v>209</v>
      </c>
      <c r="B118" s="10" t="s">
        <v>210</v>
      </c>
      <c r="C118" s="16">
        <v>24132.674999999999</v>
      </c>
      <c r="D118" s="16">
        <v>29548.367709999999</v>
      </c>
      <c r="E118" s="41">
        <f t="shared" si="1"/>
        <v>122.44132782627703</v>
      </c>
    </row>
    <row r="119" spans="1:5">
      <c r="A119" s="23" t="s">
        <v>330</v>
      </c>
      <c r="B119" s="26" t="s">
        <v>331</v>
      </c>
      <c r="C119" s="18">
        <f>C120</f>
        <v>396.08</v>
      </c>
      <c r="D119" s="18">
        <f>D120</f>
        <v>280.57837000000001</v>
      </c>
      <c r="E119" s="8">
        <f t="shared" si="1"/>
        <v>70.838812866087665</v>
      </c>
    </row>
    <row r="120" spans="1:5">
      <c r="A120" s="24" t="s">
        <v>332</v>
      </c>
      <c r="B120" s="10" t="s">
        <v>333</v>
      </c>
      <c r="C120" s="16">
        <v>396.08</v>
      </c>
      <c r="D120" s="16">
        <v>280.57837000000001</v>
      </c>
      <c r="E120" s="41">
        <f t="shared" si="1"/>
        <v>70.838812866087665</v>
      </c>
    </row>
    <row r="121" spans="1:5" ht="24.75" customHeight="1">
      <c r="A121" s="7" t="s">
        <v>119</v>
      </c>
      <c r="B121" s="26" t="s">
        <v>120</v>
      </c>
      <c r="C121" s="18">
        <f>C122</f>
        <v>5432282.7647799999</v>
      </c>
      <c r="D121" s="18">
        <f>D122+D186+D188</f>
        <v>4545703.2667300003</v>
      </c>
      <c r="E121" s="8">
        <f t="shared" si="1"/>
        <v>83.679430242510492</v>
      </c>
    </row>
    <row r="122" spans="1:5" ht="31.5" customHeight="1">
      <c r="A122" s="7" t="s">
        <v>121</v>
      </c>
      <c r="B122" s="26" t="s">
        <v>122</v>
      </c>
      <c r="C122" s="18">
        <f>C123+C150+C168</f>
        <v>5432282.7647799999</v>
      </c>
      <c r="D122" s="18">
        <f>D123+D150+D168</f>
        <v>4578390.8900300004</v>
      </c>
      <c r="E122" s="8">
        <f t="shared" si="1"/>
        <v>84.281159289310651</v>
      </c>
    </row>
    <row r="123" spans="1:5" ht="24.75" customHeight="1">
      <c r="A123" s="7" t="s">
        <v>123</v>
      </c>
      <c r="B123" s="26" t="s">
        <v>124</v>
      </c>
      <c r="C123" s="18">
        <f>SUM(C124:C134)+C135</f>
        <v>2743573.7302000001</v>
      </c>
      <c r="D123" s="18">
        <f>SUM(D124:D134)+D135</f>
        <v>1968396.4932000001</v>
      </c>
      <c r="E123" s="8">
        <f t="shared" si="1"/>
        <v>71.7457114978466</v>
      </c>
    </row>
    <row r="124" spans="1:5" ht="69.75" customHeight="1">
      <c r="A124" s="1" t="s">
        <v>192</v>
      </c>
      <c r="B124" s="10" t="s">
        <v>315</v>
      </c>
      <c r="C124" s="33">
        <v>563325.42000000004</v>
      </c>
      <c r="D124" s="33">
        <v>492259.26561</v>
      </c>
      <c r="E124" s="41">
        <f t="shared" si="1"/>
        <v>87.384529107527214</v>
      </c>
    </row>
    <row r="125" spans="1:5" ht="48" customHeight="1">
      <c r="A125" s="1" t="s">
        <v>241</v>
      </c>
      <c r="B125" s="10" t="s">
        <v>240</v>
      </c>
      <c r="C125" s="33">
        <v>10465</v>
      </c>
      <c r="D125" s="33">
        <v>10317.70974</v>
      </c>
      <c r="E125" s="41">
        <f t="shared" si="1"/>
        <v>98.592544099378884</v>
      </c>
    </row>
    <row r="126" spans="1:5" s="9" customFormat="1" ht="36">
      <c r="A126" s="1" t="s">
        <v>145</v>
      </c>
      <c r="B126" s="27" t="s">
        <v>146</v>
      </c>
      <c r="C126" s="33">
        <v>85719.8</v>
      </c>
      <c r="D126" s="33">
        <v>79992.428320000006</v>
      </c>
      <c r="E126" s="41">
        <f t="shared" si="1"/>
        <v>93.318496216743398</v>
      </c>
    </row>
    <row r="127" spans="1:5" s="9" customFormat="1" ht="22.5" customHeight="1">
      <c r="A127" s="1" t="s">
        <v>226</v>
      </c>
      <c r="B127" s="10" t="s">
        <v>227</v>
      </c>
      <c r="C127" s="33">
        <v>41647.1</v>
      </c>
      <c r="D127" s="33">
        <v>41647.090909999999</v>
      </c>
      <c r="E127" s="41">
        <f t="shared" si="1"/>
        <v>99.999978173750392</v>
      </c>
    </row>
    <row r="128" spans="1:5" ht="23.25" customHeight="1">
      <c r="A128" s="1" t="s">
        <v>142</v>
      </c>
      <c r="B128" s="10" t="s">
        <v>143</v>
      </c>
      <c r="C128" s="33">
        <v>1629.1</v>
      </c>
      <c r="D128" s="33">
        <v>1628.9827700000001</v>
      </c>
      <c r="E128" s="41">
        <f t="shared" si="1"/>
        <v>99.992804002209823</v>
      </c>
    </row>
    <row r="129" spans="1:5" ht="36">
      <c r="A129" s="1" t="s">
        <v>165</v>
      </c>
      <c r="B129" s="10" t="s">
        <v>167</v>
      </c>
      <c r="C129" s="33">
        <v>628.89</v>
      </c>
      <c r="D129" s="33">
        <v>628.9</v>
      </c>
      <c r="E129" s="41">
        <f t="shared" si="1"/>
        <v>100.00159010319769</v>
      </c>
    </row>
    <row r="130" spans="1:5" ht="36">
      <c r="A130" s="1" t="s">
        <v>165</v>
      </c>
      <c r="B130" s="10" t="s">
        <v>228</v>
      </c>
      <c r="C130" s="33">
        <v>4940</v>
      </c>
      <c r="D130" s="33">
        <v>4940</v>
      </c>
      <c r="E130" s="41">
        <f t="shared" si="1"/>
        <v>100</v>
      </c>
    </row>
    <row r="131" spans="1:5" ht="42.75" customHeight="1">
      <c r="A131" s="1" t="s">
        <v>166</v>
      </c>
      <c r="B131" s="10" t="s">
        <v>175</v>
      </c>
      <c r="C131" s="33">
        <v>94201.1</v>
      </c>
      <c r="D131" s="33">
        <v>92271.630929999999</v>
      </c>
      <c r="E131" s="41">
        <f t="shared" si="1"/>
        <v>97.951755266127464</v>
      </c>
    </row>
    <row r="132" spans="1:5" ht="42.75" customHeight="1">
      <c r="A132" s="1" t="s">
        <v>166</v>
      </c>
      <c r="B132" s="10" t="s">
        <v>196</v>
      </c>
      <c r="C132" s="33">
        <v>553658.29</v>
      </c>
      <c r="D132" s="33">
        <v>551789.82096000004</v>
      </c>
      <c r="E132" s="41">
        <f t="shared" si="1"/>
        <v>99.662523062736042</v>
      </c>
    </row>
    <row r="133" spans="1:5" ht="28.5" customHeight="1">
      <c r="A133" s="1" t="s">
        <v>231</v>
      </c>
      <c r="B133" s="10" t="s">
        <v>232</v>
      </c>
      <c r="C133" s="33">
        <v>2754.9000000000005</v>
      </c>
      <c r="D133" s="33">
        <v>2754.89273</v>
      </c>
      <c r="E133" s="41">
        <f t="shared" si="1"/>
        <v>99.999736106573721</v>
      </c>
    </row>
    <row r="134" spans="1:5" ht="45.75" customHeight="1">
      <c r="A134" s="1" t="s">
        <v>144</v>
      </c>
      <c r="B134" s="10" t="s">
        <v>316</v>
      </c>
      <c r="C134" s="16">
        <v>610579.73</v>
      </c>
      <c r="D134" s="16">
        <v>195306.99762000001</v>
      </c>
      <c r="E134" s="41">
        <f t="shared" si="1"/>
        <v>31.987140749005871</v>
      </c>
    </row>
    <row r="135" spans="1:5" ht="21" customHeight="1">
      <c r="A135" s="7" t="s">
        <v>125</v>
      </c>
      <c r="B135" s="26" t="s">
        <v>126</v>
      </c>
      <c r="C135" s="18">
        <f>SUM(C136:C149)</f>
        <v>774024.40020000003</v>
      </c>
      <c r="D135" s="18">
        <f>SUM(D136:D149)</f>
        <v>494858.77361000003</v>
      </c>
      <c r="E135" s="8">
        <f t="shared" si="1"/>
        <v>63.933226585897494</v>
      </c>
    </row>
    <row r="136" spans="1:5" ht="29.25" customHeight="1">
      <c r="A136" s="1" t="s">
        <v>292</v>
      </c>
      <c r="B136" s="10" t="s">
        <v>219</v>
      </c>
      <c r="C136" s="16">
        <v>35019.660000000003</v>
      </c>
      <c r="D136" s="16">
        <v>32625.319810000001</v>
      </c>
      <c r="E136" s="41">
        <f t="shared" ref="E136:E192" si="2">D136/C136*100</f>
        <v>93.162868542984128</v>
      </c>
    </row>
    <row r="137" spans="1:5" ht="78.75" customHeight="1">
      <c r="A137" s="1" t="s">
        <v>159</v>
      </c>
      <c r="B137" s="10" t="s">
        <v>176</v>
      </c>
      <c r="C137" s="17">
        <v>1274</v>
      </c>
      <c r="D137" s="17">
        <v>1274</v>
      </c>
      <c r="E137" s="41">
        <f t="shared" si="2"/>
        <v>100</v>
      </c>
    </row>
    <row r="138" spans="1:5" ht="26.25" customHeight="1">
      <c r="A138" s="1" t="s">
        <v>160</v>
      </c>
      <c r="B138" s="10" t="s">
        <v>132</v>
      </c>
      <c r="C138" s="16">
        <v>7923</v>
      </c>
      <c r="D138" s="16">
        <v>7922.9999600000001</v>
      </c>
      <c r="E138" s="41">
        <f t="shared" si="2"/>
        <v>99.999999495140742</v>
      </c>
    </row>
    <row r="139" spans="1:5" ht="26.25" customHeight="1">
      <c r="A139" s="1" t="s">
        <v>318</v>
      </c>
      <c r="B139" s="10" t="s">
        <v>317</v>
      </c>
      <c r="C139" s="16">
        <v>11068.32</v>
      </c>
      <c r="D139" s="16">
        <v>8166.8034399999997</v>
      </c>
      <c r="E139" s="41">
        <f t="shared" si="2"/>
        <v>73.785393266548127</v>
      </c>
    </row>
    <row r="140" spans="1:5" ht="26.25" customHeight="1">
      <c r="A140" s="1" t="s">
        <v>229</v>
      </c>
      <c r="B140" s="10" t="s">
        <v>230</v>
      </c>
      <c r="C140" s="16">
        <v>210368.73499999999</v>
      </c>
      <c r="D140" s="16">
        <v>0</v>
      </c>
      <c r="E140" s="41">
        <f t="shared" si="2"/>
        <v>0</v>
      </c>
    </row>
    <row r="141" spans="1:5" ht="28.5" customHeight="1">
      <c r="A141" s="1" t="s">
        <v>168</v>
      </c>
      <c r="B141" s="10" t="s">
        <v>169</v>
      </c>
      <c r="C141" s="16">
        <v>33345</v>
      </c>
      <c r="D141" s="16">
        <v>33344.082979999999</v>
      </c>
      <c r="E141" s="41">
        <f t="shared" si="2"/>
        <v>99.997249902534108</v>
      </c>
    </row>
    <row r="142" spans="1:5" ht="28.5" customHeight="1">
      <c r="A142" s="19" t="s">
        <v>334</v>
      </c>
      <c r="B142" s="21" t="s">
        <v>335</v>
      </c>
      <c r="C142" s="16">
        <v>2761</v>
      </c>
      <c r="D142" s="16">
        <v>2760.98117</v>
      </c>
      <c r="E142" s="41">
        <f t="shared" si="2"/>
        <v>99.999318000724386</v>
      </c>
    </row>
    <row r="143" spans="1:5" ht="42" customHeight="1">
      <c r="A143" s="19" t="s">
        <v>293</v>
      </c>
      <c r="B143" s="28" t="s">
        <v>234</v>
      </c>
      <c r="C143" s="16">
        <v>2349.54</v>
      </c>
      <c r="D143" s="16">
        <v>0</v>
      </c>
      <c r="E143" s="41">
        <f t="shared" si="2"/>
        <v>0</v>
      </c>
    </row>
    <row r="144" spans="1:5" ht="51">
      <c r="A144" s="19" t="s">
        <v>294</v>
      </c>
      <c r="B144" s="28" t="s">
        <v>193</v>
      </c>
      <c r="C144" s="16">
        <v>9900.01</v>
      </c>
      <c r="D144" s="16">
        <v>9897.3333199999997</v>
      </c>
      <c r="E144" s="41">
        <f t="shared" si="2"/>
        <v>99.972962855593067</v>
      </c>
    </row>
    <row r="145" spans="1:5" ht="34.5" customHeight="1">
      <c r="A145" s="19" t="s">
        <v>295</v>
      </c>
      <c r="B145" s="28" t="s">
        <v>211</v>
      </c>
      <c r="C145" s="16">
        <v>390960.13000000006</v>
      </c>
      <c r="D145" s="16">
        <v>346826.60379000002</v>
      </c>
      <c r="E145" s="41">
        <f t="shared" si="2"/>
        <v>88.711502062882971</v>
      </c>
    </row>
    <row r="146" spans="1:5" ht="34.5" customHeight="1">
      <c r="A146" s="19" t="s">
        <v>296</v>
      </c>
      <c r="B146" s="28" t="s">
        <v>212</v>
      </c>
      <c r="C146" s="16">
        <v>11277.29</v>
      </c>
      <c r="D146" s="16">
        <v>3223.0494800000001</v>
      </c>
      <c r="E146" s="41">
        <f t="shared" si="2"/>
        <v>28.579999982265242</v>
      </c>
    </row>
    <row r="147" spans="1:5" ht="43.5" customHeight="1">
      <c r="A147" s="19" t="s">
        <v>297</v>
      </c>
      <c r="B147" s="28" t="s">
        <v>233</v>
      </c>
      <c r="C147" s="16">
        <v>25280</v>
      </c>
      <c r="D147" s="16">
        <v>25280</v>
      </c>
      <c r="E147" s="41">
        <f t="shared" si="2"/>
        <v>100</v>
      </c>
    </row>
    <row r="148" spans="1:5" ht="43.5" customHeight="1">
      <c r="A148" s="19" t="s">
        <v>298</v>
      </c>
      <c r="B148" s="28" t="s">
        <v>289</v>
      </c>
      <c r="C148" s="16">
        <v>18150.7</v>
      </c>
      <c r="D148" s="16">
        <v>18150.65034</v>
      </c>
      <c r="E148" s="41">
        <f t="shared" si="2"/>
        <v>99.999726401736567</v>
      </c>
    </row>
    <row r="149" spans="1:5" ht="43.5" customHeight="1">
      <c r="A149" s="19" t="s">
        <v>290</v>
      </c>
      <c r="B149" s="28" t="s">
        <v>291</v>
      </c>
      <c r="C149" s="16">
        <v>14347.0152</v>
      </c>
      <c r="D149" s="16">
        <v>5386.9493199999997</v>
      </c>
      <c r="E149" s="41">
        <f t="shared" si="2"/>
        <v>37.547526401170884</v>
      </c>
    </row>
    <row r="150" spans="1:5" ht="23.25" customHeight="1">
      <c r="A150" s="13" t="s">
        <v>127</v>
      </c>
      <c r="B150" s="29" t="s">
        <v>128</v>
      </c>
      <c r="C150" s="18">
        <f>SUM(C151:C159)+C160</f>
        <v>2392205.71</v>
      </c>
      <c r="D150" s="18">
        <f>SUM(D151:D159)+D160</f>
        <v>2364951.1392200002</v>
      </c>
      <c r="E150" s="8">
        <f t="shared" si="2"/>
        <v>98.86069284651947</v>
      </c>
    </row>
    <row r="151" spans="1:5" ht="36">
      <c r="A151" s="1" t="s">
        <v>161</v>
      </c>
      <c r="B151" s="10" t="s">
        <v>177</v>
      </c>
      <c r="C151" s="16">
        <v>12266</v>
      </c>
      <c r="D151" s="16">
        <v>12266</v>
      </c>
      <c r="E151" s="41">
        <f t="shared" si="2"/>
        <v>100</v>
      </c>
    </row>
    <row r="152" spans="1:5" ht="36">
      <c r="A152" s="1" t="s">
        <v>162</v>
      </c>
      <c r="B152" s="10" t="s">
        <v>178</v>
      </c>
      <c r="C152" s="16">
        <v>3227</v>
      </c>
      <c r="D152" s="16">
        <v>3227</v>
      </c>
      <c r="E152" s="41">
        <f t="shared" si="2"/>
        <v>100</v>
      </c>
    </row>
    <row r="153" spans="1:5" ht="36">
      <c r="A153" s="1" t="s">
        <v>163</v>
      </c>
      <c r="B153" s="10" t="s">
        <v>179</v>
      </c>
      <c r="C153" s="16">
        <v>1307</v>
      </c>
      <c r="D153" s="16">
        <v>1307</v>
      </c>
      <c r="E153" s="41">
        <f t="shared" si="2"/>
        <v>100</v>
      </c>
    </row>
    <row r="154" spans="1:5" ht="60">
      <c r="A154" s="1" t="s">
        <v>170</v>
      </c>
      <c r="B154" s="10" t="s">
        <v>180</v>
      </c>
      <c r="C154" s="16">
        <v>354.52</v>
      </c>
      <c r="D154" s="16">
        <v>354.52</v>
      </c>
      <c r="E154" s="41">
        <f t="shared" si="2"/>
        <v>100</v>
      </c>
    </row>
    <row r="155" spans="1:5" ht="60">
      <c r="A155" s="1" t="s">
        <v>194</v>
      </c>
      <c r="B155" s="10" t="s">
        <v>195</v>
      </c>
      <c r="C155" s="16">
        <v>5399</v>
      </c>
      <c r="D155" s="16">
        <v>4146.3704399999997</v>
      </c>
      <c r="E155" s="41">
        <f t="shared" si="2"/>
        <v>76.798859788849782</v>
      </c>
    </row>
    <row r="156" spans="1:5" ht="43.5" customHeight="1">
      <c r="A156" s="1" t="s">
        <v>135</v>
      </c>
      <c r="B156" s="10" t="s">
        <v>139</v>
      </c>
      <c r="C156" s="16">
        <v>42646</v>
      </c>
      <c r="D156" s="16">
        <v>40268.407310000002</v>
      </c>
      <c r="E156" s="41">
        <f t="shared" si="2"/>
        <v>94.424816653378983</v>
      </c>
    </row>
    <row r="157" spans="1:5" ht="39.75" customHeight="1">
      <c r="A157" s="1" t="s">
        <v>136</v>
      </c>
      <c r="B157" s="10" t="s">
        <v>140</v>
      </c>
      <c r="C157" s="16">
        <v>13149</v>
      </c>
      <c r="D157" s="16">
        <v>11377.07</v>
      </c>
      <c r="E157" s="41">
        <f t="shared" si="2"/>
        <v>86.524222374325049</v>
      </c>
    </row>
    <row r="158" spans="1:5" ht="33.75" customHeight="1">
      <c r="A158" s="1" t="s">
        <v>137</v>
      </c>
      <c r="B158" s="10" t="s">
        <v>181</v>
      </c>
      <c r="C158" s="16">
        <v>13122.51</v>
      </c>
      <c r="D158" s="16">
        <v>13122.51</v>
      </c>
      <c r="E158" s="41">
        <f t="shared" si="2"/>
        <v>100</v>
      </c>
    </row>
    <row r="159" spans="1:5" ht="34.5" customHeight="1">
      <c r="A159" s="1" t="s">
        <v>138</v>
      </c>
      <c r="B159" s="10" t="s">
        <v>141</v>
      </c>
      <c r="C159" s="16">
        <v>1.68</v>
      </c>
      <c r="D159" s="16">
        <v>1.68</v>
      </c>
      <c r="E159" s="41">
        <f t="shared" si="2"/>
        <v>100</v>
      </c>
    </row>
    <row r="160" spans="1:5" ht="22.5" customHeight="1">
      <c r="A160" s="7" t="s">
        <v>129</v>
      </c>
      <c r="B160" s="26" t="s">
        <v>130</v>
      </c>
      <c r="C160" s="18">
        <f>SUM(C161:C167)</f>
        <v>2300733</v>
      </c>
      <c r="D160" s="18">
        <f>SUM(D161:D167)</f>
        <v>2278880.5814700001</v>
      </c>
      <c r="E160" s="8">
        <f t="shared" si="2"/>
        <v>99.050197544434752</v>
      </c>
    </row>
    <row r="161" spans="1:5" ht="56.25" customHeight="1">
      <c r="A161" s="1" t="s">
        <v>164</v>
      </c>
      <c r="B161" s="10" t="s">
        <v>133</v>
      </c>
      <c r="C161" s="16">
        <v>1057</v>
      </c>
      <c r="D161" s="16">
        <v>1056.9000000000001</v>
      </c>
      <c r="E161" s="41">
        <f t="shared" si="2"/>
        <v>99.990539262062455</v>
      </c>
    </row>
    <row r="162" spans="1:5" ht="132">
      <c r="A162" s="1" t="s">
        <v>171</v>
      </c>
      <c r="B162" s="10" t="s">
        <v>182</v>
      </c>
      <c r="C162" s="16">
        <v>21322</v>
      </c>
      <c r="D162" s="16">
        <v>21216.05431</v>
      </c>
      <c r="E162" s="41">
        <f t="shared" si="2"/>
        <v>99.503115608291907</v>
      </c>
    </row>
    <row r="163" spans="1:5" ht="108">
      <c r="A163" s="14" t="s">
        <v>172</v>
      </c>
      <c r="B163" s="30" t="s">
        <v>183</v>
      </c>
      <c r="C163" s="16">
        <v>2255829</v>
      </c>
      <c r="D163" s="16">
        <v>2234090.47896</v>
      </c>
      <c r="E163" s="41">
        <f t="shared" si="2"/>
        <v>99.036340031092777</v>
      </c>
    </row>
    <row r="164" spans="1:5" ht="60">
      <c r="A164" s="14" t="s">
        <v>197</v>
      </c>
      <c r="B164" s="30" t="s">
        <v>200</v>
      </c>
      <c r="C164" s="16">
        <v>9460</v>
      </c>
      <c r="D164" s="16">
        <v>9460</v>
      </c>
      <c r="E164" s="41">
        <f t="shared" si="2"/>
        <v>100</v>
      </c>
    </row>
    <row r="165" spans="1:5" ht="36">
      <c r="A165" s="14" t="s">
        <v>198</v>
      </c>
      <c r="B165" s="30" t="s">
        <v>220</v>
      </c>
      <c r="C165" s="16">
        <v>682</v>
      </c>
      <c r="D165" s="16">
        <v>681.87599999999998</v>
      </c>
      <c r="E165" s="41">
        <f t="shared" si="2"/>
        <v>99.981818181818184</v>
      </c>
    </row>
    <row r="166" spans="1:5" ht="36">
      <c r="A166" s="14" t="s">
        <v>199</v>
      </c>
      <c r="B166" s="30" t="s">
        <v>221</v>
      </c>
      <c r="C166" s="16">
        <v>11695</v>
      </c>
      <c r="D166" s="16">
        <v>11695</v>
      </c>
      <c r="E166" s="41">
        <f t="shared" si="2"/>
        <v>100</v>
      </c>
    </row>
    <row r="167" spans="1:5" ht="48">
      <c r="A167" s="14" t="s">
        <v>202</v>
      </c>
      <c r="B167" s="30" t="s">
        <v>201</v>
      </c>
      <c r="C167" s="16">
        <v>688</v>
      </c>
      <c r="D167" s="16">
        <v>680.2722</v>
      </c>
      <c r="E167" s="41">
        <f t="shared" si="2"/>
        <v>98.876773255813958</v>
      </c>
    </row>
    <row r="168" spans="1:5">
      <c r="A168" s="7" t="s">
        <v>203</v>
      </c>
      <c r="B168" s="26" t="s">
        <v>204</v>
      </c>
      <c r="C168" s="18">
        <f>SUM(C169:C173)</f>
        <v>296503.32458000001</v>
      </c>
      <c r="D168" s="18">
        <f>SUM(D169:D173)</f>
        <v>245043.25760999997</v>
      </c>
      <c r="E168" s="8">
        <f t="shared" si="2"/>
        <v>82.644354142438786</v>
      </c>
    </row>
    <row r="169" spans="1:5" ht="84">
      <c r="A169" s="20" t="s">
        <v>300</v>
      </c>
      <c r="B169" s="21" t="s">
        <v>235</v>
      </c>
      <c r="C169" s="16">
        <v>1249.92</v>
      </c>
      <c r="D169" s="16">
        <v>1249.92</v>
      </c>
      <c r="E169" s="41">
        <f t="shared" si="2"/>
        <v>100</v>
      </c>
    </row>
    <row r="170" spans="1:5" ht="48">
      <c r="A170" s="20" t="s">
        <v>301</v>
      </c>
      <c r="B170" s="31" t="s">
        <v>222</v>
      </c>
      <c r="C170" s="16">
        <v>6806.2138600000008</v>
      </c>
      <c r="D170" s="16">
        <v>6785.2070199999998</v>
      </c>
      <c r="E170" s="41">
        <f t="shared" si="2"/>
        <v>99.691357920393045</v>
      </c>
    </row>
    <row r="171" spans="1:5" ht="72">
      <c r="A171" s="20" t="s">
        <v>302</v>
      </c>
      <c r="B171" s="31" t="s">
        <v>223</v>
      </c>
      <c r="C171" s="16">
        <v>52887</v>
      </c>
      <c r="D171" s="16">
        <v>52520</v>
      </c>
      <c r="E171" s="41">
        <f t="shared" si="2"/>
        <v>99.306067653676706</v>
      </c>
    </row>
    <row r="172" spans="1:5" ht="36" customHeight="1">
      <c r="A172" s="20" t="s">
        <v>303</v>
      </c>
      <c r="B172" s="31" t="s">
        <v>236</v>
      </c>
      <c r="C172" s="16">
        <v>15000</v>
      </c>
      <c r="D172" s="16">
        <v>15000</v>
      </c>
      <c r="E172" s="41">
        <f t="shared" si="2"/>
        <v>100</v>
      </c>
    </row>
    <row r="173" spans="1:5">
      <c r="A173" s="7" t="s">
        <v>205</v>
      </c>
      <c r="B173" s="26" t="s">
        <v>206</v>
      </c>
      <c r="C173" s="18">
        <f>SUM(C174:C185)</f>
        <v>220560.19071999998</v>
      </c>
      <c r="D173" s="18">
        <f>SUM(D174:D185)</f>
        <v>169488.13058999999</v>
      </c>
      <c r="E173" s="8">
        <f t="shared" si="2"/>
        <v>76.844388843118239</v>
      </c>
    </row>
    <row r="174" spans="1:5" ht="60">
      <c r="A174" s="20" t="s">
        <v>309</v>
      </c>
      <c r="B174" s="31" t="s">
        <v>312</v>
      </c>
      <c r="C174" s="16">
        <v>7765</v>
      </c>
      <c r="D174" s="16">
        <v>7765</v>
      </c>
      <c r="E174" s="41">
        <f t="shared" si="2"/>
        <v>100</v>
      </c>
    </row>
    <row r="175" spans="1:5" ht="48">
      <c r="A175" s="20" t="s">
        <v>310</v>
      </c>
      <c r="B175" s="31" t="s">
        <v>313</v>
      </c>
      <c r="C175" s="16">
        <v>2052</v>
      </c>
      <c r="D175" s="16">
        <v>2052</v>
      </c>
      <c r="E175" s="41">
        <f t="shared" si="2"/>
        <v>100</v>
      </c>
    </row>
    <row r="176" spans="1:5" ht="36">
      <c r="A176" s="20" t="s">
        <v>311</v>
      </c>
      <c r="B176" s="31" t="s">
        <v>314</v>
      </c>
      <c r="C176" s="16">
        <v>1500</v>
      </c>
      <c r="D176" s="16">
        <v>1500</v>
      </c>
      <c r="E176" s="41">
        <f t="shared" si="2"/>
        <v>100</v>
      </c>
    </row>
    <row r="177" spans="1:5" ht="60">
      <c r="A177" s="20" t="s">
        <v>299</v>
      </c>
      <c r="B177" s="31" t="s">
        <v>237</v>
      </c>
      <c r="C177" s="16">
        <v>6279.1</v>
      </c>
      <c r="D177" s="16">
        <v>6279.1</v>
      </c>
      <c r="E177" s="41">
        <f t="shared" si="2"/>
        <v>100</v>
      </c>
    </row>
    <row r="178" spans="1:5" ht="36">
      <c r="A178" s="20" t="s">
        <v>304</v>
      </c>
      <c r="B178" s="31" t="s">
        <v>238</v>
      </c>
      <c r="C178" s="16">
        <v>53574.03</v>
      </c>
      <c r="D178" s="16">
        <v>3057.7198699999999</v>
      </c>
      <c r="E178" s="41">
        <f t="shared" si="2"/>
        <v>5.7074666027551038</v>
      </c>
    </row>
    <row r="179" spans="1:5" ht="72">
      <c r="A179" s="20" t="s">
        <v>305</v>
      </c>
      <c r="B179" s="31" t="s">
        <v>213</v>
      </c>
      <c r="C179" s="16">
        <v>5055.24</v>
      </c>
      <c r="D179" s="16">
        <v>5055.24</v>
      </c>
      <c r="E179" s="41">
        <f t="shared" si="2"/>
        <v>100</v>
      </c>
    </row>
    <row r="180" spans="1:5" ht="39" customHeight="1">
      <c r="A180" s="38" t="s">
        <v>306</v>
      </c>
      <c r="B180" s="31" t="s">
        <v>224</v>
      </c>
      <c r="C180" s="16">
        <v>85229</v>
      </c>
      <c r="D180" s="16">
        <v>85229</v>
      </c>
      <c r="E180" s="41">
        <f t="shared" si="2"/>
        <v>100</v>
      </c>
    </row>
    <row r="181" spans="1:5" ht="60">
      <c r="A181" s="38" t="s">
        <v>307</v>
      </c>
      <c r="B181" s="31" t="s">
        <v>225</v>
      </c>
      <c r="C181" s="16">
        <v>17433</v>
      </c>
      <c r="D181" s="16">
        <v>16877.25</v>
      </c>
      <c r="E181" s="41">
        <f t="shared" si="2"/>
        <v>96.812080536912745</v>
      </c>
    </row>
    <row r="182" spans="1:5" ht="36">
      <c r="A182" s="38" t="s">
        <v>336</v>
      </c>
      <c r="B182" s="31" t="s">
        <v>337</v>
      </c>
      <c r="C182" s="16">
        <v>31158</v>
      </c>
      <c r="D182" s="16">
        <v>31158</v>
      </c>
      <c r="E182" s="41">
        <f t="shared" si="2"/>
        <v>100</v>
      </c>
    </row>
    <row r="183" spans="1:5" ht="36">
      <c r="A183" s="38" t="s">
        <v>308</v>
      </c>
      <c r="B183" s="31" t="s">
        <v>239</v>
      </c>
      <c r="C183" s="16">
        <v>4530.96</v>
      </c>
      <c r="D183" s="16">
        <v>4530.96</v>
      </c>
      <c r="E183" s="41">
        <f t="shared" si="2"/>
        <v>100</v>
      </c>
    </row>
    <row r="184" spans="1:5" ht="60">
      <c r="A184" s="38" t="s">
        <v>319</v>
      </c>
      <c r="B184" s="31" t="s">
        <v>320</v>
      </c>
      <c r="C184" s="16">
        <v>469.96071999999998</v>
      </c>
      <c r="D184" s="16">
        <v>469.96071999999998</v>
      </c>
      <c r="E184" s="41">
        <f t="shared" si="2"/>
        <v>100</v>
      </c>
    </row>
    <row r="185" spans="1:5" ht="24">
      <c r="A185" s="20" t="s">
        <v>338</v>
      </c>
      <c r="B185" s="31" t="s">
        <v>339</v>
      </c>
      <c r="C185" s="16">
        <v>5513.9</v>
      </c>
      <c r="D185" s="16">
        <v>5513.9</v>
      </c>
      <c r="E185" s="41">
        <f t="shared" si="2"/>
        <v>100</v>
      </c>
    </row>
    <row r="186" spans="1:5" s="2" customFormat="1" ht="54" customHeight="1">
      <c r="A186" s="43" t="s">
        <v>352</v>
      </c>
      <c r="B186" s="40" t="s">
        <v>353</v>
      </c>
      <c r="C186" s="18">
        <f>C187</f>
        <v>0</v>
      </c>
      <c r="D186" s="18">
        <f>D187</f>
        <v>38.858269999999997</v>
      </c>
      <c r="E186" s="8">
        <v>0</v>
      </c>
    </row>
    <row r="187" spans="1:5" s="2" customFormat="1" ht="27" customHeight="1">
      <c r="A187" s="20" t="s">
        <v>354</v>
      </c>
      <c r="B187" s="15" t="s">
        <v>355</v>
      </c>
      <c r="C187" s="16">
        <v>0</v>
      </c>
      <c r="D187" s="16">
        <v>38.858269999999997</v>
      </c>
      <c r="E187" s="8">
        <v>0</v>
      </c>
    </row>
    <row r="188" spans="1:5" s="2" customFormat="1" ht="24">
      <c r="A188" s="43" t="s">
        <v>356</v>
      </c>
      <c r="B188" s="40" t="s">
        <v>357</v>
      </c>
      <c r="C188" s="18">
        <f>C189+C191</f>
        <v>0</v>
      </c>
      <c r="D188" s="18">
        <f>D189+D191+D190</f>
        <v>-32726.48157</v>
      </c>
      <c r="E188" s="8">
        <v>0</v>
      </c>
    </row>
    <row r="189" spans="1:5" s="2" customFormat="1" ht="36">
      <c r="A189" s="20" t="s">
        <v>358</v>
      </c>
      <c r="B189" s="15" t="s">
        <v>359</v>
      </c>
      <c r="C189" s="16">
        <v>0</v>
      </c>
      <c r="D189" s="16">
        <v>-1964.43605</v>
      </c>
      <c r="E189" s="8">
        <v>0</v>
      </c>
    </row>
    <row r="190" spans="1:5" s="2" customFormat="1" ht="84">
      <c r="A190" s="20" t="s">
        <v>362</v>
      </c>
      <c r="B190" s="15" t="s">
        <v>363</v>
      </c>
      <c r="C190" s="16">
        <v>0</v>
      </c>
      <c r="D190" s="16">
        <v>-15.456020000000001</v>
      </c>
      <c r="E190" s="8">
        <v>0</v>
      </c>
    </row>
    <row r="191" spans="1:5" s="2" customFormat="1" ht="24">
      <c r="A191" s="20" t="s">
        <v>360</v>
      </c>
      <c r="B191" s="15" t="s">
        <v>361</v>
      </c>
      <c r="C191" s="16">
        <v>0</v>
      </c>
      <c r="D191" s="16">
        <v>-30746.589499999998</v>
      </c>
      <c r="E191" s="8">
        <v>0</v>
      </c>
    </row>
    <row r="192" spans="1:5" ht="15" customHeight="1" thickBot="1">
      <c r="A192" s="46" t="s">
        <v>131</v>
      </c>
      <c r="B192" s="47"/>
      <c r="C192" s="39">
        <f>C7+C121</f>
        <v>11912197.19107</v>
      </c>
      <c r="D192" s="39">
        <f>D7+D121</f>
        <v>10779847.603300001</v>
      </c>
      <c r="E192" s="44">
        <f t="shared" si="2"/>
        <v>90.49420044340043</v>
      </c>
    </row>
    <row r="193" spans="1:4" ht="21" customHeight="1">
      <c r="A193" s="11"/>
      <c r="B193" s="11"/>
      <c r="C193" s="11"/>
      <c r="D193" s="11"/>
    </row>
    <row r="194" spans="1:4">
      <c r="A194" s="12" t="s">
        <v>134</v>
      </c>
    </row>
    <row r="195" spans="1:4" ht="15" customHeight="1">
      <c r="A195" s="45" t="s">
        <v>369</v>
      </c>
      <c r="B195" s="45"/>
      <c r="C195" s="42" t="s">
        <v>370</v>
      </c>
      <c r="D195" s="25"/>
    </row>
  </sheetData>
  <mergeCells count="10">
    <mergeCell ref="D1:E1"/>
    <mergeCell ref="D4:D5"/>
    <mergeCell ref="E4:E5"/>
    <mergeCell ref="A2:E2"/>
    <mergeCell ref="A3:E3"/>
    <mergeCell ref="A195:B195"/>
    <mergeCell ref="A192:B192"/>
    <mergeCell ref="A4:A5"/>
    <mergeCell ref="B4:B5"/>
    <mergeCell ref="C4:C5"/>
  </mergeCells>
  <pageMargins left="1.1811023622047245" right="0.39370078740157483" top="0.78740157480314965" bottom="0.39370078740157483" header="0.59055118110236227" footer="0.23622047244094491"/>
  <pageSetup paperSize="9" scale="90"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1</vt:lpstr>
      <vt:lpstr>'Приложение 1'!Заголовки_для_печати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Орлова Светлана</cp:lastModifiedBy>
  <cp:lastPrinted>2024-12-10T09:15:03Z</cp:lastPrinted>
  <dcterms:created xsi:type="dcterms:W3CDTF">2019-11-01T08:25:04Z</dcterms:created>
  <dcterms:modified xsi:type="dcterms:W3CDTF">2026-02-26T06:58:35Z</dcterms:modified>
</cp:coreProperties>
</file>