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3250" windowHeight="11955"/>
  </bookViews>
  <sheets>
    <sheet name="Приложение 1" sheetId="1" r:id="rId1"/>
    <sheet name="Лист1" sheetId="2" r:id="rId2"/>
  </sheets>
  <definedNames>
    <definedName name="_xlnm.Print_Titles" localSheetId="0">'Приложение 1'!$5:$7</definedName>
  </definedNames>
  <calcPr calcId="125725"/>
</workbook>
</file>

<file path=xl/calcChain.xml><?xml version="1.0" encoding="utf-8"?>
<calcChain xmlns="http://schemas.openxmlformats.org/spreadsheetml/2006/main">
  <c r="E144" i="1"/>
  <c r="D144"/>
  <c r="C144"/>
  <c r="E112" l="1"/>
  <c r="E99" s="1"/>
  <c r="D112"/>
  <c r="D99" s="1"/>
  <c r="C112"/>
  <c r="C99" s="1"/>
  <c r="E74" l="1"/>
  <c r="D74"/>
  <c r="C74"/>
  <c r="E92"/>
  <c r="D92"/>
  <c r="C92"/>
  <c r="E86"/>
  <c r="D86"/>
  <c r="C86"/>
  <c r="C88"/>
  <c r="D88"/>
  <c r="E88"/>
  <c r="E140" l="1"/>
  <c r="D140"/>
  <c r="C140"/>
  <c r="D90" l="1"/>
  <c r="D73" s="1"/>
  <c r="E90"/>
  <c r="E73" s="1"/>
  <c r="C90"/>
  <c r="C73" s="1"/>
  <c r="D71"/>
  <c r="E71"/>
  <c r="C71"/>
  <c r="E26"/>
  <c r="D26"/>
  <c r="C26"/>
  <c r="E95" l="1"/>
  <c r="E94" s="1"/>
  <c r="D95"/>
  <c r="D94" s="1"/>
  <c r="C95"/>
  <c r="C94" s="1"/>
  <c r="E133" l="1"/>
  <c r="D133"/>
  <c r="C133"/>
  <c r="E41" l="1"/>
  <c r="D41"/>
  <c r="C41"/>
  <c r="E10" l="1"/>
  <c r="E15" s="1"/>
  <c r="D10"/>
  <c r="D15" s="1"/>
  <c r="E9" l="1"/>
  <c r="D9"/>
  <c r="C10"/>
  <c r="C15" s="1"/>
  <c r="E30"/>
  <c r="D30"/>
  <c r="C30"/>
  <c r="E50" l="1"/>
  <c r="D50"/>
  <c r="C50"/>
  <c r="E124" l="1"/>
  <c r="D124"/>
  <c r="C124"/>
  <c r="E69"/>
  <c r="D69"/>
  <c r="C69"/>
  <c r="E67"/>
  <c r="D67"/>
  <c r="C67"/>
  <c r="E65"/>
  <c r="D65"/>
  <c r="C65"/>
  <c r="E61"/>
  <c r="D61"/>
  <c r="C61"/>
  <c r="E59"/>
  <c r="D59"/>
  <c r="C59"/>
  <c r="E54"/>
  <c r="E53" s="1"/>
  <c r="D54"/>
  <c r="D53" s="1"/>
  <c r="C54"/>
  <c r="C53" s="1"/>
  <c r="E48"/>
  <c r="D48"/>
  <c r="C48"/>
  <c r="E44"/>
  <c r="D44"/>
  <c r="C44"/>
  <c r="D39"/>
  <c r="E39"/>
  <c r="C39"/>
  <c r="E35"/>
  <c r="D35"/>
  <c r="C35"/>
  <c r="E33"/>
  <c r="D33"/>
  <c r="C33"/>
  <c r="D28"/>
  <c r="E28"/>
  <c r="C28"/>
  <c r="D23"/>
  <c r="E23"/>
  <c r="C23"/>
  <c r="E17"/>
  <c r="E16" s="1"/>
  <c r="D17"/>
  <c r="D16" s="1"/>
  <c r="C17"/>
  <c r="C16" s="1"/>
  <c r="E64" l="1"/>
  <c r="E98"/>
  <c r="E97" s="1"/>
  <c r="D98"/>
  <c r="D97" s="1"/>
  <c r="D64"/>
  <c r="C64"/>
  <c r="E22"/>
  <c r="C22"/>
  <c r="D22"/>
  <c r="C58"/>
  <c r="E43"/>
  <c r="D43"/>
  <c r="C43"/>
  <c r="D58"/>
  <c r="E58"/>
  <c r="E32"/>
  <c r="D32"/>
  <c r="C32"/>
  <c r="C9"/>
  <c r="C38"/>
  <c r="E38"/>
  <c r="D38"/>
  <c r="E8" l="1"/>
  <c r="E153" s="1"/>
  <c r="D8"/>
  <c r="D153" s="1"/>
  <c r="C8"/>
  <c r="C98"/>
  <c r="C97" s="1"/>
  <c r="C153" l="1"/>
</calcChain>
</file>

<file path=xl/sharedStrings.xml><?xml version="1.0" encoding="utf-8"?>
<sst xmlns="http://schemas.openxmlformats.org/spreadsheetml/2006/main" count="303" uniqueCount="298">
  <si>
    <t>(тыс. руб.)</t>
  </si>
  <si>
    <t>Код дохода</t>
  </si>
  <si>
    <t>Наименование кода дохода</t>
  </si>
  <si>
    <t>Сумма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</si>
  <si>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</si>
  <si>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</si>
  <si>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</si>
  <si>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</si>
  <si>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</si>
  <si>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</si>
  <si>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</si>
  <si>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</si>
  <si>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</si>
  <si>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</si>
  <si>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</si>
  <si>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</si>
  <si>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</si>
  <si>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</si>
  <si>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</si>
  <si>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</si>
  <si>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</si>
  <si>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</si>
  <si>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</si>
  <si>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</si>
  <si>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</si>
  <si>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</si>
  <si>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</si>
  <si>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</si>
  <si>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</si>
  <si>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</si>
  <si>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</si>
  <si>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</si>
  <si>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</si>
  <si>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</si>
  <si>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</si>
  <si>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</si>
  <si>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</si>
  <si>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</si>
  <si>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</si>
  <si>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</si>
  <si>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</si>
  <si>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</si>
  <si>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</si>
  <si>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</si>
  <si>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</si>
  <si>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</si>
  <si>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</si>
  <si>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</si>
  <si>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</si>
  <si>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</si>
  <si>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</si>
  <si>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</si>
  <si>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</si>
  <si>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</si>
  <si>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</si>
  <si>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</si>
  <si>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</si>
  <si>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</si>
  <si>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</si>
  <si>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</si>
  <si>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</si>
  <si>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</si>
  <si>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</si>
  <si>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</si>
  <si>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</si>
  <si>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</si>
  <si>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</si>
  <si>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</si>
  <si>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</si>
  <si>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</si>
  <si>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</si>
  <si>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</si>
  <si>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</si>
  <si>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</si>
  <si>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</si>
  <si>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</si>
  <si>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</si>
  <si>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</si>
  <si>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</si>
  <si>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</si>
  <si>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</si>
  <si>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</si>
  <si>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</si>
  <si>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</si>
  <si>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</si>
  <si>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</si>
  <si>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</si>
  <si>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</si>
  <si>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</si>
  <si>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</si>
  <si>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</si>
  <si>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</si>
  <si>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</si>
  <si>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</si>
  <si>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</si>
  <si>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</si>
  <si>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</si>
  <si>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</si>
  <si>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</si>
  <si>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</si>
  <si>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</si>
  <si>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</si>
  <si>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</si>
  <si>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</si>
  <si>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</si>
  <si>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</si>
  <si>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</si>
  <si>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</si>
  <si>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</si>
  <si>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</si>
  <si>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</si>
  <si>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</si>
  <si>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</si>
  <si>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</si>
  <si>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</si>
  <si>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</si>
  <si>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</si>
  <si>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</si>
  <si>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</si>
  <si>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</si>
  <si>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</si>
  <si>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</si>
  <si>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</si>
  <si>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</si>
  <si>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</si>
  <si>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</si>
  <si>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</si>
  <si>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</si>
  <si>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</si>
  <si>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</si>
  <si>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</si>
  <si>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</si>
  <si>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</si>
  <si>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Верно:</t>
  </si>
  <si>
    <t>2 02 30 029 04 0000 150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</si>
  <si>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</si>
  <si>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</si>
  <si>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</si>
  <si>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</si>
  <si>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</si>
  <si>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</si>
  <si>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</si>
  <si>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</si>
  <si>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</si>
  <si>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</si>
  <si>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</si>
  <si>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</si>
  <si>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</si>
  <si>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</si>
  <si>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</si>
  <si>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</si>
  <si>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</si>
  <si>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</si>
  <si>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</si>
  <si>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</si>
  <si>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</si>
  <si>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</si>
  <si>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</si>
  <si>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</si>
  <si>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</si>
  <si>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</si>
  <si>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</si>
  <si>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объектов очистки сточных вод)</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</si>
  <si>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объектов водоснабжения)</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</si>
  <si>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</si>
  <si>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</si>
  <si>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</si>
  <si>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</si>
  <si>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</si>
  <si>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</si>
  <si>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</si>
  <si>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</si>
  <si>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</si>
  <si>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</si>
  <si>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2 02 29999 04 0005 150</t>
  </si>
  <si>
    <t>Прочие субсидии бюджетам городских округов (подготовка основания, приобретение и установка плоскостных спортивных сооружений в муниципальных образованиях Московской области)</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</si>
  <si>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</si>
  <si>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</si>
  <si>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</si>
  <si>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</si>
  <si>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</si>
  <si>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</si>
  <si>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</si>
  <si>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</si>
  <si>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</si>
  <si>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</si>
  <si>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</si>
  <si>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</si>
  <si>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</si>
  <si>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</si>
  <si>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</si>
  <si>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Приложение 1
к решению Совета депутатов
городского округа Электросталь
Московской области
от _________________ № __________ </t>
  </si>
  <si>
    <t>2 02 20 302 04 0000 150</t>
  </si>
  <si>
    <t>2 02 29999 04 0051 150</t>
  </si>
  <si>
    <t>Прочие субсидии бюджетам городских округов (капитальный ремонт сетей водоснабжения, водоотведения, теплоснабжения )</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</si>
  <si>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</si>
  <si>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</si>
  <si>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(обеспечение мероприятий по переселению граждан из аварийного жилищного фонда, признанного таковым после 1 января 2017 года)</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</si>
  <si>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</si>
  <si>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</si>
  <si>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</si>
  <si>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</si>
  <si>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</si>
  <si>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</si>
  <si>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</si>
  <si>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</si>
  <si>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</si>
  <si>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</si>
  <si>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</si>
  <si>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</si>
  <si>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</si>
  <si>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(Реализация мероприятий по строительству и реконструкции объектов теплоснабжения)</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</si>
  <si>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 (Строительство и реконструкция (модернизация, техническое перевооружение) объектов теплоснабжения муниципальной собственности)</t>
  </si>
  <si>
    <t>2 02 29999 04 0058 150</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</si>
  <si>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</si>
  <si>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</si>
  <si>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2 02 29999 04 0059 150</t>
  </si>
  <si>
    <t>2 02 49999 04 0019 150</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</si>
  <si>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</si>
  <si>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на 2027 год </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</si>
  <si>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</si>
  <si>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</si>
  <si>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</si>
  <si>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</si>
  <si>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</si>
  <si>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</si>
  <si>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</si>
  <si>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</si>
  <si>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</si>
  <si>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</si>
  <si>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</si>
  <si>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</si>
  <si>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</si>
  <si>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</si>
  <si>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2 02 49999 04 0021 150</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</si>
  <si>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</si>
  <si>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</si>
  <si>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</si>
  <si>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2 02 29999 04 0060 150</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</si>
  <si>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</si>
  <si>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</si>
  <si>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</si>
  <si>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2 02 49999 04 0025 150</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</si>
  <si>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</si>
  <si>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Доходы бюджета городского округа Электросталь Московской области на 2026 год  и на плановый период  2027 и 2028 годов</t>
  </si>
  <si>
    <t xml:space="preserve"> Сумма на 2026 год </t>
  </si>
  <si>
    <t xml:space="preserve">на 2028 год </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</si>
  <si>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</si>
  <si>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</si>
  <si>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</si>
  <si>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</si>
  <si>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</si>
  <si>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</si>
  <si>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</si>
  <si>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</si>
  <si>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</si>
  <si>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</si>
  <si>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</si>
  <si>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</si>
  <si>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</si>
  <si>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</si>
  <si>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</si>
  <si>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</si>
  <si>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</si>
  <si>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</si>
  <si>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1 16 02 000 02 0000 140</t>
  </si>
  <si>
    <t>Административные штрафы, установленные законами субъектов Российской Федерации об административных правонарушениях</t>
  </si>
  <si>
    <t>1 16 02 020 02 0000 140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</si>
  <si>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</si>
  <si>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</si>
  <si>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</si>
  <si>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</si>
  <si>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</si>
  <si>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городских округов 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t>
  </si>
  <si>
    <t>2 02 25 552 04 0000 150</t>
  </si>
  <si>
    <t>2 02 29999 04 0009 150</t>
  </si>
  <si>
    <t>Прочие субсидии бюджетам городских округов (капитальный ремонт, приобретение, монтаж и ввод в эксплуатацию объектов водоснабжения)</t>
  </si>
  <si>
    <t>2 02 29999 04 0063 150</t>
  </si>
  <si>
    <t>Прочие субсидии бюджетам городских округов (капитальный ремонт, приобретение, монтаж и ввод в эксплуатацию канализационных коллекторов, канализационных (ливневых) насосных станций)</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</si>
  <si>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</si>
  <si>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2 02 20 077 04 0000150</t>
  </si>
  <si>
    <t>Субсидии бюджетам городских округов на софинансирование капитальных вложений в объекты муниципальной собственности (Капитальные вложения в объекты инженерной инфраструктуры на территории военных городков)</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</si>
  <si>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</si>
  <si>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</si>
  <si>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</si>
  <si>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2 02 49999 04 0009 150</t>
  </si>
  <si>
    <t>2 02 49999 04 0011 150</t>
  </si>
  <si>
    <t>2 02 49999 04 0016 150</t>
  </si>
  <si>
    <t>2 02 49999 04 0028 150</t>
  </si>
  <si>
    <t>Прочие межбюджетные трансферты, передаваемые бюджетам городских округов (финансовое обеспечение услуг по предоставлению с использованием единой сети передачи данных доступа к информационным системам и к информационно-телекоммуникационной сети «Интернет» муниципальных общеобразовательных организаций)</t>
  </si>
  <si>
    <t>Налог на доходы физических лиц по дополнительному нормативу(2026-22,726282%; 2027-12,268500%; 2028-6,626880%)</t>
  </si>
  <si>
    <t>"Приложение № 1
к решению Совета депутатов
городского округа Электросталь
Московской области
от 18.12.2025 № 45/6</t>
  </si>
  <si>
    <t>Исполняющий обязанности начальника Финансового управления</t>
  </si>
  <si>
    <t>Н.В.Назарова</t>
  </si>
  <si>
    <t>2 02 29999 04 0062 150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</si>
  <si>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</si>
  <si>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2 02 49999 04 0022 150</t>
  </si>
  <si>
    <t>Прочие межбюджетные трансферты, передаваемые бюджетам городских округов (установку специализированного оборудования на территории муниципальных образований)</t>
  </si>
</sst>
</file>

<file path=xl/styles.xml><?xml version="1.0" encoding="utf-8"?>
<styleSheet xmlns="http://schemas.openxmlformats.org/spreadsheetml/2006/main">
  <numFmts count="2">
    <numFmt numFmtId="164" formatCode="#,##0.0_ ;[Red]\-#,##0.0\ "/>
    <numFmt numFmtId="165" formatCode="#,##0.0"/>
  </numFmts>
  <fonts count="10">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1">
    <xf numFmtId="0" fontId="0" fillId="0" borderId="0"/>
  </cellStyleXfs>
  <cellXfs count="89">
    <xf numFmtId="0" fontId="0" fillId="0" borderId="0" xfId="0"/>
    <xf numFmtId="0" fontId="3" fillId="0" borderId="1" xfId="0" applyNumberFormat="1" applyFont="1" applyFill="1" applyBorder="1" applyAlignment="1">
      <alignment horizontal="left" vertical="center" wrapText="1"/>
    </xf>
    <xf numFmtId="165" fontId="3" fillId="0" borderId="7" xfId="0" applyNumberFormat="1" applyFont="1" applyFill="1" applyBorder="1" applyAlignment="1">
      <alignment vertical="center" wrapText="1"/>
    </xf>
    <xf numFmtId="165" fontId="3" fillId="0" borderId="17"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65" fontId="4" fillId="0" borderId="7" xfId="0" applyNumberFormat="1" applyFont="1" applyFill="1" applyBorder="1" applyAlignment="1">
      <alignment vertical="center" wrapText="1"/>
    </xf>
    <xf numFmtId="49" fontId="4" fillId="0" borderId="16" xfId="0" applyNumberFormat="1" applyFont="1" applyFill="1" applyBorder="1" applyAlignment="1">
      <alignment horizontal="center" vertical="center"/>
    </xf>
    <xf numFmtId="165" fontId="4" fillId="0" borderId="7" xfId="0" applyNumberFormat="1" applyFont="1" applyFill="1" applyBorder="1" applyAlignment="1">
      <alignment horizontal="right" vertical="center" wrapText="1"/>
    </xf>
    <xf numFmtId="165" fontId="4" fillId="0" borderId="17" xfId="0" applyNumberFormat="1" applyFont="1" applyFill="1" applyBorder="1" applyAlignment="1">
      <alignment horizontal="right" vertical="center"/>
    </xf>
    <xf numFmtId="0" fontId="0" fillId="0" borderId="3" xfId="0" applyFill="1" applyBorder="1"/>
    <xf numFmtId="0" fontId="2" fillId="0" borderId="3" xfId="0" applyFont="1" applyFill="1" applyBorder="1"/>
    <xf numFmtId="0" fontId="0" fillId="0" borderId="0" xfId="0" applyFill="1"/>
    <xf numFmtId="0" fontId="3" fillId="0" borderId="2"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164" fontId="3" fillId="0" borderId="8" xfId="0" applyNumberFormat="1" applyFont="1" applyFill="1" applyBorder="1" applyAlignment="1">
      <alignment vertical="center" wrapText="1"/>
    </xf>
    <xf numFmtId="49" fontId="3" fillId="0" borderId="16" xfId="0" applyNumberFormat="1" applyFont="1" applyFill="1" applyBorder="1" applyAlignment="1">
      <alignment horizontal="center" vertical="center"/>
    </xf>
    <xf numFmtId="164" fontId="3" fillId="0" borderId="7"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165" fontId="4" fillId="0" borderId="1" xfId="0" applyNumberFormat="1" applyFont="1" applyFill="1" applyBorder="1" applyAlignment="1">
      <alignment horizontal="right" vertical="center" wrapText="1"/>
    </xf>
    <xf numFmtId="165" fontId="7" fillId="0" borderId="7"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165" fontId="7" fillId="0" borderId="17" xfId="0" applyNumberFormat="1" applyFont="1" applyFill="1" applyBorder="1" applyAlignment="1">
      <alignment horizontal="right" vertical="center"/>
    </xf>
    <xf numFmtId="165" fontId="3" fillId="0" borderId="17" xfId="0" applyNumberFormat="1" applyFont="1" applyFill="1" applyBorder="1" applyAlignment="1">
      <alignment horizontal="right" vertical="center"/>
    </xf>
    <xf numFmtId="0" fontId="4" fillId="0" borderId="1" xfId="0" applyNumberFormat="1" applyFont="1" applyFill="1" applyBorder="1" applyAlignment="1">
      <alignment horizontal="left" wrapText="1"/>
    </xf>
    <xf numFmtId="0" fontId="4" fillId="0" borderId="7" xfId="0" applyNumberFormat="1" applyFont="1" applyFill="1" applyBorder="1" applyAlignment="1">
      <alignment horizontal="left" vertical="center" wrapText="1"/>
    </xf>
    <xf numFmtId="0" fontId="8" fillId="0" borderId="21" xfId="0" applyFont="1" applyFill="1" applyBorder="1" applyAlignment="1">
      <alignment horizontal="left" vertical="center" wrapText="1"/>
    </xf>
    <xf numFmtId="165" fontId="3" fillId="0" borderId="24" xfId="0" applyNumberFormat="1" applyFont="1" applyFill="1" applyBorder="1" applyAlignment="1">
      <alignment vertical="center" wrapText="1"/>
    </xf>
    <xf numFmtId="0" fontId="1" fillId="0" borderId="3" xfId="0" applyFont="1" applyFill="1" applyBorder="1"/>
    <xf numFmtId="0" fontId="1" fillId="0" borderId="3" xfId="0" applyFont="1" applyFill="1" applyBorder="1" applyAlignment="1">
      <alignment horizontal="right" vertical="center" wrapText="1"/>
    </xf>
    <xf numFmtId="0" fontId="4" fillId="0" borderId="3" xfId="0" applyNumberFormat="1" applyFont="1" applyFill="1" applyBorder="1"/>
    <xf numFmtId="165" fontId="4" fillId="0" borderId="25" xfId="0" applyNumberFormat="1" applyFont="1" applyFill="1" applyBorder="1" applyAlignment="1">
      <alignment vertical="center" wrapText="1"/>
    </xf>
    <xf numFmtId="49"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left" vertical="center" wrapText="1"/>
    </xf>
    <xf numFmtId="165" fontId="4" fillId="0" borderId="30" xfId="0" applyNumberFormat="1" applyFont="1" applyFill="1" applyBorder="1" applyAlignment="1">
      <alignment vertical="center" wrapText="1"/>
    </xf>
    <xf numFmtId="165" fontId="4" fillId="0" borderId="29"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xf>
    <xf numFmtId="0" fontId="4" fillId="0" borderId="21" xfId="0" applyNumberFormat="1" applyFont="1" applyFill="1" applyBorder="1" applyAlignment="1">
      <alignment horizontal="left" vertical="center" wrapText="1"/>
    </xf>
    <xf numFmtId="165" fontId="4" fillId="0" borderId="21" xfId="0" applyNumberFormat="1" applyFont="1" applyFill="1" applyBorder="1" applyAlignment="1">
      <alignment vertical="center" wrapText="1"/>
    </xf>
    <xf numFmtId="165" fontId="4" fillId="0" borderId="21" xfId="0" applyNumberFormat="1" applyFont="1" applyFill="1" applyBorder="1" applyAlignment="1">
      <alignment horizontal="right" vertical="center" wrapText="1"/>
    </xf>
    <xf numFmtId="165" fontId="3" fillId="0" borderId="31" xfId="0" applyNumberFormat="1" applyFont="1" applyFill="1" applyBorder="1" applyAlignment="1">
      <alignment horizontal="right" vertical="center"/>
    </xf>
    <xf numFmtId="165" fontId="3" fillId="0" borderId="21" xfId="0" applyNumberFormat="1" applyFont="1" applyFill="1" applyBorder="1" applyAlignment="1">
      <alignment vertical="center" wrapText="1"/>
    </xf>
    <xf numFmtId="49" fontId="7" fillId="0" borderId="32"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165" fontId="4" fillId="0" borderId="33" xfId="0" applyNumberFormat="1" applyFont="1" applyFill="1" applyBorder="1" applyAlignment="1">
      <alignment horizontal="right" vertical="center"/>
    </xf>
    <xf numFmtId="49" fontId="4" fillId="0" borderId="21" xfId="0" applyNumberFormat="1" applyFont="1" applyFill="1" applyBorder="1" applyAlignment="1">
      <alignment horizontal="center" vertical="center"/>
    </xf>
    <xf numFmtId="165" fontId="3" fillId="0" borderId="34" xfId="0" applyNumberFormat="1" applyFont="1" applyFill="1" applyBorder="1" applyAlignment="1">
      <alignment horizontal="right" vertical="center"/>
    </xf>
    <xf numFmtId="165" fontId="3" fillId="0" borderId="7" xfId="0" applyNumberFormat="1" applyFont="1" applyFill="1" applyBorder="1" applyAlignment="1">
      <alignment horizontal="right" vertical="center" wrapText="1"/>
    </xf>
    <xf numFmtId="49" fontId="4" fillId="0" borderId="35" xfId="0" applyNumberFormat="1" applyFont="1" applyFill="1" applyBorder="1" applyAlignment="1">
      <alignment horizontal="center" vertical="center"/>
    </xf>
    <xf numFmtId="0" fontId="4" fillId="0" borderId="3" xfId="0" applyNumberFormat="1" applyFont="1" applyFill="1" applyBorder="1" applyAlignment="1">
      <alignment horizontal="left" vertical="center" wrapText="1"/>
    </xf>
    <xf numFmtId="165" fontId="3" fillId="0" borderId="39" xfId="0" applyNumberFormat="1" applyFont="1" applyFill="1" applyBorder="1" applyAlignment="1">
      <alignment vertical="center" wrapText="1"/>
    </xf>
    <xf numFmtId="165" fontId="7" fillId="0" borderId="7" xfId="0" applyNumberFormat="1" applyFont="1" applyFill="1" applyBorder="1" applyAlignment="1">
      <alignment horizontal="right" vertical="center" wrapText="1"/>
    </xf>
    <xf numFmtId="0" fontId="9" fillId="0" borderId="0" xfId="0" applyFont="1" applyFill="1"/>
    <xf numFmtId="0" fontId="9" fillId="0" borderId="0" xfId="0" applyFont="1" applyFill="1" applyAlignment="1">
      <alignment vertical="center"/>
    </xf>
    <xf numFmtId="0" fontId="0" fillId="0" borderId="0" xfId="0" applyFill="1" applyAlignment="1">
      <alignment vertical="center"/>
    </xf>
    <xf numFmtId="49" fontId="7" fillId="0" borderId="36" xfId="0" applyNumberFormat="1" applyFont="1" applyFill="1" applyBorder="1" applyAlignment="1">
      <alignment horizontal="center" vertical="center"/>
    </xf>
    <xf numFmtId="0" fontId="8" fillId="0" borderId="37" xfId="0" applyFont="1" applyFill="1" applyBorder="1" applyAlignment="1">
      <alignment horizontal="left" vertical="center" wrapText="1"/>
    </xf>
    <xf numFmtId="165" fontId="4" fillId="0" borderId="38" xfId="0" applyNumberFormat="1" applyFont="1" applyFill="1" applyBorder="1" applyAlignment="1">
      <alignment vertical="center" wrapText="1"/>
    </xf>
    <xf numFmtId="49" fontId="7" fillId="0" borderId="21" xfId="0" applyNumberFormat="1" applyFont="1" applyFill="1" applyBorder="1" applyAlignment="1">
      <alignment horizontal="center" vertical="center"/>
    </xf>
    <xf numFmtId="164" fontId="0" fillId="0" borderId="0" xfId="0" applyNumberFormat="1" applyFill="1"/>
    <xf numFmtId="165" fontId="0" fillId="0" borderId="0" xfId="0" applyNumberFormat="1" applyFill="1"/>
    <xf numFmtId="165" fontId="4" fillId="0" borderId="17" xfId="0" applyNumberFormat="1" applyFont="1" applyFill="1" applyBorder="1" applyAlignment="1">
      <alignment vertical="center" wrapText="1"/>
    </xf>
    <xf numFmtId="0" fontId="4" fillId="0" borderId="3" xfId="0" applyNumberFormat="1" applyFont="1" applyFill="1" applyBorder="1" applyAlignment="1">
      <alignment horizontal="left" wrapText="1"/>
    </xf>
    <xf numFmtId="0" fontId="5" fillId="0" borderId="3" xfId="0" applyNumberFormat="1" applyFont="1" applyFill="1" applyBorder="1" applyAlignment="1" applyProtection="1">
      <alignment horizontal="left" vertical="top" wrapText="1"/>
      <protection locked="0" hidden="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wrapText="1"/>
    </xf>
    <xf numFmtId="0" fontId="4" fillId="0" borderId="3" xfId="0" applyNumberFormat="1" applyFont="1" applyFill="1" applyBorder="1" applyAlignment="1">
      <alignment horizontal="right"/>
    </xf>
    <xf numFmtId="0" fontId="4" fillId="0" borderId="3" xfId="0" applyNumberFormat="1" applyFont="1" applyFill="1" applyBorder="1" applyAlignment="1">
      <alignment horizontal="left" wrapText="1"/>
    </xf>
    <xf numFmtId="0" fontId="3" fillId="0" borderId="22" xfId="0" applyNumberFormat="1" applyFont="1" applyFill="1" applyBorder="1" applyAlignment="1">
      <alignment vertical="center" wrapText="1"/>
    </xf>
    <xf numFmtId="0" fontId="3" fillId="0" borderId="23" xfId="0" applyNumberFormat="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 fontId="3" fillId="0" borderId="10"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165" fontId="4" fillId="0" borderId="40" xfId="0" applyNumberFormat="1" applyFont="1" applyFill="1" applyBorder="1" applyAlignment="1">
      <alignment horizontal="right" vertical="center"/>
    </xf>
    <xf numFmtId="165" fontId="4" fillId="0" borderId="30" xfId="0" applyNumberFormat="1" applyFont="1" applyFill="1" applyBorder="1" applyAlignment="1">
      <alignment horizontal="right" vertical="center" wrapText="1"/>
    </xf>
    <xf numFmtId="165" fontId="4" fillId="0" borderId="41" xfId="0" applyNumberFormat="1" applyFont="1" applyFill="1" applyBorder="1" applyAlignment="1">
      <alignment vertical="center" wrapText="1"/>
    </xf>
    <xf numFmtId="165" fontId="4" fillId="0" borderId="42" xfId="0" applyNumberFormat="1"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56"/>
  <sheetViews>
    <sheetView tabSelected="1" zoomScaleNormal="100" workbookViewId="0">
      <selection activeCell="D85" sqref="D85"/>
    </sheetView>
  </sheetViews>
  <sheetFormatPr defaultColWidth="9.140625" defaultRowHeight="15"/>
  <cols>
    <col min="1" max="1" width="21.5703125" style="11" customWidth="1"/>
    <col min="2" max="2" width="69.85546875" style="11" customWidth="1"/>
    <col min="3" max="3" width="14.42578125" style="11" customWidth="1"/>
    <col min="4" max="4" width="15.140625" style="11" customWidth="1"/>
    <col min="5" max="5" width="13.28515625" style="11" customWidth="1"/>
    <col min="6" max="6" width="20.85546875" style="11" customWidth="1"/>
    <col min="7" max="16384" width="9.140625" style="11"/>
  </cols>
  <sheetData>
    <row r="1" spans="1:6" s="9" customFormat="1" ht="81.75" customHeight="1">
      <c r="A1" s="10"/>
      <c r="B1" s="10"/>
      <c r="C1" s="10"/>
      <c r="D1" s="71" t="s">
        <v>191</v>
      </c>
      <c r="E1" s="71"/>
    </row>
    <row r="2" spans="1:6" s="9" customFormat="1" ht="63.75" customHeight="1">
      <c r="A2" s="10"/>
      <c r="B2" s="10"/>
      <c r="C2" s="10"/>
      <c r="D2" s="71" t="s">
        <v>291</v>
      </c>
      <c r="E2" s="71"/>
    </row>
    <row r="3" spans="1:6" ht="29.25" customHeight="1">
      <c r="A3" s="74" t="s">
        <v>244</v>
      </c>
      <c r="B3" s="74"/>
      <c r="C3" s="74"/>
      <c r="D3" s="74"/>
      <c r="E3" s="74"/>
    </row>
    <row r="4" spans="1:6" ht="15.75" thickBot="1">
      <c r="A4" s="75" t="s">
        <v>0</v>
      </c>
      <c r="B4" s="75"/>
      <c r="C4" s="75"/>
      <c r="D4" s="75"/>
      <c r="E4" s="75"/>
    </row>
    <row r="5" spans="1:6" ht="15.75" thickBot="1">
      <c r="A5" s="79" t="s">
        <v>1</v>
      </c>
      <c r="B5" s="81" t="s">
        <v>2</v>
      </c>
      <c r="C5" s="83" t="s">
        <v>245</v>
      </c>
      <c r="D5" s="72" t="s">
        <v>3</v>
      </c>
      <c r="E5" s="73"/>
    </row>
    <row r="6" spans="1:6" ht="15" customHeight="1" thickBot="1">
      <c r="A6" s="80"/>
      <c r="B6" s="82"/>
      <c r="C6" s="84"/>
      <c r="D6" s="12" t="s">
        <v>219</v>
      </c>
      <c r="E6" s="13" t="s">
        <v>246</v>
      </c>
    </row>
    <row r="7" spans="1:6" ht="15" customHeight="1" thickBot="1">
      <c r="A7" s="14">
        <v>1</v>
      </c>
      <c r="B7" s="15">
        <v>2</v>
      </c>
      <c r="C7" s="16">
        <v>3</v>
      </c>
      <c r="D7" s="17">
        <v>4</v>
      </c>
      <c r="E7" s="18">
        <v>5</v>
      </c>
    </row>
    <row r="8" spans="1:6" ht="23.25" customHeight="1">
      <c r="A8" s="19" t="s">
        <v>4</v>
      </c>
      <c r="B8" s="20" t="s">
        <v>5</v>
      </c>
      <c r="C8" s="21">
        <f>C9+C16+C22+C32+C38+C43+C53+C58+C64+C73+C94</f>
        <v>6736684.5470000003</v>
      </c>
      <c r="D8" s="21">
        <f>D9+D16+D22+D32+D38+D43+D53+D58+D64+D73+D94</f>
        <v>5961931.1299999999</v>
      </c>
      <c r="E8" s="24">
        <f>E9+E16+E22+E32+E38+E43+E53+E58+E64+E73+E94</f>
        <v>5760583.3110000007</v>
      </c>
      <c r="F8" s="67"/>
    </row>
    <row r="9" spans="1:6" ht="21" customHeight="1">
      <c r="A9" s="22" t="s">
        <v>6</v>
      </c>
      <c r="B9" s="1" t="s">
        <v>7</v>
      </c>
      <c r="C9" s="23">
        <f>C10</f>
        <v>4750543</v>
      </c>
      <c r="D9" s="23">
        <f t="shared" ref="D9:E9" si="0">D10</f>
        <v>3864893.5</v>
      </c>
      <c r="E9" s="24">
        <f t="shared" si="0"/>
        <v>3437836.5</v>
      </c>
      <c r="F9" s="68"/>
    </row>
    <row r="10" spans="1:6" ht="25.5" customHeight="1">
      <c r="A10" s="22" t="s">
        <v>8</v>
      </c>
      <c r="B10" s="1" t="s">
        <v>9</v>
      </c>
      <c r="C10" s="23">
        <f>SUM(C11:C14)</f>
        <v>4750543</v>
      </c>
      <c r="D10" s="23">
        <f>SUM(D11:D14)</f>
        <v>3864893.5</v>
      </c>
      <c r="E10" s="24">
        <f>SUM(E11:E14)</f>
        <v>3437836.5</v>
      </c>
    </row>
    <row r="11" spans="1:6" s="62" customFormat="1" ht="48" customHeight="1">
      <c r="A11" s="6" t="s">
        <v>10</v>
      </c>
      <c r="B11" s="4" t="s">
        <v>11</v>
      </c>
      <c r="C11" s="25">
        <v>4684058.5999999996</v>
      </c>
      <c r="D11" s="25">
        <v>3810992</v>
      </c>
      <c r="E11" s="8">
        <v>3392290</v>
      </c>
    </row>
    <row r="12" spans="1:6" ht="61.5" customHeight="1">
      <c r="A12" s="6" t="s">
        <v>12</v>
      </c>
      <c r="B12" s="4" t="s">
        <v>13</v>
      </c>
      <c r="C12" s="5">
        <v>15000</v>
      </c>
      <c r="D12" s="25">
        <v>13000</v>
      </c>
      <c r="E12" s="8">
        <v>10000</v>
      </c>
    </row>
    <row r="13" spans="1:6" ht="30" customHeight="1">
      <c r="A13" s="6" t="s">
        <v>14</v>
      </c>
      <c r="B13" s="4" t="s">
        <v>15</v>
      </c>
      <c r="C13" s="5">
        <v>50000</v>
      </c>
      <c r="D13" s="25">
        <v>40000</v>
      </c>
      <c r="E13" s="8">
        <v>35000</v>
      </c>
    </row>
    <row r="14" spans="1:6" ht="48.75" customHeight="1">
      <c r="A14" s="6" t="s">
        <v>16</v>
      </c>
      <c r="B14" s="4" t="s">
        <v>17</v>
      </c>
      <c r="C14" s="5">
        <v>1484.4</v>
      </c>
      <c r="D14" s="25">
        <v>901.5</v>
      </c>
      <c r="E14" s="8">
        <v>546.5</v>
      </c>
    </row>
    <row r="15" spans="1:6" ht="24.75" customHeight="1">
      <c r="A15" s="6"/>
      <c r="B15" s="4" t="s">
        <v>290</v>
      </c>
      <c r="C15" s="5">
        <f>(C10-C14)/37.726282%*22.726282%+C14</f>
        <v>2862313.4893368501</v>
      </c>
      <c r="D15" s="5">
        <f>(D10-D14)/27.2685%*12.2685%+D14</f>
        <v>1739368.4436162603</v>
      </c>
      <c r="E15" s="8">
        <f>(E10-E14)/21.62688%*6.62688%+E14</f>
        <v>1053796.3610617898</v>
      </c>
    </row>
    <row r="16" spans="1:6" ht="38.25" customHeight="1">
      <c r="A16" s="22" t="s">
        <v>18</v>
      </c>
      <c r="B16" s="1" t="s">
        <v>19</v>
      </c>
      <c r="C16" s="2">
        <f>C17</f>
        <v>24390</v>
      </c>
      <c r="D16" s="2">
        <f t="shared" ref="D16:E16" si="1">D17</f>
        <v>27034</v>
      </c>
      <c r="E16" s="3">
        <f t="shared" si="1"/>
        <v>28170</v>
      </c>
    </row>
    <row r="17" spans="1:5" ht="23.25" customHeight="1">
      <c r="A17" s="22" t="s">
        <v>20</v>
      </c>
      <c r="B17" s="1" t="s">
        <v>21</v>
      </c>
      <c r="C17" s="2">
        <f>SUM(C18:C21)</f>
        <v>24390</v>
      </c>
      <c r="D17" s="2">
        <f t="shared" ref="D17:E17" si="2">SUM(D18:D21)</f>
        <v>27034</v>
      </c>
      <c r="E17" s="3">
        <f t="shared" si="2"/>
        <v>28170</v>
      </c>
    </row>
    <row r="18" spans="1:5" ht="39" customHeight="1">
      <c r="A18" s="6" t="s">
        <v>22</v>
      </c>
      <c r="B18" s="4" t="s">
        <v>23</v>
      </c>
      <c r="C18" s="5">
        <v>12763</v>
      </c>
      <c r="D18" s="25">
        <v>14129</v>
      </c>
      <c r="E18" s="8">
        <v>14699</v>
      </c>
    </row>
    <row r="19" spans="1:5" ht="51.75" customHeight="1">
      <c r="A19" s="6" t="s">
        <v>24</v>
      </c>
      <c r="B19" s="4" t="s">
        <v>25</v>
      </c>
      <c r="C19" s="5">
        <v>62</v>
      </c>
      <c r="D19" s="25">
        <v>69</v>
      </c>
      <c r="E19" s="8">
        <v>72</v>
      </c>
    </row>
    <row r="20" spans="1:5" ht="38.25" customHeight="1">
      <c r="A20" s="6" t="s">
        <v>26</v>
      </c>
      <c r="B20" s="4" t="s">
        <v>27</v>
      </c>
      <c r="C20" s="5">
        <v>12345</v>
      </c>
      <c r="D20" s="25">
        <v>13665</v>
      </c>
      <c r="E20" s="8">
        <v>14227</v>
      </c>
    </row>
    <row r="21" spans="1:5" ht="43.5" customHeight="1">
      <c r="A21" s="6" t="s">
        <v>28</v>
      </c>
      <c r="B21" s="4" t="s">
        <v>29</v>
      </c>
      <c r="C21" s="26">
        <v>-780</v>
      </c>
      <c r="D21" s="27">
        <v>-829</v>
      </c>
      <c r="E21" s="28">
        <v>-828</v>
      </c>
    </row>
    <row r="22" spans="1:5" ht="27" customHeight="1">
      <c r="A22" s="22" t="s">
        <v>30</v>
      </c>
      <c r="B22" s="1" t="s">
        <v>31</v>
      </c>
      <c r="C22" s="2">
        <f>C23+C28+C30+C26</f>
        <v>901670</v>
      </c>
      <c r="D22" s="2">
        <f t="shared" ref="D22:E22" si="3">D23+D28+D30+D26</f>
        <v>1082783</v>
      </c>
      <c r="E22" s="3">
        <f t="shared" si="3"/>
        <v>1291200</v>
      </c>
    </row>
    <row r="23" spans="1:5" ht="18" customHeight="1">
      <c r="A23" s="22" t="s">
        <v>32</v>
      </c>
      <c r="B23" s="1" t="s">
        <v>33</v>
      </c>
      <c r="C23" s="2">
        <f>C24+C25</f>
        <v>840485</v>
      </c>
      <c r="D23" s="2">
        <f t="shared" ref="D23:E23" si="4">D24+D25</f>
        <v>1011051</v>
      </c>
      <c r="E23" s="3">
        <f t="shared" si="4"/>
        <v>1208036</v>
      </c>
    </row>
    <row r="24" spans="1:5" ht="24.75" customHeight="1">
      <c r="A24" s="6" t="s">
        <v>34</v>
      </c>
      <c r="B24" s="4" t="s">
        <v>35</v>
      </c>
      <c r="C24" s="5">
        <v>702198</v>
      </c>
      <c r="D24" s="25">
        <v>853722</v>
      </c>
      <c r="E24" s="8">
        <v>1029928</v>
      </c>
    </row>
    <row r="25" spans="1:5" ht="23.25" customHeight="1">
      <c r="A25" s="6" t="s">
        <v>36</v>
      </c>
      <c r="B25" s="4" t="s">
        <v>37</v>
      </c>
      <c r="C25" s="5">
        <v>138287</v>
      </c>
      <c r="D25" s="25">
        <v>157329</v>
      </c>
      <c r="E25" s="8">
        <v>178108</v>
      </c>
    </row>
    <row r="26" spans="1:5" ht="23.25" customHeight="1">
      <c r="A26" s="22" t="s">
        <v>222</v>
      </c>
      <c r="B26" s="1" t="s">
        <v>223</v>
      </c>
      <c r="C26" s="2">
        <f>C27</f>
        <v>0</v>
      </c>
      <c r="D26" s="2">
        <f>D27</f>
        <v>1554</v>
      </c>
      <c r="E26" s="3">
        <f>E27</f>
        <v>3281</v>
      </c>
    </row>
    <row r="27" spans="1:5" ht="23.25" customHeight="1">
      <c r="A27" s="6" t="s">
        <v>220</v>
      </c>
      <c r="B27" s="4" t="s">
        <v>221</v>
      </c>
      <c r="C27" s="5">
        <v>0</v>
      </c>
      <c r="D27" s="7">
        <v>1554</v>
      </c>
      <c r="E27" s="8">
        <v>3281</v>
      </c>
    </row>
    <row r="28" spans="1:5" ht="23.25" customHeight="1">
      <c r="A28" s="22" t="s">
        <v>38</v>
      </c>
      <c r="B28" s="1" t="s">
        <v>39</v>
      </c>
      <c r="C28" s="2">
        <f>C29</f>
        <v>54103</v>
      </c>
      <c r="D28" s="2">
        <f t="shared" ref="D28:E28" si="5">D29</f>
        <v>62364</v>
      </c>
      <c r="E28" s="3">
        <f t="shared" si="5"/>
        <v>71310</v>
      </c>
    </row>
    <row r="29" spans="1:5" ht="23.25" customHeight="1">
      <c r="A29" s="6" t="s">
        <v>40</v>
      </c>
      <c r="B29" s="4" t="s">
        <v>41</v>
      </c>
      <c r="C29" s="5">
        <v>54103</v>
      </c>
      <c r="D29" s="25">
        <v>62364</v>
      </c>
      <c r="E29" s="8">
        <v>71310</v>
      </c>
    </row>
    <row r="30" spans="1:5" ht="23.25" customHeight="1">
      <c r="A30" s="22" t="s">
        <v>183</v>
      </c>
      <c r="B30" s="1" t="s">
        <v>184</v>
      </c>
      <c r="C30" s="2">
        <f>C31</f>
        <v>7082</v>
      </c>
      <c r="D30" s="2">
        <f t="shared" ref="D30:E30" si="6">D31</f>
        <v>7814</v>
      </c>
      <c r="E30" s="29">
        <f t="shared" si="6"/>
        <v>8573</v>
      </c>
    </row>
    <row r="31" spans="1:5" ht="44.25" customHeight="1">
      <c r="A31" s="6" t="s">
        <v>185</v>
      </c>
      <c r="B31" s="4" t="s">
        <v>186</v>
      </c>
      <c r="C31" s="5">
        <v>7082</v>
      </c>
      <c r="D31" s="7">
        <v>7814</v>
      </c>
      <c r="E31" s="8">
        <v>8573</v>
      </c>
    </row>
    <row r="32" spans="1:5" ht="27.75" customHeight="1">
      <c r="A32" s="22" t="s">
        <v>42</v>
      </c>
      <c r="B32" s="1" t="s">
        <v>43</v>
      </c>
      <c r="C32" s="2">
        <f>C33+C35</f>
        <v>510914</v>
      </c>
      <c r="D32" s="2">
        <f t="shared" ref="D32:E32" si="7">D33+D35</f>
        <v>528203</v>
      </c>
      <c r="E32" s="3">
        <f t="shared" si="7"/>
        <v>535208</v>
      </c>
    </row>
    <row r="33" spans="1:5" ht="15" customHeight="1">
      <c r="A33" s="22" t="s">
        <v>44</v>
      </c>
      <c r="B33" s="1" t="s">
        <v>45</v>
      </c>
      <c r="C33" s="2">
        <f>C34</f>
        <v>150914</v>
      </c>
      <c r="D33" s="2">
        <f t="shared" ref="D33:E33" si="8">D34</f>
        <v>168203</v>
      </c>
      <c r="E33" s="3">
        <f t="shared" si="8"/>
        <v>175208</v>
      </c>
    </row>
    <row r="34" spans="1:5" ht="31.5" customHeight="1">
      <c r="A34" s="6" t="s">
        <v>46</v>
      </c>
      <c r="B34" s="4" t="s">
        <v>47</v>
      </c>
      <c r="C34" s="5">
        <v>150914</v>
      </c>
      <c r="D34" s="25">
        <v>168203</v>
      </c>
      <c r="E34" s="8">
        <v>175208</v>
      </c>
    </row>
    <row r="35" spans="1:5" ht="15" customHeight="1">
      <c r="A35" s="22" t="s">
        <v>48</v>
      </c>
      <c r="B35" s="1" t="s">
        <v>49</v>
      </c>
      <c r="C35" s="2">
        <f>C36+C37</f>
        <v>360000</v>
      </c>
      <c r="D35" s="2">
        <f t="shared" ref="D35:E35" si="9">D36+D37</f>
        <v>360000</v>
      </c>
      <c r="E35" s="3">
        <f t="shared" si="9"/>
        <v>360000</v>
      </c>
    </row>
    <row r="36" spans="1:5" ht="15" customHeight="1">
      <c r="A36" s="6" t="s">
        <v>50</v>
      </c>
      <c r="B36" s="4" t="s">
        <v>51</v>
      </c>
      <c r="C36" s="5">
        <v>308000</v>
      </c>
      <c r="D36" s="5">
        <v>308000</v>
      </c>
      <c r="E36" s="8">
        <v>308000</v>
      </c>
    </row>
    <row r="37" spans="1:5" ht="15" customHeight="1">
      <c r="A37" s="6" t="s">
        <v>52</v>
      </c>
      <c r="B37" s="4" t="s">
        <v>53</v>
      </c>
      <c r="C37" s="5">
        <v>52000</v>
      </c>
      <c r="D37" s="5">
        <v>52000</v>
      </c>
      <c r="E37" s="8">
        <v>52000</v>
      </c>
    </row>
    <row r="38" spans="1:5" ht="22.5" customHeight="1">
      <c r="A38" s="22" t="s">
        <v>54</v>
      </c>
      <c r="B38" s="1" t="s">
        <v>55</v>
      </c>
      <c r="C38" s="2">
        <f>C39+C41</f>
        <v>87303</v>
      </c>
      <c r="D38" s="2">
        <f t="shared" ref="D38:E38" si="10">D39+D41</f>
        <v>91896</v>
      </c>
      <c r="E38" s="3">
        <f t="shared" si="10"/>
        <v>96744</v>
      </c>
    </row>
    <row r="39" spans="1:5" ht="23.25" customHeight="1">
      <c r="A39" s="22" t="s">
        <v>56</v>
      </c>
      <c r="B39" s="1" t="s">
        <v>57</v>
      </c>
      <c r="C39" s="2">
        <f>C40</f>
        <v>86978</v>
      </c>
      <c r="D39" s="2">
        <f t="shared" ref="D39:E39" si="11">D40</f>
        <v>91501</v>
      </c>
      <c r="E39" s="3">
        <f t="shared" si="11"/>
        <v>96259</v>
      </c>
    </row>
    <row r="40" spans="1:5" ht="27.75" customHeight="1">
      <c r="A40" s="6" t="s">
        <v>58</v>
      </c>
      <c r="B40" s="4" t="s">
        <v>59</v>
      </c>
      <c r="C40" s="5">
        <v>86978</v>
      </c>
      <c r="D40" s="25">
        <v>91501</v>
      </c>
      <c r="E40" s="8">
        <v>96259</v>
      </c>
    </row>
    <row r="41" spans="1:5" ht="23.25" customHeight="1">
      <c r="A41" s="22" t="s">
        <v>60</v>
      </c>
      <c r="B41" s="1" t="s">
        <v>61</v>
      </c>
      <c r="C41" s="2">
        <f>C42</f>
        <v>325</v>
      </c>
      <c r="D41" s="2">
        <f>D42</f>
        <v>395</v>
      </c>
      <c r="E41" s="3">
        <f>E42</f>
        <v>485</v>
      </c>
    </row>
    <row r="42" spans="1:5" ht="18.75" customHeight="1">
      <c r="A42" s="6" t="s">
        <v>62</v>
      </c>
      <c r="B42" s="4" t="s">
        <v>63</v>
      </c>
      <c r="C42" s="5">
        <v>325</v>
      </c>
      <c r="D42" s="25">
        <v>395</v>
      </c>
      <c r="E42" s="8">
        <v>485</v>
      </c>
    </row>
    <row r="43" spans="1:5" ht="35.25" customHeight="1">
      <c r="A43" s="22" t="s">
        <v>64</v>
      </c>
      <c r="B43" s="1" t="s">
        <v>65</v>
      </c>
      <c r="C43" s="2">
        <f>C44+C48+C50</f>
        <v>350286.53399999999</v>
      </c>
      <c r="D43" s="2">
        <f>D44+D48+D50</f>
        <v>305669.61699999997</v>
      </c>
      <c r="E43" s="3">
        <f>E44+E48+E50</f>
        <v>309044.79800000001</v>
      </c>
    </row>
    <row r="44" spans="1:5" ht="50.25" customHeight="1">
      <c r="A44" s="22" t="s">
        <v>66</v>
      </c>
      <c r="B44" s="1" t="s">
        <v>67</v>
      </c>
      <c r="C44" s="2">
        <f>SUM(C45:C47)</f>
        <v>253455</v>
      </c>
      <c r="D44" s="2">
        <f>SUM(D45:D47)</f>
        <v>230593</v>
      </c>
      <c r="E44" s="3">
        <f>SUM(E45:E47)</f>
        <v>237167</v>
      </c>
    </row>
    <row r="45" spans="1:5" ht="39" customHeight="1">
      <c r="A45" s="6" t="s">
        <v>68</v>
      </c>
      <c r="B45" s="4" t="s">
        <v>69</v>
      </c>
      <c r="C45" s="5">
        <v>223455</v>
      </c>
      <c r="D45" s="25">
        <v>211504</v>
      </c>
      <c r="E45" s="8">
        <v>217391</v>
      </c>
    </row>
    <row r="46" spans="1:5" ht="47.25" customHeight="1">
      <c r="A46" s="6" t="s">
        <v>70</v>
      </c>
      <c r="B46" s="4" t="s">
        <v>71</v>
      </c>
      <c r="C46" s="5">
        <v>5000</v>
      </c>
      <c r="D46" s="25">
        <v>1914</v>
      </c>
      <c r="E46" s="8">
        <v>1914</v>
      </c>
    </row>
    <row r="47" spans="1:5" ht="23.25" customHeight="1">
      <c r="A47" s="6" t="s">
        <v>72</v>
      </c>
      <c r="B47" s="4" t="s">
        <v>73</v>
      </c>
      <c r="C47" s="5">
        <v>25000</v>
      </c>
      <c r="D47" s="25">
        <v>17175</v>
      </c>
      <c r="E47" s="8">
        <v>17862</v>
      </c>
    </row>
    <row r="48" spans="1:5" ht="29.25" customHeight="1">
      <c r="A48" s="22" t="s">
        <v>74</v>
      </c>
      <c r="B48" s="1" t="s">
        <v>75</v>
      </c>
      <c r="C48" s="2">
        <f>C49</f>
        <v>115</v>
      </c>
      <c r="D48" s="2">
        <f t="shared" ref="D48:E48" si="12">D49</f>
        <v>115</v>
      </c>
      <c r="E48" s="3">
        <f t="shared" si="12"/>
        <v>115</v>
      </c>
    </row>
    <row r="49" spans="1:5" ht="28.5" customHeight="1">
      <c r="A49" s="6" t="s">
        <v>76</v>
      </c>
      <c r="B49" s="4" t="s">
        <v>77</v>
      </c>
      <c r="C49" s="5">
        <v>115</v>
      </c>
      <c r="D49" s="25">
        <v>115</v>
      </c>
      <c r="E49" s="8">
        <v>115</v>
      </c>
    </row>
    <row r="50" spans="1:5" ht="48.75" customHeight="1">
      <c r="A50" s="22" t="s">
        <v>78</v>
      </c>
      <c r="B50" s="1" t="s">
        <v>79</v>
      </c>
      <c r="C50" s="2">
        <f>C51+C52</f>
        <v>96716.534</v>
      </c>
      <c r="D50" s="2">
        <f t="shared" ref="D50:E50" si="13">D51+D52</f>
        <v>74961.616999999998</v>
      </c>
      <c r="E50" s="3">
        <f t="shared" si="13"/>
        <v>71762.797999999995</v>
      </c>
    </row>
    <row r="51" spans="1:5" ht="49.5" customHeight="1">
      <c r="A51" s="6" t="s">
        <v>80</v>
      </c>
      <c r="B51" s="4" t="s">
        <v>81</v>
      </c>
      <c r="C51" s="5">
        <v>79586.534</v>
      </c>
      <c r="D51" s="25">
        <v>59241.417000000001</v>
      </c>
      <c r="E51" s="8">
        <v>56042.597999999998</v>
      </c>
    </row>
    <row r="52" spans="1:5" ht="63" customHeight="1">
      <c r="A52" s="6" t="s">
        <v>155</v>
      </c>
      <c r="B52" s="4" t="s">
        <v>154</v>
      </c>
      <c r="C52" s="5">
        <v>17130</v>
      </c>
      <c r="D52" s="7">
        <v>15720.2</v>
      </c>
      <c r="E52" s="8">
        <v>15720.2</v>
      </c>
    </row>
    <row r="53" spans="1:5" ht="29.25" customHeight="1">
      <c r="A53" s="22" t="s">
        <v>82</v>
      </c>
      <c r="B53" s="1" t="s">
        <v>83</v>
      </c>
      <c r="C53" s="2">
        <f>C54</f>
        <v>8079.2</v>
      </c>
      <c r="D53" s="2">
        <f t="shared" ref="D53:E53" si="14">D54</f>
        <v>8079.2</v>
      </c>
      <c r="E53" s="3">
        <f t="shared" si="14"/>
        <v>8079.2</v>
      </c>
    </row>
    <row r="54" spans="1:5" ht="15" customHeight="1">
      <c r="A54" s="22" t="s">
        <v>84</v>
      </c>
      <c r="B54" s="1" t="s">
        <v>85</v>
      </c>
      <c r="C54" s="2">
        <f>SUM(C55:C57)</f>
        <v>8079.2</v>
      </c>
      <c r="D54" s="2">
        <f t="shared" ref="D54:E54" si="15">SUM(D55:D57)</f>
        <v>8079.2</v>
      </c>
      <c r="E54" s="3">
        <f t="shared" si="15"/>
        <v>8079.2</v>
      </c>
    </row>
    <row r="55" spans="1:5" ht="23.25" customHeight="1">
      <c r="A55" s="6" t="s">
        <v>86</v>
      </c>
      <c r="B55" s="4" t="s">
        <v>87</v>
      </c>
      <c r="C55" s="5">
        <v>3200</v>
      </c>
      <c r="D55" s="5">
        <v>3200</v>
      </c>
      <c r="E55" s="8">
        <v>3200</v>
      </c>
    </row>
    <row r="56" spans="1:5" ht="15" customHeight="1">
      <c r="A56" s="6" t="s">
        <v>88</v>
      </c>
      <c r="B56" s="4" t="s">
        <v>89</v>
      </c>
      <c r="C56" s="5">
        <v>4479</v>
      </c>
      <c r="D56" s="5">
        <v>4479</v>
      </c>
      <c r="E56" s="8">
        <v>4479</v>
      </c>
    </row>
    <row r="57" spans="1:5" ht="15" customHeight="1">
      <c r="A57" s="6" t="s">
        <v>90</v>
      </c>
      <c r="B57" s="4" t="s">
        <v>91</v>
      </c>
      <c r="C57" s="5">
        <v>400.2</v>
      </c>
      <c r="D57" s="5">
        <v>400.2</v>
      </c>
      <c r="E57" s="8">
        <v>400.2</v>
      </c>
    </row>
    <row r="58" spans="1:5" ht="33" customHeight="1">
      <c r="A58" s="22" t="s">
        <v>92</v>
      </c>
      <c r="B58" s="1" t="s">
        <v>93</v>
      </c>
      <c r="C58" s="2">
        <f>C59+C61</f>
        <v>16532</v>
      </c>
      <c r="D58" s="2">
        <f t="shared" ref="D58:E58" si="16">D59+D61</f>
        <v>17406</v>
      </c>
      <c r="E58" s="3">
        <f t="shared" si="16"/>
        <v>18334</v>
      </c>
    </row>
    <row r="59" spans="1:5" ht="15" customHeight="1">
      <c r="A59" s="22" t="s">
        <v>94</v>
      </c>
      <c r="B59" s="1" t="s">
        <v>95</v>
      </c>
      <c r="C59" s="2">
        <f>C60</f>
        <v>14812.4</v>
      </c>
      <c r="D59" s="2">
        <f t="shared" ref="D59:E59" si="17">D60</f>
        <v>15673</v>
      </c>
      <c r="E59" s="3">
        <f t="shared" si="17"/>
        <v>16587</v>
      </c>
    </row>
    <row r="60" spans="1:5" ht="15" customHeight="1">
      <c r="A60" s="6" t="s">
        <v>96</v>
      </c>
      <c r="B60" s="4" t="s">
        <v>97</v>
      </c>
      <c r="C60" s="5">
        <v>14812.4</v>
      </c>
      <c r="D60" s="25">
        <v>15673</v>
      </c>
      <c r="E60" s="8">
        <v>16587</v>
      </c>
    </row>
    <row r="61" spans="1:5" ht="15" customHeight="1">
      <c r="A61" s="22" t="s">
        <v>98</v>
      </c>
      <c r="B61" s="1" t="s">
        <v>99</v>
      </c>
      <c r="C61" s="2">
        <f>SUM(C62:C63)</f>
        <v>1719.6</v>
      </c>
      <c r="D61" s="2">
        <f t="shared" ref="D61:E61" si="18">SUM(D62:D63)</f>
        <v>1733</v>
      </c>
      <c r="E61" s="3">
        <f t="shared" si="18"/>
        <v>1747</v>
      </c>
    </row>
    <row r="62" spans="1:5" ht="23.25" customHeight="1">
      <c r="A62" s="6" t="s">
        <v>100</v>
      </c>
      <c r="B62" s="4" t="s">
        <v>101</v>
      </c>
      <c r="C62" s="5">
        <v>500</v>
      </c>
      <c r="D62" s="25">
        <v>500</v>
      </c>
      <c r="E62" s="8">
        <v>500</v>
      </c>
    </row>
    <row r="63" spans="1:5" ht="15" customHeight="1">
      <c r="A63" s="6" t="s">
        <v>102</v>
      </c>
      <c r="B63" s="4" t="s">
        <v>103</v>
      </c>
      <c r="C63" s="5">
        <v>1219.5999999999999</v>
      </c>
      <c r="D63" s="25">
        <v>1233</v>
      </c>
      <c r="E63" s="8">
        <v>1247</v>
      </c>
    </row>
    <row r="64" spans="1:5" ht="23.25" customHeight="1">
      <c r="A64" s="22" t="s">
        <v>104</v>
      </c>
      <c r="B64" s="1" t="s">
        <v>105</v>
      </c>
      <c r="C64" s="2">
        <f>C65+C67+C69+C71</f>
        <v>67000</v>
      </c>
      <c r="D64" s="2">
        <f t="shared" ref="D64:E64" si="19">D65+D67+D69+D71</f>
        <v>27000</v>
      </c>
      <c r="E64" s="3">
        <f t="shared" si="19"/>
        <v>27000</v>
      </c>
    </row>
    <row r="65" spans="1:5" ht="15" customHeight="1">
      <c r="A65" s="22" t="s">
        <v>106</v>
      </c>
      <c r="B65" s="1" t="s">
        <v>107</v>
      </c>
      <c r="C65" s="2">
        <f>C66</f>
        <v>2000</v>
      </c>
      <c r="D65" s="2">
        <f t="shared" ref="D65:E65" si="20">D66</f>
        <v>2000</v>
      </c>
      <c r="E65" s="3">
        <f t="shared" si="20"/>
        <v>2000</v>
      </c>
    </row>
    <row r="66" spans="1:5" ht="20.25" customHeight="1">
      <c r="A66" s="6" t="s">
        <v>108</v>
      </c>
      <c r="B66" s="4" t="s">
        <v>109</v>
      </c>
      <c r="C66" s="5">
        <v>2000</v>
      </c>
      <c r="D66" s="25">
        <v>2000</v>
      </c>
      <c r="E66" s="8">
        <v>2000</v>
      </c>
    </row>
    <row r="67" spans="1:5" ht="23.25" customHeight="1">
      <c r="A67" s="22" t="s">
        <v>110</v>
      </c>
      <c r="B67" s="1" t="s">
        <v>111</v>
      </c>
      <c r="C67" s="2">
        <f>C68</f>
        <v>12500</v>
      </c>
      <c r="D67" s="2">
        <f t="shared" ref="D67:E67" si="21">D68</f>
        <v>10000</v>
      </c>
      <c r="E67" s="3">
        <f t="shared" si="21"/>
        <v>10000</v>
      </c>
    </row>
    <row r="68" spans="1:5" ht="23.25" customHeight="1">
      <c r="A68" s="6" t="s">
        <v>112</v>
      </c>
      <c r="B68" s="4" t="s">
        <v>113</v>
      </c>
      <c r="C68" s="5">
        <v>12500</v>
      </c>
      <c r="D68" s="25">
        <v>10000</v>
      </c>
      <c r="E68" s="8">
        <v>10000</v>
      </c>
    </row>
    <row r="69" spans="1:5" ht="57.75" customHeight="1">
      <c r="A69" s="22" t="s">
        <v>114</v>
      </c>
      <c r="B69" s="1" t="s">
        <v>115</v>
      </c>
      <c r="C69" s="2">
        <f>C70</f>
        <v>12500</v>
      </c>
      <c r="D69" s="2">
        <f t="shared" ref="D69:E69" si="22">D70</f>
        <v>5000</v>
      </c>
      <c r="E69" s="3">
        <f t="shared" si="22"/>
        <v>5000</v>
      </c>
    </row>
    <row r="70" spans="1:5" ht="37.5" customHeight="1">
      <c r="A70" s="6" t="s">
        <v>116</v>
      </c>
      <c r="B70" s="4" t="s">
        <v>117</v>
      </c>
      <c r="C70" s="5">
        <v>12500</v>
      </c>
      <c r="D70" s="25">
        <v>5000</v>
      </c>
      <c r="E70" s="8">
        <v>5000</v>
      </c>
    </row>
    <row r="71" spans="1:5" ht="37.5" customHeight="1">
      <c r="A71" s="22" t="s">
        <v>226</v>
      </c>
      <c r="B71" s="1" t="s">
        <v>227</v>
      </c>
      <c r="C71" s="2">
        <f>C72</f>
        <v>40000</v>
      </c>
      <c r="D71" s="55">
        <f>D72</f>
        <v>10000</v>
      </c>
      <c r="E71" s="29">
        <f>E72</f>
        <v>10000</v>
      </c>
    </row>
    <row r="72" spans="1:5" ht="37.5" customHeight="1">
      <c r="A72" s="6" t="s">
        <v>224</v>
      </c>
      <c r="B72" s="4" t="s">
        <v>225</v>
      </c>
      <c r="C72" s="5">
        <v>40000</v>
      </c>
      <c r="D72" s="7">
        <v>10000</v>
      </c>
      <c r="E72" s="8">
        <v>10000</v>
      </c>
    </row>
    <row r="73" spans="1:5" ht="20.25" customHeight="1">
      <c r="A73" s="22" t="s">
        <v>144</v>
      </c>
      <c r="B73" s="1" t="s">
        <v>145</v>
      </c>
      <c r="C73" s="2">
        <f>C74+C86+C88+C90+C92</f>
        <v>3916.8130000000001</v>
      </c>
      <c r="D73" s="2">
        <f t="shared" ref="D73:E73" si="23">D74+D86+D88+D90+D92</f>
        <v>3916.8130000000001</v>
      </c>
      <c r="E73" s="29">
        <f t="shared" si="23"/>
        <v>3916.8130000000001</v>
      </c>
    </row>
    <row r="74" spans="1:5" ht="24">
      <c r="A74" s="22" t="s">
        <v>146</v>
      </c>
      <c r="B74" s="1" t="s">
        <v>147</v>
      </c>
      <c r="C74" s="2">
        <f>SUM(C75:C85)</f>
        <v>2692.5</v>
      </c>
      <c r="D74" s="2">
        <f t="shared" ref="D74:E74" si="24">SUM(D75:D85)</f>
        <v>2692.5</v>
      </c>
      <c r="E74" s="3">
        <f t="shared" si="24"/>
        <v>2692.5</v>
      </c>
    </row>
    <row r="75" spans="1:5" ht="36">
      <c r="A75" s="6" t="s">
        <v>247</v>
      </c>
      <c r="B75" s="4" t="s">
        <v>248</v>
      </c>
      <c r="C75" s="5">
        <v>47</v>
      </c>
      <c r="D75" s="7">
        <v>47</v>
      </c>
      <c r="E75" s="8">
        <v>47</v>
      </c>
    </row>
    <row r="76" spans="1:5" ht="48">
      <c r="A76" s="6" t="s">
        <v>249</v>
      </c>
      <c r="B76" s="4" t="s">
        <v>250</v>
      </c>
      <c r="C76" s="5">
        <v>84</v>
      </c>
      <c r="D76" s="7">
        <v>84</v>
      </c>
      <c r="E76" s="8">
        <v>84</v>
      </c>
    </row>
    <row r="77" spans="1:5" ht="37.5" customHeight="1">
      <c r="A77" s="6" t="s">
        <v>148</v>
      </c>
      <c r="B77" s="4" t="s">
        <v>149</v>
      </c>
      <c r="C77" s="5">
        <v>39</v>
      </c>
      <c r="D77" s="7">
        <v>39</v>
      </c>
      <c r="E77" s="8">
        <v>39</v>
      </c>
    </row>
    <row r="78" spans="1:5" ht="37.5" customHeight="1">
      <c r="A78" s="6" t="s">
        <v>251</v>
      </c>
      <c r="B78" s="4" t="s">
        <v>252</v>
      </c>
      <c r="C78" s="5">
        <v>20</v>
      </c>
      <c r="D78" s="7">
        <v>20</v>
      </c>
      <c r="E78" s="8">
        <v>20</v>
      </c>
    </row>
    <row r="79" spans="1:5" ht="37.5" customHeight="1">
      <c r="A79" s="6" t="s">
        <v>253</v>
      </c>
      <c r="B79" s="4" t="s">
        <v>254</v>
      </c>
      <c r="C79" s="5">
        <v>1</v>
      </c>
      <c r="D79" s="7">
        <v>1</v>
      </c>
      <c r="E79" s="8">
        <v>1</v>
      </c>
    </row>
    <row r="80" spans="1:5" ht="37.5" customHeight="1">
      <c r="A80" s="6" t="s">
        <v>255</v>
      </c>
      <c r="B80" s="4" t="s">
        <v>256</v>
      </c>
      <c r="C80" s="5">
        <v>70</v>
      </c>
      <c r="D80" s="7">
        <v>70</v>
      </c>
      <c r="E80" s="8">
        <v>70</v>
      </c>
    </row>
    <row r="81" spans="1:5" ht="37.5" customHeight="1">
      <c r="A81" s="6" t="s">
        <v>172</v>
      </c>
      <c r="B81" s="4" t="s">
        <v>173</v>
      </c>
      <c r="C81" s="5">
        <v>175.5</v>
      </c>
      <c r="D81" s="7">
        <v>175.5</v>
      </c>
      <c r="E81" s="8">
        <v>175.5</v>
      </c>
    </row>
    <row r="82" spans="1:5" ht="37.5" customHeight="1">
      <c r="A82" s="6" t="s">
        <v>257</v>
      </c>
      <c r="B82" s="4" t="s">
        <v>258</v>
      </c>
      <c r="C82" s="5">
        <v>29</v>
      </c>
      <c r="D82" s="7">
        <v>29</v>
      </c>
      <c r="E82" s="8">
        <v>29</v>
      </c>
    </row>
    <row r="83" spans="1:5" ht="37.5" customHeight="1">
      <c r="A83" s="6" t="s">
        <v>259</v>
      </c>
      <c r="B83" s="4" t="s">
        <v>260</v>
      </c>
      <c r="C83" s="5">
        <v>17</v>
      </c>
      <c r="D83" s="7">
        <v>17</v>
      </c>
      <c r="E83" s="8">
        <v>17</v>
      </c>
    </row>
    <row r="84" spans="1:5" ht="37.5" customHeight="1">
      <c r="A84" s="6" t="s">
        <v>261</v>
      </c>
      <c r="B84" s="4" t="s">
        <v>262</v>
      </c>
      <c r="C84" s="5">
        <v>261</v>
      </c>
      <c r="D84" s="7">
        <v>261</v>
      </c>
      <c r="E84" s="8">
        <v>261</v>
      </c>
    </row>
    <row r="85" spans="1:5" ht="37.5" customHeight="1">
      <c r="A85" s="6" t="s">
        <v>263</v>
      </c>
      <c r="B85" s="4" t="s">
        <v>264</v>
      </c>
      <c r="C85" s="5">
        <v>1949</v>
      </c>
      <c r="D85" s="7">
        <v>1949</v>
      </c>
      <c r="E85" s="8">
        <v>1949</v>
      </c>
    </row>
    <row r="86" spans="1:5" ht="37.5" customHeight="1">
      <c r="A86" s="22" t="s">
        <v>265</v>
      </c>
      <c r="B86" s="1" t="s">
        <v>266</v>
      </c>
      <c r="C86" s="2">
        <f>C87</f>
        <v>700</v>
      </c>
      <c r="D86" s="55">
        <f t="shared" ref="D86:E86" si="25">D87</f>
        <v>700</v>
      </c>
      <c r="E86" s="29">
        <f t="shared" si="25"/>
        <v>700</v>
      </c>
    </row>
    <row r="87" spans="1:5" ht="37.5" customHeight="1">
      <c r="A87" s="6" t="s">
        <v>267</v>
      </c>
      <c r="B87" s="4" t="s">
        <v>268</v>
      </c>
      <c r="C87" s="5">
        <v>700</v>
      </c>
      <c r="D87" s="7">
        <v>700</v>
      </c>
      <c r="E87" s="8">
        <v>700</v>
      </c>
    </row>
    <row r="88" spans="1:5" ht="60">
      <c r="A88" s="22" t="s">
        <v>150</v>
      </c>
      <c r="B88" s="1" t="s">
        <v>151</v>
      </c>
      <c r="C88" s="2">
        <f>C89</f>
        <v>328.31299999999999</v>
      </c>
      <c r="D88" s="2">
        <f>D89</f>
        <v>328.31299999999999</v>
      </c>
      <c r="E88" s="29">
        <f>E89</f>
        <v>328.31299999999999</v>
      </c>
    </row>
    <row r="89" spans="1:5" ht="48">
      <c r="A89" s="6" t="s">
        <v>152</v>
      </c>
      <c r="B89" s="4" t="s">
        <v>153</v>
      </c>
      <c r="C89" s="5">
        <v>328.31299999999999</v>
      </c>
      <c r="D89" s="7">
        <v>328.31299999999999</v>
      </c>
      <c r="E89" s="8">
        <v>328.31299999999999</v>
      </c>
    </row>
    <row r="90" spans="1:5">
      <c r="A90" s="22" t="s">
        <v>187</v>
      </c>
      <c r="B90" s="1" t="s">
        <v>188</v>
      </c>
      <c r="C90" s="2">
        <f>C91</f>
        <v>70</v>
      </c>
      <c r="D90" s="2">
        <f>D91</f>
        <v>70</v>
      </c>
      <c r="E90" s="29">
        <f>E91</f>
        <v>70</v>
      </c>
    </row>
    <row r="91" spans="1:5" ht="36">
      <c r="A91" s="6" t="s">
        <v>189</v>
      </c>
      <c r="B91" s="4" t="s">
        <v>190</v>
      </c>
      <c r="C91" s="5">
        <v>70</v>
      </c>
      <c r="D91" s="7">
        <v>70</v>
      </c>
      <c r="E91" s="8">
        <v>70</v>
      </c>
    </row>
    <row r="92" spans="1:5">
      <c r="A92" s="22" t="s">
        <v>269</v>
      </c>
      <c r="B92" s="1" t="s">
        <v>270</v>
      </c>
      <c r="C92" s="2">
        <f>C93</f>
        <v>126</v>
      </c>
      <c r="D92" s="2">
        <f>D93</f>
        <v>126</v>
      </c>
      <c r="E92" s="29">
        <f>E93</f>
        <v>126</v>
      </c>
    </row>
    <row r="93" spans="1:5" ht="96">
      <c r="A93" s="6" t="s">
        <v>271</v>
      </c>
      <c r="B93" s="4" t="s">
        <v>272</v>
      </c>
      <c r="C93" s="5">
        <v>126</v>
      </c>
      <c r="D93" s="7">
        <v>126</v>
      </c>
      <c r="E93" s="8">
        <v>126</v>
      </c>
    </row>
    <row r="94" spans="1:5">
      <c r="A94" s="22" t="s">
        <v>208</v>
      </c>
      <c r="B94" s="1" t="s">
        <v>207</v>
      </c>
      <c r="C94" s="2">
        <f>C95</f>
        <v>16050</v>
      </c>
      <c r="D94" s="2">
        <f>D95</f>
        <v>5050</v>
      </c>
      <c r="E94" s="29">
        <f>E95</f>
        <v>5050</v>
      </c>
    </row>
    <row r="95" spans="1:5">
      <c r="A95" s="22" t="s">
        <v>209</v>
      </c>
      <c r="B95" s="1" t="s">
        <v>210</v>
      </c>
      <c r="C95" s="2">
        <f>C96</f>
        <v>16050</v>
      </c>
      <c r="D95" s="2">
        <f t="shared" ref="D95:E95" si="26">D96</f>
        <v>5050</v>
      </c>
      <c r="E95" s="29">
        <f t="shared" si="26"/>
        <v>5050</v>
      </c>
    </row>
    <row r="96" spans="1:5">
      <c r="A96" s="6" t="s">
        <v>209</v>
      </c>
      <c r="B96" s="4" t="s">
        <v>210</v>
      </c>
      <c r="C96" s="5">
        <v>16050</v>
      </c>
      <c r="D96" s="7">
        <v>5050</v>
      </c>
      <c r="E96" s="8">
        <v>5050</v>
      </c>
    </row>
    <row r="97" spans="1:6" ht="24.75" customHeight="1">
      <c r="A97" s="22" t="s">
        <v>118</v>
      </c>
      <c r="B97" s="1" t="s">
        <v>119</v>
      </c>
      <c r="C97" s="2">
        <f>C98</f>
        <v>5747015.4690100001</v>
      </c>
      <c r="D97" s="2">
        <f t="shared" ref="D97:E97" si="27">D98</f>
        <v>5329250.8009099998</v>
      </c>
      <c r="E97" s="3">
        <f t="shared" si="27"/>
        <v>3853454.0156200002</v>
      </c>
    </row>
    <row r="98" spans="1:6" ht="31.5" customHeight="1">
      <c r="A98" s="22" t="s">
        <v>120</v>
      </c>
      <c r="B98" s="1" t="s">
        <v>121</v>
      </c>
      <c r="C98" s="2">
        <f>C99+C124+C140</f>
        <v>5747015.4690100001</v>
      </c>
      <c r="D98" s="2">
        <f>D99+D124+D140</f>
        <v>5329250.8009099998</v>
      </c>
      <c r="E98" s="3">
        <f>E99+E124+E140</f>
        <v>3853454.0156200002</v>
      </c>
    </row>
    <row r="99" spans="1:6" ht="24.75" customHeight="1">
      <c r="A99" s="22" t="s">
        <v>122</v>
      </c>
      <c r="B99" s="1" t="s">
        <v>123</v>
      </c>
      <c r="C99" s="2">
        <f>SUM(C100:C111)+C112</f>
        <v>3093814.57901</v>
      </c>
      <c r="D99" s="2">
        <f t="shared" ref="D99:E99" si="28">SUM(D100:D111)+D112</f>
        <v>2729728.9809099995</v>
      </c>
      <c r="E99" s="3">
        <f t="shared" si="28"/>
        <v>1248520.2256200002</v>
      </c>
    </row>
    <row r="100" spans="1:6" ht="36">
      <c r="A100" s="6" t="s">
        <v>280</v>
      </c>
      <c r="B100" s="4" t="s">
        <v>281</v>
      </c>
      <c r="C100" s="5">
        <v>0</v>
      </c>
      <c r="D100" s="5">
        <v>0</v>
      </c>
      <c r="E100" s="69">
        <v>146906.26</v>
      </c>
    </row>
    <row r="101" spans="1:6" ht="69.75" customHeight="1">
      <c r="A101" s="6" t="s">
        <v>192</v>
      </c>
      <c r="B101" s="4" t="s">
        <v>197</v>
      </c>
      <c r="C101" s="26">
        <v>601849.89899999998</v>
      </c>
      <c r="D101" s="59">
        <v>0</v>
      </c>
      <c r="E101" s="28">
        <v>0</v>
      </c>
      <c r="F101" s="60"/>
    </row>
    <row r="102" spans="1:6" s="62" customFormat="1" ht="36">
      <c r="A102" s="6" t="s">
        <v>142</v>
      </c>
      <c r="B102" s="30" t="s">
        <v>143</v>
      </c>
      <c r="C102" s="26">
        <v>94539.700000000012</v>
      </c>
      <c r="D102" s="27">
        <v>94007.5</v>
      </c>
      <c r="E102" s="28">
        <v>92084.6</v>
      </c>
      <c r="F102" s="61"/>
    </row>
    <row r="103" spans="1:6" ht="23.25" customHeight="1">
      <c r="A103" s="6" t="s">
        <v>139</v>
      </c>
      <c r="B103" s="4" t="s">
        <v>140</v>
      </c>
      <c r="C103" s="26">
        <v>0</v>
      </c>
      <c r="D103" s="27">
        <v>2190</v>
      </c>
      <c r="E103" s="28">
        <v>2109.31</v>
      </c>
      <c r="F103" s="60"/>
    </row>
    <row r="104" spans="1:6" ht="36">
      <c r="A104" s="6" t="s">
        <v>164</v>
      </c>
      <c r="B104" s="4" t="s">
        <v>166</v>
      </c>
      <c r="C104" s="26">
        <v>647.41918999999996</v>
      </c>
      <c r="D104" s="27">
        <v>661.22091</v>
      </c>
      <c r="E104" s="28">
        <v>679.95562000000007</v>
      </c>
      <c r="F104" s="60"/>
    </row>
    <row r="105" spans="1:6" ht="36">
      <c r="A105" s="6" t="s">
        <v>274</v>
      </c>
      <c r="B105" s="4" t="s">
        <v>273</v>
      </c>
      <c r="C105" s="26">
        <v>0</v>
      </c>
      <c r="D105" s="27">
        <v>11186.76</v>
      </c>
      <c r="E105" s="28">
        <v>4068.0299999999997</v>
      </c>
      <c r="F105" s="60"/>
    </row>
    <row r="106" spans="1:6" ht="42.75" customHeight="1">
      <c r="A106" s="6" t="s">
        <v>165</v>
      </c>
      <c r="B106" s="4" t="s">
        <v>198</v>
      </c>
      <c r="C106" s="26">
        <v>17595.189999999999</v>
      </c>
      <c r="D106" s="27">
        <v>267787.11</v>
      </c>
      <c r="E106" s="28">
        <v>106059.48</v>
      </c>
      <c r="F106" s="60"/>
    </row>
    <row r="107" spans="1:6" ht="28.5" customHeight="1">
      <c r="A107" s="6" t="s">
        <v>236</v>
      </c>
      <c r="B107" s="4" t="s">
        <v>237</v>
      </c>
      <c r="C107" s="26">
        <v>1410.2908199999999</v>
      </c>
      <c r="D107" s="27">
        <v>0</v>
      </c>
      <c r="E107" s="28">
        <v>0</v>
      </c>
      <c r="F107" s="60"/>
    </row>
    <row r="108" spans="1:6" ht="45.75" customHeight="1">
      <c r="A108" s="6" t="s">
        <v>141</v>
      </c>
      <c r="B108" s="4" t="s">
        <v>162</v>
      </c>
      <c r="C108" s="5">
        <v>0</v>
      </c>
      <c r="D108" s="25">
        <v>0</v>
      </c>
      <c r="E108" s="8">
        <v>0</v>
      </c>
    </row>
    <row r="109" spans="1:6" ht="36.75" customHeight="1">
      <c r="A109" s="6" t="s">
        <v>141</v>
      </c>
      <c r="B109" s="4" t="s">
        <v>163</v>
      </c>
      <c r="C109" s="5">
        <v>288629.81</v>
      </c>
      <c r="D109" s="25">
        <v>271780.44</v>
      </c>
      <c r="E109" s="8">
        <v>407623.77</v>
      </c>
    </row>
    <row r="110" spans="1:6" ht="53.25" customHeight="1">
      <c r="A110" s="6" t="s">
        <v>141</v>
      </c>
      <c r="B110" s="4" t="s">
        <v>212</v>
      </c>
      <c r="C110" s="5">
        <v>7626.36</v>
      </c>
      <c r="D110" s="7">
        <v>144900.9</v>
      </c>
      <c r="E110" s="8">
        <v>0</v>
      </c>
    </row>
    <row r="111" spans="1:6" ht="52.5" customHeight="1">
      <c r="A111" s="6" t="s">
        <v>141</v>
      </c>
      <c r="B111" s="4" t="s">
        <v>211</v>
      </c>
      <c r="C111" s="5">
        <v>540673.35</v>
      </c>
      <c r="D111" s="7">
        <v>258939.53</v>
      </c>
      <c r="E111" s="8">
        <v>0</v>
      </c>
    </row>
    <row r="112" spans="1:6" ht="21" customHeight="1">
      <c r="A112" s="22" t="s">
        <v>124</v>
      </c>
      <c r="B112" s="1" t="s">
        <v>125</v>
      </c>
      <c r="C112" s="2">
        <f>SUM(C113:C123)</f>
        <v>1540842.56</v>
      </c>
      <c r="D112" s="2">
        <f t="shared" ref="D112:E112" si="29">SUM(D113:D123)</f>
        <v>1678275.5199999998</v>
      </c>
      <c r="E112" s="3">
        <f t="shared" si="29"/>
        <v>488988.82000000007</v>
      </c>
    </row>
    <row r="113" spans="1:5" ht="43.5" customHeight="1">
      <c r="A113" s="6" t="s">
        <v>174</v>
      </c>
      <c r="B113" s="4" t="s">
        <v>175</v>
      </c>
      <c r="C113" s="5">
        <v>0</v>
      </c>
      <c r="D113" s="25">
        <v>128147.83</v>
      </c>
      <c r="E113" s="8">
        <v>0</v>
      </c>
    </row>
    <row r="114" spans="1:5" ht="29.25" customHeight="1">
      <c r="A114" s="6" t="s">
        <v>275</v>
      </c>
      <c r="B114" s="31" t="s">
        <v>276</v>
      </c>
      <c r="C114" s="5">
        <v>5587.5</v>
      </c>
      <c r="D114" s="7">
        <v>5587.5</v>
      </c>
      <c r="E114" s="8">
        <v>0</v>
      </c>
    </row>
    <row r="115" spans="1:5" ht="78.75" customHeight="1">
      <c r="A115" s="6" t="s">
        <v>156</v>
      </c>
      <c r="B115" s="31" t="s">
        <v>176</v>
      </c>
      <c r="C115" s="5">
        <v>1275</v>
      </c>
      <c r="D115" s="7">
        <v>1275</v>
      </c>
      <c r="E115" s="8">
        <v>1275</v>
      </c>
    </row>
    <row r="116" spans="1:5" ht="26.25" customHeight="1">
      <c r="A116" s="6" t="s">
        <v>157</v>
      </c>
      <c r="B116" s="31" t="s">
        <v>131</v>
      </c>
      <c r="C116" s="5">
        <v>8677</v>
      </c>
      <c r="D116" s="7">
        <v>8677</v>
      </c>
      <c r="E116" s="8">
        <v>8677</v>
      </c>
    </row>
    <row r="117" spans="1:5" ht="28.5" customHeight="1">
      <c r="A117" s="6" t="s">
        <v>167</v>
      </c>
      <c r="B117" s="4" t="s">
        <v>168</v>
      </c>
      <c r="C117" s="5">
        <v>37049.99</v>
      </c>
      <c r="D117" s="7">
        <v>648764.1</v>
      </c>
      <c r="E117" s="8">
        <v>208732.98</v>
      </c>
    </row>
    <row r="118" spans="1:5" ht="30" customHeight="1">
      <c r="A118" s="50" t="s">
        <v>193</v>
      </c>
      <c r="B118" s="32" t="s">
        <v>194</v>
      </c>
      <c r="C118" s="37">
        <v>246617.34</v>
      </c>
      <c r="D118" s="7">
        <v>306358.14</v>
      </c>
      <c r="E118" s="8">
        <v>61195.79</v>
      </c>
    </row>
    <row r="119" spans="1:5" ht="34.5" customHeight="1">
      <c r="A119" s="50" t="s">
        <v>213</v>
      </c>
      <c r="B119" s="32" t="s">
        <v>214</v>
      </c>
      <c r="C119" s="37">
        <v>184178.59</v>
      </c>
      <c r="D119" s="7">
        <v>0</v>
      </c>
      <c r="E119" s="8">
        <v>0</v>
      </c>
    </row>
    <row r="120" spans="1:5" ht="34.5" customHeight="1">
      <c r="A120" s="50" t="s">
        <v>216</v>
      </c>
      <c r="B120" s="32" t="s">
        <v>215</v>
      </c>
      <c r="C120" s="65">
        <v>34367.919999999998</v>
      </c>
      <c r="D120" s="86">
        <v>0</v>
      </c>
      <c r="E120" s="8">
        <v>0</v>
      </c>
    </row>
    <row r="121" spans="1:5" ht="43.5" customHeight="1">
      <c r="A121" s="63" t="s">
        <v>238</v>
      </c>
      <c r="B121" s="64" t="s">
        <v>239</v>
      </c>
      <c r="C121" s="46">
        <v>480319.97</v>
      </c>
      <c r="D121" s="47">
        <v>0</v>
      </c>
      <c r="E121" s="85">
        <v>0</v>
      </c>
    </row>
    <row r="122" spans="1:5" ht="43.5" customHeight="1">
      <c r="A122" s="66" t="s">
        <v>294</v>
      </c>
      <c r="B122" s="64" t="s">
        <v>295</v>
      </c>
      <c r="C122" s="46">
        <v>33330.800000000003</v>
      </c>
      <c r="D122" s="47">
        <v>42090</v>
      </c>
      <c r="E122" s="85">
        <v>36098.199999999997</v>
      </c>
    </row>
    <row r="123" spans="1:5" ht="43.5" customHeight="1">
      <c r="A123" s="66" t="s">
        <v>277</v>
      </c>
      <c r="B123" s="32" t="s">
        <v>278</v>
      </c>
      <c r="C123" s="87">
        <v>509438.45</v>
      </c>
      <c r="D123" s="88">
        <v>537375.94999999995</v>
      </c>
      <c r="E123" s="8">
        <v>173009.85</v>
      </c>
    </row>
    <row r="124" spans="1:5" ht="23.25" customHeight="1">
      <c r="A124" s="38" t="s">
        <v>126</v>
      </c>
      <c r="B124" s="39" t="s">
        <v>127</v>
      </c>
      <c r="C124" s="58">
        <f>SUM(C125:C132)+C133</f>
        <v>2539389.8199999998</v>
      </c>
      <c r="D124" s="2">
        <f>SUM(D125:D132)+D133</f>
        <v>2538602.8199999998</v>
      </c>
      <c r="E124" s="3">
        <f>SUM(E125:E132)+E133</f>
        <v>2543886.88</v>
      </c>
    </row>
    <row r="125" spans="1:5" ht="36">
      <c r="A125" s="6" t="s">
        <v>158</v>
      </c>
      <c r="B125" s="4" t="s">
        <v>177</v>
      </c>
      <c r="C125" s="5">
        <v>54</v>
      </c>
      <c r="D125" s="25">
        <v>54</v>
      </c>
      <c r="E125" s="8">
        <v>54</v>
      </c>
    </row>
    <row r="126" spans="1:5" ht="36">
      <c r="A126" s="6" t="s">
        <v>159</v>
      </c>
      <c r="B126" s="4" t="s">
        <v>178</v>
      </c>
      <c r="C126" s="5">
        <v>1511</v>
      </c>
      <c r="D126" s="25">
        <v>1511</v>
      </c>
      <c r="E126" s="8">
        <v>1511</v>
      </c>
    </row>
    <row r="127" spans="1:5" ht="36">
      <c r="A127" s="6" t="s">
        <v>160</v>
      </c>
      <c r="B127" s="4" t="s">
        <v>179</v>
      </c>
      <c r="C127" s="5">
        <v>1314</v>
      </c>
      <c r="D127" s="25">
        <v>1315</v>
      </c>
      <c r="E127" s="8">
        <v>1317</v>
      </c>
    </row>
    <row r="128" spans="1:5" ht="60">
      <c r="A128" s="6" t="s">
        <v>169</v>
      </c>
      <c r="B128" s="4" t="s">
        <v>180</v>
      </c>
      <c r="C128" s="5">
        <v>142.82</v>
      </c>
      <c r="D128" s="5">
        <v>142.82</v>
      </c>
      <c r="E128" s="8">
        <v>142.82</v>
      </c>
    </row>
    <row r="129" spans="1:5" ht="60">
      <c r="A129" s="6" t="s">
        <v>195</v>
      </c>
      <c r="B129" s="4" t="s">
        <v>196</v>
      </c>
      <c r="C129" s="5">
        <v>4767</v>
      </c>
      <c r="D129" s="25">
        <v>4767</v>
      </c>
      <c r="E129" s="8">
        <v>4767</v>
      </c>
    </row>
    <row r="130" spans="1:5" ht="43.5" customHeight="1">
      <c r="A130" s="6" t="s">
        <v>134</v>
      </c>
      <c r="B130" s="4" t="s">
        <v>137</v>
      </c>
      <c r="C130" s="5">
        <v>37355</v>
      </c>
      <c r="D130" s="25">
        <v>37355</v>
      </c>
      <c r="E130" s="8">
        <v>37355</v>
      </c>
    </row>
    <row r="131" spans="1:5" ht="33.75" customHeight="1">
      <c r="A131" s="6" t="s">
        <v>135</v>
      </c>
      <c r="B131" s="4" t="s">
        <v>181</v>
      </c>
      <c r="C131" s="5">
        <v>18015.22</v>
      </c>
      <c r="D131" s="25">
        <v>20013.009999999998</v>
      </c>
      <c r="E131" s="8">
        <v>25285.16</v>
      </c>
    </row>
    <row r="132" spans="1:5" ht="34.5" customHeight="1">
      <c r="A132" s="6" t="s">
        <v>136</v>
      </c>
      <c r="B132" s="4" t="s">
        <v>138</v>
      </c>
      <c r="C132" s="5">
        <v>2839.78</v>
      </c>
      <c r="D132" s="25">
        <v>53.99</v>
      </c>
      <c r="E132" s="8">
        <v>63.9</v>
      </c>
    </row>
    <row r="133" spans="1:5" ht="22.5" customHeight="1">
      <c r="A133" s="22" t="s">
        <v>128</v>
      </c>
      <c r="B133" s="1" t="s">
        <v>129</v>
      </c>
      <c r="C133" s="2">
        <f>SUM(C134:C139)</f>
        <v>2473391</v>
      </c>
      <c r="D133" s="2">
        <f>SUM(D134:D139)</f>
        <v>2473391</v>
      </c>
      <c r="E133" s="3">
        <f>SUM(E134:E139)</f>
        <v>2473391</v>
      </c>
    </row>
    <row r="134" spans="1:5" ht="56.25" customHeight="1">
      <c r="A134" s="6" t="s">
        <v>161</v>
      </c>
      <c r="B134" s="4" t="s">
        <v>132</v>
      </c>
      <c r="C134" s="5">
        <v>1248</v>
      </c>
      <c r="D134" s="25">
        <v>1248</v>
      </c>
      <c r="E134" s="8">
        <v>1248</v>
      </c>
    </row>
    <row r="135" spans="1:5" ht="96">
      <c r="A135" s="6" t="s">
        <v>170</v>
      </c>
      <c r="B135" s="4" t="s">
        <v>279</v>
      </c>
      <c r="C135" s="5">
        <v>20996</v>
      </c>
      <c r="D135" s="25">
        <v>20996</v>
      </c>
      <c r="E135" s="8">
        <v>20996</v>
      </c>
    </row>
    <row r="136" spans="1:5" ht="108">
      <c r="A136" s="40" t="s">
        <v>171</v>
      </c>
      <c r="B136" s="41" t="s">
        <v>182</v>
      </c>
      <c r="C136" s="42">
        <v>2426574</v>
      </c>
      <c r="D136" s="43">
        <v>2426574</v>
      </c>
      <c r="E136" s="44">
        <v>2426574</v>
      </c>
    </row>
    <row r="137" spans="1:5" ht="60">
      <c r="A137" s="40" t="s">
        <v>199</v>
      </c>
      <c r="B137" s="41" t="s">
        <v>202</v>
      </c>
      <c r="C137" s="46">
        <v>10696</v>
      </c>
      <c r="D137" s="47">
        <v>10696</v>
      </c>
      <c r="E137" s="44">
        <v>10696</v>
      </c>
    </row>
    <row r="138" spans="1:5" ht="36">
      <c r="A138" s="40" t="s">
        <v>200</v>
      </c>
      <c r="B138" s="41" t="s">
        <v>228</v>
      </c>
      <c r="C138" s="46">
        <v>782</v>
      </c>
      <c r="D138" s="47">
        <v>782</v>
      </c>
      <c r="E138" s="44">
        <v>782</v>
      </c>
    </row>
    <row r="139" spans="1:5" ht="36">
      <c r="A139" s="40" t="s">
        <v>201</v>
      </c>
      <c r="B139" s="41" t="s">
        <v>229</v>
      </c>
      <c r="C139" s="46">
        <v>13095</v>
      </c>
      <c r="D139" s="47">
        <v>13095</v>
      </c>
      <c r="E139" s="44">
        <v>13095</v>
      </c>
    </row>
    <row r="140" spans="1:5">
      <c r="A140" s="22" t="s">
        <v>203</v>
      </c>
      <c r="B140" s="1" t="s">
        <v>204</v>
      </c>
      <c r="C140" s="49">
        <f>SUM(C141:C144)</f>
        <v>113811.07</v>
      </c>
      <c r="D140" s="49">
        <f>SUM(D141:D144)</f>
        <v>60919</v>
      </c>
      <c r="E140" s="48">
        <f>SUM(E141:E144)</f>
        <v>61046.91</v>
      </c>
    </row>
    <row r="141" spans="1:5" ht="84">
      <c r="A141" s="51" t="s">
        <v>240</v>
      </c>
      <c r="B141" s="57" t="s">
        <v>241</v>
      </c>
      <c r="C141" s="46">
        <v>1249.92</v>
      </c>
      <c r="D141" s="46">
        <v>1249.92</v>
      </c>
      <c r="E141" s="44">
        <v>1249.92</v>
      </c>
    </row>
    <row r="142" spans="1:5" ht="48">
      <c r="A142" s="51" t="s">
        <v>230</v>
      </c>
      <c r="B142" s="45" t="s">
        <v>231</v>
      </c>
      <c r="C142" s="46">
        <v>7135.94</v>
      </c>
      <c r="D142" s="47">
        <v>7875.08</v>
      </c>
      <c r="E142" s="44">
        <v>8002.99</v>
      </c>
    </row>
    <row r="143" spans="1:5" ht="72">
      <c r="A143" s="51" t="s">
        <v>232</v>
      </c>
      <c r="B143" s="45" t="s">
        <v>233</v>
      </c>
      <c r="C143" s="46">
        <v>51794</v>
      </c>
      <c r="D143" s="47">
        <v>51794</v>
      </c>
      <c r="E143" s="44">
        <v>51794</v>
      </c>
    </row>
    <row r="144" spans="1:5">
      <c r="A144" s="22" t="s">
        <v>205</v>
      </c>
      <c r="B144" s="1" t="s">
        <v>206</v>
      </c>
      <c r="C144" s="49">
        <f>SUM(C145:C152)</f>
        <v>53631.21</v>
      </c>
      <c r="D144" s="49">
        <f t="shared" ref="D144:E144" si="30">SUM(D145:D152)</f>
        <v>0</v>
      </c>
      <c r="E144" s="48">
        <f t="shared" si="30"/>
        <v>0</v>
      </c>
    </row>
    <row r="145" spans="1:5" ht="60">
      <c r="A145" s="53" t="s">
        <v>285</v>
      </c>
      <c r="B145" s="45" t="s">
        <v>282</v>
      </c>
      <c r="C145" s="46">
        <v>9755</v>
      </c>
      <c r="D145" s="46">
        <v>0</v>
      </c>
      <c r="E145" s="52"/>
    </row>
    <row r="146" spans="1:5" ht="48">
      <c r="A146" s="53" t="s">
        <v>286</v>
      </c>
      <c r="B146" s="45" t="s">
        <v>283</v>
      </c>
      <c r="C146" s="46">
        <v>2261</v>
      </c>
      <c r="D146" s="46">
        <v>0</v>
      </c>
      <c r="E146" s="52">
        <v>0</v>
      </c>
    </row>
    <row r="147" spans="1:5" ht="60">
      <c r="A147" s="53" t="s">
        <v>287</v>
      </c>
      <c r="B147" s="45" t="s">
        <v>284</v>
      </c>
      <c r="C147" s="46">
        <v>3959.81</v>
      </c>
      <c r="D147" s="46">
        <v>0</v>
      </c>
      <c r="E147" s="52">
        <v>0</v>
      </c>
    </row>
    <row r="148" spans="1:5" ht="72">
      <c r="A148" s="53" t="s">
        <v>217</v>
      </c>
      <c r="B148" s="45" t="s">
        <v>218</v>
      </c>
      <c r="C148" s="46">
        <v>3509.04</v>
      </c>
      <c r="D148" s="47">
        <v>0</v>
      </c>
      <c r="E148" s="52">
        <v>0</v>
      </c>
    </row>
    <row r="149" spans="1:5" ht="60">
      <c r="A149" s="56" t="s">
        <v>234</v>
      </c>
      <c r="B149" s="45" t="s">
        <v>235</v>
      </c>
      <c r="C149" s="46">
        <v>11391</v>
      </c>
      <c r="D149" s="47">
        <v>0</v>
      </c>
      <c r="E149" s="52">
        <v>0</v>
      </c>
    </row>
    <row r="150" spans="1:5" ht="36">
      <c r="A150" s="56" t="s">
        <v>296</v>
      </c>
      <c r="B150" s="45" t="s">
        <v>297</v>
      </c>
      <c r="C150" s="46">
        <v>14840</v>
      </c>
      <c r="D150" s="47">
        <v>0</v>
      </c>
      <c r="E150" s="52">
        <v>0</v>
      </c>
    </row>
    <row r="151" spans="1:5" ht="36">
      <c r="A151" s="56" t="s">
        <v>242</v>
      </c>
      <c r="B151" s="45" t="s">
        <v>243</v>
      </c>
      <c r="C151" s="46">
        <v>4140.3599999999997</v>
      </c>
      <c r="D151" s="47">
        <v>0</v>
      </c>
      <c r="E151" s="52">
        <v>0</v>
      </c>
    </row>
    <row r="152" spans="1:5" ht="48">
      <c r="A152" s="56" t="s">
        <v>288</v>
      </c>
      <c r="B152" s="45" t="s">
        <v>289</v>
      </c>
      <c r="C152" s="46">
        <v>3775</v>
      </c>
      <c r="D152" s="47">
        <v>0</v>
      </c>
      <c r="E152" s="52">
        <v>0</v>
      </c>
    </row>
    <row r="153" spans="1:5" ht="15" customHeight="1" thickBot="1">
      <c r="A153" s="77" t="s">
        <v>130</v>
      </c>
      <c r="B153" s="78"/>
      <c r="C153" s="33">
        <f>C8+C97</f>
        <v>12483700.016010001</v>
      </c>
      <c r="D153" s="33">
        <f>D8+D97</f>
        <v>11291181.930909999</v>
      </c>
      <c r="E153" s="54">
        <f>E8+E97</f>
        <v>9614037.3266200013</v>
      </c>
    </row>
    <row r="154" spans="1:5" ht="21" customHeight="1">
      <c r="A154" s="34"/>
      <c r="B154" s="34"/>
      <c r="C154" s="34"/>
      <c r="D154" s="34"/>
      <c r="E154" s="35"/>
    </row>
    <row r="155" spans="1:5">
      <c r="A155" s="36" t="s">
        <v>133</v>
      </c>
    </row>
    <row r="156" spans="1:5" ht="15" customHeight="1">
      <c r="A156" s="76" t="s">
        <v>292</v>
      </c>
      <c r="B156" s="76"/>
      <c r="C156" s="70" t="s">
        <v>293</v>
      </c>
    </row>
  </sheetData>
  <mergeCells count="10">
    <mergeCell ref="D1:E1"/>
    <mergeCell ref="D2:E2"/>
    <mergeCell ref="D5:E5"/>
    <mergeCell ref="A3:E3"/>
    <mergeCell ref="A4:E4"/>
    <mergeCell ref="A156:B156"/>
    <mergeCell ref="A153:B153"/>
    <mergeCell ref="A5:A6"/>
    <mergeCell ref="B5:B6"/>
    <mergeCell ref="C5:C6"/>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G17" sqref="G17"/>
    </sheetView>
  </sheetViews>
  <sheetFormatPr defaultRowHeight="15"/>
  <sheetData/>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1</vt:lpstr>
      <vt:lpstr>Лист1</vt:lpstr>
      <vt:lpstr>'Приложение 1'!Заголовки_для_печати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Орлова Светлана</cp:lastModifiedBy>
  <cp:lastPrinted>2026-02-09T12:05:40Z</cp:lastPrinted>
  <dcterms:created xsi:type="dcterms:W3CDTF">2019-11-01T08:25:04Z</dcterms:created>
  <dcterms:modified xsi:type="dcterms:W3CDTF">2026-02-09T12:58:01Z</dcterms:modified>
</cp:coreProperties>
</file>