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570" windowWidth="23250" windowHeight="11955"/>
  </bookViews>
  <sheets>
    <sheet name="Приложение 1" sheetId="1" r:id="rId1"/>
    <sheet name="Лист1" sheetId="2" r:id="rId2"/>
  </sheets>
  <definedNames>
    <definedName name="_xlnm.Print_Titles" localSheetId="0">'Приложение 1'!$5:$7</definedName>
    <definedName name="_xlnm.Print_Area" localSheetId="0">'Приложение 1'!$A$1:$E$189</definedName>
  </definedNames>
  <calcPr calcId="124519"/>
</workbook>
</file>

<file path=xl/calcChain.xml><?xml version="1.0" encoding="utf-8"?>
<calcChain xmlns="http://schemas.openxmlformats.org/spreadsheetml/2006/main">
  <c r="C34" i="1"/>
  <c r="C33"/>
  <c r="C32"/>
  <c r="C31"/>
  <c r="C30"/>
  <c r="E118"/>
  <c r="D118"/>
  <c r="C118"/>
  <c r="E116"/>
  <c r="D116"/>
  <c r="C116"/>
  <c r="E92"/>
  <c r="D92"/>
  <c r="C92"/>
  <c r="E67"/>
  <c r="D67"/>
  <c r="C67"/>
  <c r="E47"/>
  <c r="D47"/>
  <c r="C47"/>
  <c r="E41"/>
  <c r="D41"/>
  <c r="C41"/>
  <c r="E34"/>
  <c r="D34"/>
  <c r="E33"/>
  <c r="D33"/>
  <c r="E32"/>
  <c r="D32"/>
  <c r="E31"/>
  <c r="D31"/>
  <c r="E10"/>
  <c r="E30" s="1"/>
  <c r="D10"/>
  <c r="D30" s="1"/>
  <c r="C10"/>
  <c r="E176"/>
  <c r="D176"/>
  <c r="C176"/>
  <c r="E29" l="1"/>
  <c r="D29"/>
  <c r="C29"/>
  <c r="E141"/>
  <c r="E128" s="1"/>
  <c r="D141"/>
  <c r="D128" s="1"/>
  <c r="C141"/>
  <c r="C128" s="1"/>
  <c r="E100" l="1"/>
  <c r="D100"/>
  <c r="C100"/>
  <c r="E121"/>
  <c r="D121"/>
  <c r="C121"/>
  <c r="E112"/>
  <c r="D112"/>
  <c r="C112"/>
  <c r="C114"/>
  <c r="D114"/>
  <c r="E114"/>
  <c r="C99" l="1"/>
  <c r="E172"/>
  <c r="D172"/>
  <c r="C172"/>
  <c r="D99" l="1"/>
  <c r="E99"/>
  <c r="D97"/>
  <c r="E97"/>
  <c r="C97"/>
  <c r="E49"/>
  <c r="D49"/>
  <c r="C49"/>
  <c r="E124" l="1"/>
  <c r="E123" s="1"/>
  <c r="D124"/>
  <c r="D123" s="1"/>
  <c r="C124"/>
  <c r="C123" s="1"/>
  <c r="E165" l="1"/>
  <c r="D165"/>
  <c r="C165"/>
  <c r="E64" l="1"/>
  <c r="D64"/>
  <c r="C64"/>
  <c r="E9" l="1"/>
  <c r="D9"/>
  <c r="E53"/>
  <c r="D53"/>
  <c r="C53"/>
  <c r="E75" l="1"/>
  <c r="D75"/>
  <c r="C75"/>
  <c r="E155" l="1"/>
  <c r="D155"/>
  <c r="C155"/>
  <c r="E95"/>
  <c r="D95"/>
  <c r="C95"/>
  <c r="E90"/>
  <c r="D90"/>
  <c r="C90"/>
  <c r="E86"/>
  <c r="D86"/>
  <c r="C86"/>
  <c r="E84"/>
  <c r="D84"/>
  <c r="C84"/>
  <c r="E79"/>
  <c r="E78" s="1"/>
  <c r="D79"/>
  <c r="D78" s="1"/>
  <c r="C79"/>
  <c r="C78" s="1"/>
  <c r="E73"/>
  <c r="D73"/>
  <c r="C73"/>
  <c r="D62"/>
  <c r="E62"/>
  <c r="C62"/>
  <c r="E58"/>
  <c r="D58"/>
  <c r="C58"/>
  <c r="E56"/>
  <c r="D56"/>
  <c r="C56"/>
  <c r="D51"/>
  <c r="E51"/>
  <c r="C51"/>
  <c r="D44"/>
  <c r="E44"/>
  <c r="C44"/>
  <c r="E36"/>
  <c r="E35" s="1"/>
  <c r="D36"/>
  <c r="D35" s="1"/>
  <c r="C36"/>
  <c r="C35" s="1"/>
  <c r="C43" l="1"/>
  <c r="E89"/>
  <c r="E127"/>
  <c r="E126" s="1"/>
  <c r="D127"/>
  <c r="D126" s="1"/>
  <c r="D89"/>
  <c r="C89"/>
  <c r="E43"/>
  <c r="D43"/>
  <c r="C83"/>
  <c r="E66"/>
  <c r="D66"/>
  <c r="C66"/>
  <c r="D83"/>
  <c r="E83"/>
  <c r="E55"/>
  <c r="D55"/>
  <c r="C55"/>
  <c r="C9"/>
  <c r="C61"/>
  <c r="E61"/>
  <c r="D61"/>
  <c r="E8" l="1"/>
  <c r="E186" s="1"/>
  <c r="D8"/>
  <c r="D186" s="1"/>
  <c r="C8"/>
  <c r="C127"/>
  <c r="C126" s="1"/>
  <c r="C186" l="1"/>
</calcChain>
</file>

<file path=xl/sharedStrings.xml><?xml version="1.0" encoding="utf-8"?>
<sst xmlns="http://schemas.openxmlformats.org/spreadsheetml/2006/main" count="365" uniqueCount="358">
  <si>
    <t>(тыс. руб.)</t>
  </si>
  <si>
    <t>Код дохода</t>
  </si>
  <si>
    <t>Наименование кода дохода</t>
  </si>
  <si>
    <t>Сумма</t>
  </si>
  <si>
    <t>1 00 00 000 00 0000 000</t>
  </si>
  <si>
    <t>НАЛОГОВЫЕ И НЕНАЛОГОВЫЕ ДОХОДЫ</t>
  </si>
  <si>
    <t>1 01 00 000 00 0000 000</t>
  </si>
  <si>
    <t>НАЛОГИ НА ПРИБЫЛЬ, ДОХОДЫ</t>
  </si>
  <si>
    <t>1 01 02 000 01 0000 110</t>
  </si>
  <si>
    <t>Налог на доходы физических лиц</t>
  </si>
  <si>
    <t>1 01 02 010 01 0000 110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</si>
  <si>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</si>
  <si>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1 01 02 020 01 0000 110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</si>
  <si>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</si>
  <si>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1 01 02 030 01 0000 110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</si>
  <si>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</si>
  <si>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1 01 02 040 01 0000 110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</si>
  <si>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</si>
  <si>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1 03 00 000 00 0000 000</t>
  </si>
  <si>
    <t>НАЛОГИ НА ТОВАРЫ (РАБОТЫ, УСЛУГИ), РЕАЛИЗУЕМЫЕ НА ТЕРРИТОРИИ РОССИЙСКОЙ ФЕДЕРАЦИИ</t>
  </si>
  <si>
    <t>1 03 02 000 01 0000 110</t>
  </si>
  <si>
    <t>Акцизы по подакцизным товарам (продукции), производимым на территории Российской Федерации</t>
  </si>
  <si>
    <t>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</si>
  <si>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</si>
  <si>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</si>
  <si>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</si>
  <si>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</si>
  <si>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</si>
  <si>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</si>
  <si>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</si>
  <si>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1 05 00 000 00 0000 000</t>
  </si>
  <si>
    <t>НАЛОГИ НА СОВОКУПНЫЙ ДОХОД</t>
  </si>
  <si>
    <t>1 05 01 000 00 0000 110</t>
  </si>
  <si>
    <t>Налог, взимаемый в связи с применением упрощенной системы налогообложения</t>
  </si>
  <si>
    <t>1 05 01 010 01 0000 110</t>
  </si>
  <si>
    <t>Налог, взимаемый с налогоплательщиков, выбравших в качестве объекта налогообложения доходы</t>
  </si>
  <si>
    <t>1 05 01 020 01 0000 110</t>
  </si>
  <si>
    <t>Налог, взимаемый с налогоплательщиков, выбравших в качестве объекта налогообложения доходы, уменьшенные на величину расходов</t>
  </si>
  <si>
    <t>1 05 04 000 02 0000 110</t>
  </si>
  <si>
    <t>Налог, взимаемый в связи с применением патентной системы налогообложения</t>
  </si>
  <si>
    <t>1 05 04 010 02 0000 110</t>
  </si>
  <si>
    <t>Налог, взимаемый в связи с применением патентной системы налогообложения, зачисляемый в бюджеты городских округов</t>
  </si>
  <si>
    <t>1 06 00 000 00 0000 000</t>
  </si>
  <si>
    <t>НАЛОГИ НА ИМУЩЕСТВО</t>
  </si>
  <si>
    <t>1 06 01 000 00 0000 110</t>
  </si>
  <si>
    <t>Налог на имущество физических лиц</t>
  </si>
  <si>
    <t>1 06 01 020 04 0000 110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</si>
  <si>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</si>
  <si>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1 06 06 000 00 0000 110</t>
  </si>
  <si>
    <t>Земельный налог</t>
  </si>
  <si>
    <t>1 06 06 030 00 0000 110</t>
  </si>
  <si>
    <t>Земельный налог с организаций</t>
  </si>
  <si>
    <t>1 06 06 040 00 0000 110</t>
  </si>
  <si>
    <t>Земельный налог с физических лиц</t>
  </si>
  <si>
    <t>1 08 00 000 00 0000 000</t>
  </si>
  <si>
    <t>ГОСУДАРСТВЕННАЯ ПОШЛИНА</t>
  </si>
  <si>
    <t>1 08 03 000 01 0000 110</t>
  </si>
  <si>
    <t>Государственная пошлина по делам, рассматриваемым в судах общей юрисдикции, мировыми судьями</t>
  </si>
  <si>
    <t>1 08 03 010 01 0000 110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</si>
  <si>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</si>
  <si>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1 08 07 000 01 0000 110</t>
  </si>
  <si>
    <t>Государственная пошлина за государственную регистрацию, а также за совершение прочих юридически значимых действий</t>
  </si>
  <si>
    <t>1 08 07 150 01 0000 110</t>
  </si>
  <si>
    <t>Государственная пошлина за выдачу разрешения на установку рекламной конструкции</t>
  </si>
  <si>
    <t>1 11 00 000 00 0000 000</t>
  </si>
  <si>
    <t>ДОХОДЫ ОТ ИСПОЛЬЗОВАНИЯ ИМУЩЕСТВА, НАХОДЯЩЕГОСЯ В ГОСУДАРСТВЕННОЙ И МУНИЦИПАЛЬНОЙ СОБСТВЕННОСТИ</t>
  </si>
  <si>
    <t>1 11 05 000 00 0000 120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</si>
  <si>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</si>
  <si>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1 11 05 010 00 0000 120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</si>
  <si>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</si>
  <si>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1 11 05 020 00 0000 120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</si>
  <si>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</si>
  <si>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1 11 05 070 00 0000 120</t>
  </si>
  <si>
    <t>Доходы от сдачи в аренду имущества, составляющего государственную (муниципальную) казну (за исключением земельных участков)</t>
  </si>
  <si>
    <t>1 11 05 300 00 0000 120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</si>
  <si>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</si>
  <si>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1 11 05 310 00 0000 120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</si>
  <si>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</si>
  <si>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1 11 09 000 00 0000 120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</si>
  <si>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</si>
  <si>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</si>
  <si>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</si>
  <si>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1 12 00 000 00 0000 000</t>
  </si>
  <si>
    <t>ПЛАТЕЖИ ПРИ ПОЛЬЗОВАНИИ ПРИРОДНЫМИ РЕСУРСАМИ</t>
  </si>
  <si>
    <t>1 12 01 000 01 0000 120</t>
  </si>
  <si>
    <t>Плата за негативное воздействие на окружающую среду</t>
  </si>
  <si>
    <t>1 12 01 010 01 0000 120</t>
  </si>
  <si>
    <t>Плата за выбросы загрязняющих веществ в атмосферный воздух стационарными объектами</t>
  </si>
  <si>
    <t>1 12 01 030 01 0000 120</t>
  </si>
  <si>
    <t>Плата за сбросы загрязняющих веществ в водные объекты</t>
  </si>
  <si>
    <t>1 12 01 040 01 0000 120</t>
  </si>
  <si>
    <t>Плата за размещение отходов производства и потребления</t>
  </si>
  <si>
    <t>1 13 00 000 00 0000 000</t>
  </si>
  <si>
    <t>ДОХОДЫ ОТ ОКАЗАНИЯ ПЛАТНЫХ УСЛУГ И КОМПЕНСАЦИИ ЗАТРАТ ГОСУДАРСТВА</t>
  </si>
  <si>
    <t>1 13 01 000 00 0000 130</t>
  </si>
  <si>
    <t>Доходы от оказания платных услуг (работ)</t>
  </si>
  <si>
    <t>1 13 01 990 00 0000 130</t>
  </si>
  <si>
    <t>Прочие доходы от оказания платных услуг (работ)</t>
  </si>
  <si>
    <t>1 13 02 000 00 0000 130</t>
  </si>
  <si>
    <t>Доходы от компенсации затрат государства</t>
  </si>
  <si>
    <t>1 13 02 060 00 0000 130</t>
  </si>
  <si>
    <t>Доходы, поступающие в порядке возмещения расходов, понесенных в связи с эксплуатацией имущества</t>
  </si>
  <si>
    <t>1 13 02 990 00 0000 130</t>
  </si>
  <si>
    <t>Прочие доходы от компенсации затрат государства</t>
  </si>
  <si>
    <t>1 14 00 000 00 0000 000</t>
  </si>
  <si>
    <t>ДОХОДЫ ОТ ПРОДАЖИ МАТЕРИАЛЬНЫХ И НЕМАТЕРИАЛЬНЫХ АКТИВОВ</t>
  </si>
  <si>
    <t>1 14 01 000 00 0000 410</t>
  </si>
  <si>
    <t>Доходы от продажи квартир</t>
  </si>
  <si>
    <t>1 14 01 040 04 0000 410</t>
  </si>
  <si>
    <t>Доходы от продажи квартир, находящихся в собственности городских округов</t>
  </si>
  <si>
    <t>1 14 06 000 00 0000 430</t>
  </si>
  <si>
    <t>Доходы от продажи земельных участков, находящихся в государственной и муниципальной собственности</t>
  </si>
  <si>
    <t>1 14 06 010 00 0000 430</t>
  </si>
  <si>
    <t>Доходы от продажи земельных участков, государственная собственность на которые не разграничена</t>
  </si>
  <si>
    <t>1 14 06 300 00 0000 430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</si>
  <si>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</si>
  <si>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1 14 06 310 00 0000 430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</si>
  <si>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</si>
  <si>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2 00 00 000 00 0000 000</t>
  </si>
  <si>
    <t>БЕЗВОЗМЕЗДНЫЕ ПОСТУПЛЕНИЯ</t>
  </si>
  <si>
    <t>2 02 00 000 00 0000 000</t>
  </si>
  <si>
    <t>БЕЗВОЗМЕЗДНЫЕ ПОСТУПЛЕНИЯ ОТ ДРУГИХ БЮДЖЕТОВ БЮДЖЕТНОЙ СИСТЕМЫ РОССИЙСКОЙ ФЕДЕРАЦИИ</t>
  </si>
  <si>
    <t>2 02 20 000 00 0000 150</t>
  </si>
  <si>
    <t>Субсидии бюджетам бюджетной системы Российской Федерации (межбюджетные субсидии)</t>
  </si>
  <si>
    <t>2 02 29 999 00 0000 150</t>
  </si>
  <si>
    <t>Прочие субсидии</t>
  </si>
  <si>
    <t>2 02 30 000 00 0000 150</t>
  </si>
  <si>
    <t>Субвенции бюджетам бюджетной системы Российской Федерации</t>
  </si>
  <si>
    <t>2 02 39 999 00 0000 150</t>
  </si>
  <si>
    <t>Прочие субвенции</t>
  </si>
  <si>
    <t xml:space="preserve">ИТОГО  </t>
  </si>
  <si>
    <t>Прочие субсидии бюджетам городских округов (мероприятия по организации отдыха детей в каникулярное время)</t>
  </si>
  <si>
    <t>Прочие субвенции бюджетам городских округов (осуществление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</si>
  <si>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Верно:</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</si>
  <si>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</si>
  <si>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</si>
  <si>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2 02 25 497 04 0000150</t>
  </si>
  <si>
    <t>Субсидии на реализацию мероприятий по обеспечению жильем молодых семей</t>
  </si>
  <si>
    <t>2 02 27 227 04 0000 150</t>
  </si>
  <si>
    <t>2 02 25 304 04 0000 150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</si>
  <si>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</si>
  <si>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1 16 00 000 00 0000 000</t>
  </si>
  <si>
    <t>ШТРАФЫ, САНКЦИИ, ВОЗМЕЩЕНИЕ УЩЕРБА</t>
  </si>
  <si>
    <t>1 16 01 000 01 0000 140</t>
  </si>
  <si>
    <t>Административные штрафы, установленные Кодексом Российской Федерации об административных правонарушениях</t>
  </si>
  <si>
    <t>1 16 01 070 01 0000 140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</si>
  <si>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</si>
  <si>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1 16 07 000 01 0000 140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</si>
  <si>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</si>
  <si>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1 16 07 090 00 0000 140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</si>
  <si>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</si>
  <si>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</si>
  <si>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1 11 09 080 00 0000 120</t>
  </si>
  <si>
    <t>2 02 29 999 04 0013 150</t>
  </si>
  <si>
    <t>2 02 29 999 04 0017 150</t>
  </si>
  <si>
    <t>2 02 39 999 04 0003 150</t>
  </si>
  <si>
    <t>Субсидии бюджетам городских округов на софинансирование капитальных вложений в объекты государственной (муниципальной) собственности в рамках нового строительства и реконструкции (Строительство и реконструкция объектов водоснабжения)</t>
  </si>
  <si>
    <t>2 02 25 519 04 0000 150</t>
  </si>
  <si>
    <t>2 02 25 555 04 0000 150</t>
  </si>
  <si>
    <t>Субсидия бюджетам городских округов на поддержку отрасли культуры (модернизация библиотек в части комплектования книжных фондов муниципальных общедоступных библиотек)</t>
  </si>
  <si>
    <t>2 02 29 999 04 0038 150</t>
  </si>
  <si>
    <t>Прочие субсидии бюджетам городских округов (благоустройство лесопарковых зон)</t>
  </si>
  <si>
    <t>2 02 39 999 04 0009 150</t>
  </si>
  <si>
    <t>2 02 39 999 04 0010 150</t>
  </si>
  <si>
    <t>1 16 01 150 01 0000 140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</si>
  <si>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</si>
  <si>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2 02 29999 04 0005 150</t>
  </si>
  <si>
    <t>Прочие субсидии бюджетам городских округов (подготовка основания, приобретение и установка плоскостных спортивных сооружений в муниципальных образованиях Московской области)</t>
  </si>
  <si>
    <t xml:space="preserve">Прочие субсидии бюджетам городских округов (на государственную поддержку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</si>
  <si>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Субвенции бюджетам городских округов на выполнение  передаваемых полномочий субъектов Российской Федерации (создание комиссий по делам несовершеннолетних и защите их прав муниципальных образований Московской области)</t>
  </si>
  <si>
    <t>Субвенции бюджетам городских округов на выполнение  передаваемых полномочий субъектов Российской Федерации (организация мероприятий при осуществлении деятельности по обращению с собаками без владельцев)</t>
  </si>
  <si>
    <t>Субвенции бюджетам городских округов на выполнение  передаваемых полномочий субъектов Российской Федерации  (создание административных комиссий, уполномоченных рассматривать дела об административных правонарушениях в сфере благоустройства)</t>
  </si>
  <si>
    <t>Субвенции бюджетам городских округов на выполнение  передаваемых полномочий субъектов Российской Федерации  (организации деятельности по сбору (в том числе раздельному сбору), транспортированию, обработке, утилизации отходов, в том числе бытового мусора, на лесных участках в составе земель лесного фонда, не предоставленных гражданам и юридическим лицам)</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</si>
  <si>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</si>
  <si>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Прочие субвенции бюджетам городских округов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</si>
  <si>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1 05 07 000 01 0000 110</t>
  </si>
  <si>
    <t>Налог, взимаемый в связи с применением специального налогового режима "Автоматизированная упрощенная система налогообложения"</t>
  </si>
  <si>
    <t>1 05 07 000 01 1000 110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</si>
  <si>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</si>
  <si>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1 16 10 000 00 0000 140</t>
  </si>
  <si>
    <t>Платежи в целях возмещения причиненного ущерба (убытков)</t>
  </si>
  <si>
    <t>1 16 10 120 00 0000 140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</si>
  <si>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</si>
  <si>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2 02 20 302 04 0000 150</t>
  </si>
  <si>
    <t>2 02 29999 04 0051 150</t>
  </si>
  <si>
    <t>Прочие субсидии бюджетам городских округов (капитальный ремонт сетей водоснабжения, водоотведения, теплоснабжения )</t>
  </si>
  <si>
    <t>2 02 30024 04 0008 150</t>
  </si>
  <si>
    <t>Субвенции бюджетам городских округов на выполнение  передаваемых полномочий субъектов Российской Федерации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</si>
  <si>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(обеспечение мероприятий по переселению граждан из аварийного жилищного фонда, признанного таковым после 1 января 2017 года)</t>
  </si>
  <si>
    <t>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t>
  </si>
  <si>
    <t>2 02 39 999 04 0013 150</t>
  </si>
  <si>
    <t>2 02 39 999 04 0014 150</t>
  </si>
  <si>
    <t>2 02 39 999 04 0015 150</t>
  </si>
  <si>
    <t>Прочие субвенции бюджетам городских округов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</si>
  <si>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2 02 40 000 00 0000 150</t>
  </si>
  <si>
    <t>Иные межбюджетные трансферты</t>
  </si>
  <si>
    <t>2 02 49999 04 0000 150</t>
  </si>
  <si>
    <t xml:space="preserve">Прочие межбюджетные трансферты, передаваемые бюджетам  городских округов </t>
  </si>
  <si>
    <t>ПРОЧИЕ НЕНАЛОГОВЫЕ ДОХОДЫ</t>
  </si>
  <si>
    <t>1 17 00 000 00 0000 000</t>
  </si>
  <si>
    <t>1 17 05 000 00 0000 180</t>
  </si>
  <si>
    <t>Прочие неналоговые доходы</t>
  </si>
  <si>
    <t>Субсидии бюджетам городских округов на софинансирование капитальных вложений в объекты государственной (муниципальной) собственности в рамках нового строительства и реконструкции (Реализация мероприятий по строительству и реконструкции объектов теплоснабжения)</t>
  </si>
  <si>
    <t>Субсидии бюджетам городских округов на софинансирование капитальных вложений в объекты государственной (муниципальной) собственности в рамках нового строительства и реконструкции (Строительство и реконструкция (модернизация, техническое перевооружение) объектов теплоснабжения муниципальной собственности)</t>
  </si>
  <si>
    <t>2 02 29999 04 0058 150</t>
  </si>
  <si>
    <t>Прочие субсидии бюджетам городских округов (капитальный ремонт сетей теплоснабжения на территории  муниципальных образований Московской области)</t>
  </si>
  <si>
    <t>Прочие субсидии бюджетам городских округов (реализация мероприятий по капитальному ремонту объектов теплоснабжения)</t>
  </si>
  <si>
    <t>2 02 29999 04 0059 150</t>
  </si>
  <si>
    <t>2 02 49999 04 0019 150</t>
  </si>
  <si>
    <t>Прочие межбюджетные трансферты, передаваемые бюджетам городских округов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</si>
  <si>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 xml:space="preserve">на 2027 год </t>
  </si>
  <si>
    <t>1 05 03010 01 1000 110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</si>
  <si>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</si>
  <si>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1 05 03 000 01 0000 110</t>
  </si>
  <si>
    <t>Единый сельскохозяйственный налог</t>
  </si>
  <si>
    <t>1 14 13 040 04 0000 410</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</si>
  <si>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</si>
  <si>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1 14 13 000 00 0000 000</t>
  </si>
  <si>
    <t>Доходы от приватизации имущества, находящегося в государственной и муниципальной собственности</t>
  </si>
  <si>
    <t>Прочие субвенции бюджетам городских округов (выплата пособий и доплат педагогическим работникам муниципальных дошкольных и общеобразовательных организаций - молодым специалистам: дошкольное образование)</t>
  </si>
  <si>
    <t>Прочие субвенции бюджетам городских округов (выплата пособий и доплат педагогическим работникам муниципальных дошкольных и общеобразовательных организаций - молодым специалистам: начальное, основное, среднее общее)</t>
  </si>
  <si>
    <t>2 02 45179 04 0000 150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</si>
  <si>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</si>
  <si>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</si>
  <si>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</si>
  <si>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2 02 49999 04 0021 150</t>
  </si>
  <si>
    <t>Прочие межбюджетные трансферты, передаваемые бюджетам городских округов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</si>
  <si>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2 02 25 559 04 0000 150</t>
  </si>
  <si>
    <t>Субсидии бюджетам городских округов на оснащение предметных кабинетов общеобразовательных организаций средствами обучения и воспитания</t>
  </si>
  <si>
    <t>2 02 29999 04 0060 150</t>
  </si>
  <si>
    <t>Прочие субсидии бюджетам городских округов (реализация мероприятий по капитальному ремонту сетей теплоснабжения на территории муниципальных образований)</t>
  </si>
  <si>
    <t>2 02 45050 04 0000 150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</si>
  <si>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</si>
  <si>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2 02 49999 04 0025 150</t>
  </si>
  <si>
    <t>Прочие межбюджетные трансферты, передаваемые бюджетам городских округов (финансовое обеспечение выплат преподавателям в области музыкального искусства организаций дополнительного образования сферы культуры)</t>
  </si>
  <si>
    <t>Доходы бюджета городского округа Электросталь Московской области на 2026 год  и на плановый период  2027 и 2028 годов</t>
  </si>
  <si>
    <t xml:space="preserve"> Сумма на 2026 год </t>
  </si>
  <si>
    <t xml:space="preserve">на 2028 год </t>
  </si>
  <si>
    <t>1 16 01 050 01 0000 140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</si>
  <si>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</si>
  <si>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1 16 01 060 01 0000 140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</si>
  <si>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</si>
  <si>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1 16 01 080 01 0000 140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</si>
  <si>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</si>
  <si>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1 16 01 110 01 0000 140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</si>
  <si>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</si>
  <si>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1 16 01 140 01 0000 140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</si>
  <si>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</si>
  <si>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1 16 01 170 01 0000 140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</si>
  <si>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</si>
  <si>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1 16 01 180 01 0000 140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</si>
  <si>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</si>
  <si>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1 16 01 190 01 0000 140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</si>
  <si>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</si>
  <si>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1 16 01 200 01 0000 140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</si>
  <si>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</si>
  <si>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1 16 02 000 02 0000 140</t>
  </si>
  <si>
    <t>Административные штрафы, установленные законами субъектов Российской Федерации об административных правонарушениях</t>
  </si>
  <si>
    <t>1 16 02 020 02 0000 140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</si>
  <si>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</si>
  <si>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1 16 11 000 01 0000 140</t>
  </si>
  <si>
    <t>Платежи, уплачиваемые в целях возмещения вреда</t>
  </si>
  <si>
    <t>1 16 11 050 01 0000 140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</si>
  <si>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</si>
  <si>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2 02 29999 04 0009 150</t>
  </si>
  <si>
    <t>Прочие субсидии бюджетам городских округов (капитальный ремонт, приобретение, монтаж и ввод в эксплуатацию объектов водоснабжения)</t>
  </si>
  <si>
    <t>2 02 29999 04 0063 150</t>
  </si>
  <si>
    <t>Прочие субсидии бюджетам городских округов (капитальный ремонт, приобретение, монтаж и ввод в эксплуатацию канализационных коллекторов, канализационных (ливневых) насосных станций)</t>
  </si>
  <si>
    <t>2 02 20 077 04 0000150</t>
  </si>
  <si>
    <t>Субсидии бюджетам городских округов на софинансирование капитальных вложений в объекты муниципальной собственности (Капитальные вложения в объекты инженерной инфраструктуры на территории военных городков)</t>
  </si>
  <si>
    <t>Прочие межбюджетные трансферты, передаваемые бюджетам  городских округов (финансовое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</si>
  <si>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Прочие межбюджетные трансферты, передаваемые бюджетам  городских округов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</si>
  <si>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Прочие межбюджетные трансферты, передаваемые бюджетам  городских округов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</si>
  <si>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2 02 49999 04 0009 150</t>
  </si>
  <si>
    <t>2 02 49999 04 0011 150</t>
  </si>
  <si>
    <t>2 02 49999 04 0016 150</t>
  </si>
  <si>
    <t>2 02 49999 04 0028 150</t>
  </si>
  <si>
    <t>Прочие межбюджетные трансферты, передаваемые бюджетам городских округов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</si>
  <si>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"Приложение № 1
к решению Совета депутатов
городского округа Электросталь
Московской области
от 18.12.2025 № 45/6</t>
  </si>
  <si>
    <t>Исполняющий обязанности начальника Финансового управления</t>
  </si>
  <si>
    <t>Н.В.Назарова</t>
  </si>
  <si>
    <t>2 02 29999 04 0062 150</t>
  </si>
  <si>
    <t>Прочие субсидии бюджетам городских округов (организация бесплатного горячего питания обучающихся, получающих начальное общее образование в муниципальных образовательных организациях)</t>
  </si>
  <si>
    <t xml:space="preserve">_x000D_".
</t>
  </si>
  <si>
    <t>Налог на доходы физических лиц по дополнительному нормативу (2026-22,726282%; 2027-12,268500%; 2028-6,626880%)</t>
  </si>
  <si>
    <t>Налог на доходы физических лиц по дополнительному нормативу (2026-19,785234%; 2027-10,680812%; 2028-5,769284%)</t>
  </si>
  <si>
    <t>Налог на доходы физических лиц по дополнительному нормативу  (2026-14,705241%; 2027-7,938441%; 2028-4,287981%)</t>
  </si>
  <si>
    <t>Налог на доходы физических лиц по дополнительному нормативу (2026-16,309449%; 2027-8,804453%; 2028-4,755761%)</t>
  </si>
  <si>
    <t>Налог на доходы физических лиц по дополнительному нормативу  (2026-13,635769%; 2027-7,361100%; 2028-3,976128%)</t>
  </si>
  <si>
    <t>1 03 03 000 01 0000 110</t>
  </si>
  <si>
    <t>Туристический налог</t>
  </si>
  <si>
    <t>1 03 03 000 01 1000 110</t>
  </si>
  <si>
    <t>Туристический налог (сумма платежа (перерасчеты, недоимка и задолженность по соответствующему платежу, в том числе по отмененному)</t>
  </si>
  <si>
    <t>1 05 02 000 02 0000 110</t>
  </si>
  <si>
    <t>Единый налог на вмененный доход для отдельных видов деятельности</t>
  </si>
  <si>
    <t>1 05 02 010 02 1000 110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</si>
  <si>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</si>
  <si>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1 11 05 030 00 0000 120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</si>
  <si>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</si>
  <si>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1 11 05 090 00 0000 120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</si>
  <si>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</si>
  <si>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1 14 06 020 00 0000 430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</si>
  <si>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</si>
  <si>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1 16 09 000 00 0000 140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</si>
  <si>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</si>
  <si>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1 16 09 040 04 0000 140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</si>
  <si>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</si>
  <si>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1 16 10 060 00 0000 140</t>
  </si>
  <si>
    <t>Платежи в целях возмещения убытков, причиненных уклонением от заключения муниципального контракта</t>
  </si>
  <si>
    <t>2 02 29 999 04 0030 150</t>
  </si>
  <si>
    <t>Прочие субсидии бюджетам городских округов (реализация проектов граждан, сформированных в рамках практик инициативного бюджетирования) (Оснащение и текущий ремонт помещений школьного технопарка «МыслимКонструируемСоздаем-Новое поколение» в МОУ «Гимназия «Новое поколение»)</t>
  </si>
  <si>
    <t>Прочие субсидии бюджетам городских округов (реализация проектов граждан, сформированных в рамках практик инициативного бюджетирования) (Приобретение (изготовление и поставка) музыкальных инструментов МАУДО «Детская музыкальная школа»)</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</si>
  <si>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(Обеспечение мероприятий по переселению граждан из непригодного для проживания жилищного фонда)</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</si>
  <si>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(Обеспечение мероприятий по переселению граждан из аварийного жилищного фонда, признанного таковым после 1 января 2017 года путем выплаты  выкупной стоимости за изымаемое жилое помещение, а также предоставление субсидий гражданам, переселяемым из аварийного жилищного фонда на приобретение (строительство) жилых помещений)</t>
  </si>
  <si>
    <t xml:space="preserve">2 02 30024 04 0002 150 </t>
  </si>
  <si>
    <t>2 02 30024 04 0003 150</t>
  </si>
  <si>
    <t>2 02 30024 04 0004 150</t>
  </si>
  <si>
    <t>2 02 30024 04 0006 150</t>
  </si>
  <si>
    <t>2 02 30029 04 0000 150</t>
  </si>
  <si>
    <t>2 02 35082 04 0000 150</t>
  </si>
  <si>
    <t>2 02 35118 04 0000 150</t>
  </si>
  <si>
    <t>2 02 35120 04 0000 150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</si>
  <si>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</si>
  <si>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2 02 49999 04 0012 150</t>
  </si>
  <si>
    <t>Прочие межбюджетные трансферты, передаваемые бюджетам городских округов (Финансирование организаций дополнительного образования сферы культуры, направленное на социальную поддержку одаренных детей)</t>
  </si>
  <si>
    <t>1 01 02  021 01 0000 110</t>
  </si>
  <si>
    <t>1 01 02 022 01 0000 110</t>
  </si>
  <si>
    <t>1 01 02 023 01 0000 110</t>
  </si>
  <si>
    <t>1 01 02 130 01 0000 110</t>
  </si>
  <si>
    <t>1 01 02 080 01 0000 110</t>
  </si>
  <si>
    <t>1 01 02 140 01 0000 110</t>
  </si>
  <si>
    <t>1 01 02 150 01 0000 110</t>
  </si>
  <si>
    <t>1 01 02 160 01 0000 110</t>
  </si>
  <si>
    <t>1 01 02 170 01 0000 110</t>
  </si>
  <si>
    <t>1 01 02 210 01 0000 110</t>
  </si>
  <si>
    <t>1 01 02 230 01 0000 110</t>
  </si>
  <si>
    <t>1 01 02 024 01 0000 110</t>
  </si>
  <si>
    <t>1 01 02 180 01 0000 110</t>
  </si>
  <si>
    <t>1 01 02 200 01 0000 110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</si>
  <si>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</si>
  <si>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</si>
  <si>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</si>
  <si>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</si>
  <si>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</si>
  <si>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</si>
  <si>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</si>
  <si>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</si>
  <si>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</si>
  <si>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</si>
  <si>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</si>
  <si>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</si>
  <si>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</si>
  <si>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</si>
  <si>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Налог на доходы физических лиц по дополнительному нормативу</t>
  </si>
  <si>
    <t>2 02 49999 04 0026 150</t>
  </si>
  <si>
    <t>Прочие межбюджетные трансферты, передаваемые бюджетам городских округов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</si>
  <si>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Прочие субвенции бюджетам городских округов (финансовое обеспечение получения гражданами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</si>
  <si>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Приложение 1
к решению Совета депутатов
городского округа Электросталь
Московской области
от 30.09.2026 №103/14</t>
  </si>
</sst>
</file>

<file path=xl/styles.xml><?xml version="1.0" encoding="utf-8"?>
<styleSheet xmlns="http://schemas.openxmlformats.org/spreadsheetml/2006/main">
  <numFmts count="2">
    <numFmt numFmtId="164" formatCode="#,##0.0_ ;[Red]\-#,##0.0\ "/>
    <numFmt numFmtId="165" formatCode="#,##0.0"/>
  </numFmts>
  <fonts count="12">
    <font>
      <sz val="11"/>
      <color indexed="8"/>
      <name val="Calibri"/>
      <family val="2"/>
      <scheme val="minor"/>
    </font>
    <font>
      <sz val="10"/>
      <color rgb="FF000000"/>
      <name val="Arial"/>
      <family val="2"/>
      <charset val="204"/>
    </font>
    <font>
      <sz val="10"/>
      <color rgb="FF000000"/>
      <name val="Times New Roman"/>
      <family val="1"/>
      <charset val="204"/>
    </font>
    <font>
      <b/>
      <sz val="9"/>
      <color rgb="FF000000"/>
      <name val="Times New Roman"/>
      <family val="1"/>
      <charset val="204"/>
    </font>
    <font>
      <sz val="9"/>
      <color rgb="FF000000"/>
      <name val="Times New Roman"/>
      <family val="1"/>
      <charset val="204"/>
    </font>
    <font>
      <sz val="9"/>
      <color theme="1"/>
      <name val="Times New Roman"/>
      <family val="1"/>
      <charset val="204"/>
    </font>
    <font>
      <b/>
      <sz val="11"/>
      <color rgb="FF000000"/>
      <name val="Times New Roman"/>
      <family val="1"/>
      <charset val="204"/>
    </font>
    <font>
      <sz val="9"/>
      <name val="Times New Roman"/>
      <family val="1"/>
      <charset val="204"/>
    </font>
    <font>
      <sz val="10"/>
      <name val="Times New Roman"/>
      <family val="1"/>
      <charset val="204"/>
    </font>
    <font>
      <sz val="11"/>
      <name val="Calibri"/>
      <family val="2"/>
      <scheme val="minor"/>
    </font>
    <font>
      <b/>
      <sz val="9"/>
      <name val="Times New Roman"/>
      <family val="1"/>
      <charset val="204"/>
    </font>
    <font>
      <b/>
      <sz val="9"/>
      <color indexed="8"/>
      <name val="Times New Roman"/>
      <family val="1"/>
      <charset val="204"/>
    </font>
  </fonts>
  <fills count="2">
    <fill>
      <patternFill patternType="none"/>
    </fill>
    <fill>
      <patternFill patternType="gray125"/>
    </fill>
  </fills>
  <borders count="43">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medium">
        <color rgb="FF000000"/>
      </top>
      <bottom style="thin">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medium">
        <color rgb="FF000000"/>
      </right>
      <top style="medium">
        <color rgb="FF000000"/>
      </top>
      <bottom style="thin">
        <color rgb="FF000000"/>
      </bottom>
      <diagonal/>
    </border>
    <border>
      <left style="medium">
        <color indexed="64"/>
      </left>
      <right style="thin">
        <color rgb="FF000000"/>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thin">
        <color rgb="FF000000"/>
      </bottom>
      <diagonal/>
    </border>
    <border>
      <left style="medium">
        <color rgb="FF000000"/>
      </left>
      <right style="medium">
        <color indexed="64"/>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rgb="FF000000"/>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style="thin">
        <color rgb="FF000000"/>
      </left>
      <right/>
      <top/>
      <bottom style="thin">
        <color rgb="FF000000"/>
      </bottom>
      <diagonal/>
    </border>
    <border>
      <left/>
      <right style="medium">
        <color indexed="64"/>
      </right>
      <top style="thin">
        <color rgb="FF000000"/>
      </top>
      <bottom style="thin">
        <color rgb="FF000000"/>
      </bottom>
      <diagonal/>
    </border>
    <border>
      <left style="thin">
        <color indexed="64"/>
      </left>
      <right style="thin">
        <color indexed="64"/>
      </right>
      <top/>
      <bottom style="thin">
        <color indexed="64"/>
      </bottom>
      <diagonal/>
    </border>
    <border>
      <left/>
      <right/>
      <top/>
      <bottom style="thin">
        <color rgb="FF000000"/>
      </bottom>
      <diagonal/>
    </border>
  </borders>
  <cellStyleXfs count="1">
    <xf numFmtId="0" fontId="0" fillId="0" borderId="0"/>
  </cellStyleXfs>
  <cellXfs count="93">
    <xf numFmtId="0" fontId="0" fillId="0" borderId="0" xfId="0"/>
    <xf numFmtId="0" fontId="3" fillId="0" borderId="1" xfId="0" applyNumberFormat="1" applyFont="1" applyFill="1" applyBorder="1" applyAlignment="1">
      <alignment horizontal="left" vertical="center" wrapText="1"/>
    </xf>
    <xf numFmtId="165" fontId="3" fillId="0" borderId="7" xfId="0" applyNumberFormat="1" applyFont="1" applyFill="1" applyBorder="1" applyAlignment="1">
      <alignment vertical="center" wrapText="1"/>
    </xf>
    <xf numFmtId="165" fontId="3" fillId="0" borderId="17"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165" fontId="4" fillId="0" borderId="7" xfId="0" applyNumberFormat="1" applyFont="1" applyFill="1" applyBorder="1" applyAlignment="1">
      <alignment vertical="center" wrapText="1"/>
    </xf>
    <xf numFmtId="49" fontId="4" fillId="0" borderId="16" xfId="0" applyNumberFormat="1" applyFont="1" applyFill="1" applyBorder="1" applyAlignment="1">
      <alignment horizontal="center" vertical="center"/>
    </xf>
    <xf numFmtId="165" fontId="4" fillId="0" borderId="7" xfId="0" applyNumberFormat="1" applyFont="1" applyFill="1" applyBorder="1" applyAlignment="1">
      <alignment horizontal="right" vertical="center" wrapText="1"/>
    </xf>
    <xf numFmtId="165" fontId="4" fillId="0" borderId="17" xfId="0" applyNumberFormat="1" applyFont="1" applyFill="1" applyBorder="1" applyAlignment="1">
      <alignment horizontal="right" vertical="center"/>
    </xf>
    <xf numFmtId="0" fontId="0" fillId="0" borderId="3" xfId="0" applyFill="1" applyBorder="1"/>
    <xf numFmtId="0" fontId="2" fillId="0" borderId="3" xfId="0" applyFont="1" applyFill="1" applyBorder="1"/>
    <xf numFmtId="0" fontId="0" fillId="0" borderId="0" xfId="0" applyFill="1"/>
    <xf numFmtId="0" fontId="3" fillId="0" borderId="2" xfId="0" applyNumberFormat="1" applyFont="1" applyFill="1" applyBorder="1" applyAlignment="1">
      <alignment horizontal="center" vertical="center" wrapText="1"/>
    </xf>
    <xf numFmtId="4" fontId="3" fillId="0" borderId="20"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3" fillId="0" borderId="19"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49" fontId="3" fillId="0" borderId="15" xfId="0" applyNumberFormat="1" applyFont="1" applyFill="1" applyBorder="1" applyAlignment="1">
      <alignment horizontal="center" vertical="center"/>
    </xf>
    <xf numFmtId="0" fontId="3" fillId="0" borderId="5" xfId="0" applyNumberFormat="1" applyFont="1" applyFill="1" applyBorder="1" applyAlignment="1">
      <alignment horizontal="left" vertical="center" wrapText="1"/>
    </xf>
    <xf numFmtId="164" fontId="3" fillId="0" borderId="8" xfId="0" applyNumberFormat="1" applyFont="1" applyFill="1" applyBorder="1" applyAlignment="1">
      <alignment vertical="center" wrapText="1"/>
    </xf>
    <xf numFmtId="49" fontId="3" fillId="0" borderId="16" xfId="0" applyNumberFormat="1" applyFont="1" applyFill="1" applyBorder="1" applyAlignment="1">
      <alignment horizontal="center" vertical="center"/>
    </xf>
    <xf numFmtId="164" fontId="3" fillId="0" borderId="7" xfId="0" applyNumberFormat="1" applyFont="1" applyFill="1" applyBorder="1" applyAlignment="1">
      <alignment vertical="center" wrapText="1"/>
    </xf>
    <xf numFmtId="164" fontId="3" fillId="0" borderId="17" xfId="0" applyNumberFormat="1" applyFont="1" applyFill="1" applyBorder="1" applyAlignment="1">
      <alignment vertical="center" wrapText="1"/>
    </xf>
    <xf numFmtId="165" fontId="4" fillId="0" borderId="1" xfId="0" applyNumberFormat="1" applyFont="1" applyFill="1" applyBorder="1" applyAlignment="1">
      <alignment horizontal="right" vertical="center" wrapText="1"/>
    </xf>
    <xf numFmtId="165" fontId="7" fillId="0" borderId="7" xfId="0" applyNumberFormat="1" applyFont="1" applyFill="1" applyBorder="1" applyAlignment="1">
      <alignment vertical="center" wrapText="1"/>
    </xf>
    <xf numFmtId="165" fontId="7" fillId="0" borderId="1" xfId="0" applyNumberFormat="1" applyFont="1" applyFill="1" applyBorder="1" applyAlignment="1">
      <alignment horizontal="right" vertical="center" wrapText="1"/>
    </xf>
    <xf numFmtId="165" fontId="7" fillId="0" borderId="17" xfId="0" applyNumberFormat="1" applyFont="1" applyFill="1" applyBorder="1" applyAlignment="1">
      <alignment horizontal="right" vertical="center"/>
    </xf>
    <xf numFmtId="165" fontId="3" fillId="0" borderId="17" xfId="0" applyNumberFormat="1" applyFont="1" applyFill="1" applyBorder="1" applyAlignment="1">
      <alignment horizontal="right" vertical="center"/>
    </xf>
    <xf numFmtId="0" fontId="4" fillId="0" borderId="1" xfId="0" applyNumberFormat="1" applyFont="1" applyFill="1" applyBorder="1" applyAlignment="1">
      <alignment horizontal="left" wrapText="1"/>
    </xf>
    <xf numFmtId="0" fontId="4" fillId="0" borderId="7" xfId="0" applyNumberFormat="1" applyFont="1" applyFill="1" applyBorder="1" applyAlignment="1">
      <alignment horizontal="left" vertical="center" wrapText="1"/>
    </xf>
    <xf numFmtId="0" fontId="8" fillId="0" borderId="21" xfId="0" applyFont="1" applyFill="1" applyBorder="1" applyAlignment="1">
      <alignment horizontal="left" vertical="center" wrapText="1"/>
    </xf>
    <xf numFmtId="165" fontId="3" fillId="0" borderId="24" xfId="0" applyNumberFormat="1" applyFont="1" applyFill="1" applyBorder="1" applyAlignment="1">
      <alignment vertical="center" wrapText="1"/>
    </xf>
    <xf numFmtId="0" fontId="1" fillId="0" borderId="3" xfId="0" applyFont="1" applyFill="1" applyBorder="1"/>
    <xf numFmtId="0" fontId="1" fillId="0" borderId="3" xfId="0" applyFont="1" applyFill="1" applyBorder="1" applyAlignment="1">
      <alignment horizontal="right" vertical="center" wrapText="1"/>
    </xf>
    <xf numFmtId="0" fontId="4" fillId="0" borderId="3" xfId="0" applyNumberFormat="1" applyFont="1" applyFill="1" applyBorder="1"/>
    <xf numFmtId="165" fontId="4" fillId="0" borderId="25" xfId="0" applyNumberFormat="1" applyFont="1" applyFill="1" applyBorder="1" applyAlignment="1">
      <alignment vertical="center" wrapText="1"/>
    </xf>
    <xf numFmtId="49" fontId="3" fillId="0" borderId="26" xfId="0" applyNumberFormat="1" applyFont="1" applyFill="1" applyBorder="1" applyAlignment="1">
      <alignment horizontal="center" vertical="center"/>
    </xf>
    <xf numFmtId="0" fontId="3" fillId="0" borderId="27" xfId="0" applyNumberFormat="1" applyFont="1" applyFill="1" applyBorder="1" applyAlignment="1">
      <alignment horizontal="left" vertical="center" wrapText="1"/>
    </xf>
    <xf numFmtId="49" fontId="4" fillId="0" borderId="28" xfId="0" applyNumberFormat="1" applyFont="1" applyFill="1" applyBorder="1" applyAlignment="1">
      <alignment horizontal="center" vertical="center"/>
    </xf>
    <xf numFmtId="0" fontId="4" fillId="0" borderId="29" xfId="0" applyNumberFormat="1" applyFont="1" applyFill="1" applyBorder="1" applyAlignment="1">
      <alignment horizontal="left" vertical="center" wrapText="1"/>
    </xf>
    <xf numFmtId="165" fontId="4" fillId="0" borderId="30" xfId="0" applyNumberFormat="1" applyFont="1" applyFill="1" applyBorder="1" applyAlignment="1">
      <alignment vertical="center" wrapText="1"/>
    </xf>
    <xf numFmtId="165" fontId="4" fillId="0" borderId="29" xfId="0" applyNumberFormat="1" applyFont="1" applyFill="1" applyBorder="1" applyAlignment="1">
      <alignment horizontal="right" vertical="center" wrapText="1"/>
    </xf>
    <xf numFmtId="165" fontId="4" fillId="0" borderId="31" xfId="0" applyNumberFormat="1" applyFont="1" applyFill="1" applyBorder="1" applyAlignment="1">
      <alignment horizontal="right" vertical="center"/>
    </xf>
    <xf numFmtId="0" fontId="4" fillId="0" borderId="21" xfId="0" applyNumberFormat="1" applyFont="1" applyFill="1" applyBorder="1" applyAlignment="1">
      <alignment horizontal="left" vertical="center" wrapText="1"/>
    </xf>
    <xf numFmtId="165" fontId="4" fillId="0" borderId="21" xfId="0" applyNumberFormat="1" applyFont="1" applyFill="1" applyBorder="1" applyAlignment="1">
      <alignment vertical="center" wrapText="1"/>
    </xf>
    <xf numFmtId="165" fontId="4" fillId="0" borderId="21" xfId="0" applyNumberFormat="1" applyFont="1" applyFill="1" applyBorder="1" applyAlignment="1">
      <alignment horizontal="right" vertical="center" wrapText="1"/>
    </xf>
    <xf numFmtId="165" fontId="3" fillId="0" borderId="31" xfId="0" applyNumberFormat="1" applyFont="1" applyFill="1" applyBorder="1" applyAlignment="1">
      <alignment horizontal="right" vertical="center"/>
    </xf>
    <xf numFmtId="165" fontId="3" fillId="0" borderId="21" xfId="0" applyNumberFormat="1" applyFont="1" applyFill="1" applyBorder="1" applyAlignment="1">
      <alignment vertical="center" wrapText="1"/>
    </xf>
    <xf numFmtId="49" fontId="7" fillId="0" borderId="32" xfId="0" applyNumberFormat="1" applyFont="1" applyFill="1" applyBorder="1" applyAlignment="1">
      <alignment horizontal="center" vertical="center"/>
    </xf>
    <xf numFmtId="49" fontId="4" fillId="0" borderId="32" xfId="0" applyNumberFormat="1" applyFont="1" applyFill="1" applyBorder="1" applyAlignment="1">
      <alignment horizontal="center" vertical="center"/>
    </xf>
    <xf numFmtId="165" fontId="4" fillId="0" borderId="33" xfId="0" applyNumberFormat="1" applyFont="1" applyFill="1" applyBorder="1" applyAlignment="1">
      <alignment horizontal="right" vertical="center"/>
    </xf>
    <xf numFmtId="49" fontId="4" fillId="0" borderId="21" xfId="0" applyNumberFormat="1" applyFont="1" applyFill="1" applyBorder="1" applyAlignment="1">
      <alignment horizontal="center" vertical="center"/>
    </xf>
    <xf numFmtId="165" fontId="3" fillId="0" borderId="34" xfId="0" applyNumberFormat="1" applyFont="1" applyFill="1" applyBorder="1" applyAlignment="1">
      <alignment horizontal="right" vertical="center"/>
    </xf>
    <xf numFmtId="165" fontId="3" fillId="0" borderId="7" xfId="0" applyNumberFormat="1" applyFont="1" applyFill="1" applyBorder="1" applyAlignment="1">
      <alignment horizontal="right" vertical="center" wrapText="1"/>
    </xf>
    <xf numFmtId="49" fontId="4" fillId="0" borderId="35" xfId="0" applyNumberFormat="1" applyFont="1" applyFill="1" applyBorder="1" applyAlignment="1">
      <alignment horizontal="center" vertical="center"/>
    </xf>
    <xf numFmtId="0" fontId="4" fillId="0" borderId="3" xfId="0" applyNumberFormat="1" applyFont="1" applyFill="1" applyBorder="1" applyAlignment="1">
      <alignment horizontal="left" vertical="center" wrapText="1"/>
    </xf>
    <xf numFmtId="165" fontId="3" fillId="0" borderId="39" xfId="0" applyNumberFormat="1" applyFont="1" applyFill="1" applyBorder="1" applyAlignment="1">
      <alignment vertical="center" wrapText="1"/>
    </xf>
    <xf numFmtId="165" fontId="7" fillId="0" borderId="7" xfId="0" applyNumberFormat="1" applyFont="1" applyFill="1" applyBorder="1" applyAlignment="1">
      <alignment horizontal="right" vertical="center" wrapText="1"/>
    </xf>
    <xf numFmtId="0" fontId="9" fillId="0" borderId="0" xfId="0" applyFont="1" applyFill="1"/>
    <xf numFmtId="0" fontId="9" fillId="0" borderId="0" xfId="0" applyFont="1" applyFill="1" applyAlignment="1">
      <alignment vertical="center"/>
    </xf>
    <xf numFmtId="0" fontId="0" fillId="0" borderId="0" xfId="0" applyFill="1" applyAlignment="1">
      <alignment vertical="center"/>
    </xf>
    <xf numFmtId="49" fontId="7" fillId="0" borderId="36" xfId="0" applyNumberFormat="1" applyFont="1" applyFill="1" applyBorder="1" applyAlignment="1">
      <alignment horizontal="center" vertical="center"/>
    </xf>
    <xf numFmtId="0" fontId="8" fillId="0" borderId="37" xfId="0" applyFont="1" applyFill="1" applyBorder="1" applyAlignment="1">
      <alignment horizontal="left" vertical="center" wrapText="1"/>
    </xf>
    <xf numFmtId="165" fontId="4" fillId="0" borderId="38" xfId="0" applyNumberFormat="1" applyFont="1" applyFill="1" applyBorder="1" applyAlignment="1">
      <alignment vertical="center" wrapText="1"/>
    </xf>
    <xf numFmtId="49" fontId="7" fillId="0" borderId="21" xfId="0" applyNumberFormat="1" applyFont="1" applyFill="1" applyBorder="1" applyAlignment="1">
      <alignment horizontal="center" vertical="center"/>
    </xf>
    <xf numFmtId="164" fontId="0" fillId="0" borderId="0" xfId="0" applyNumberFormat="1" applyFill="1"/>
    <xf numFmtId="165" fontId="0" fillId="0" borderId="0" xfId="0" applyNumberFormat="1" applyFill="1"/>
    <xf numFmtId="165" fontId="4" fillId="0" borderId="17" xfId="0" applyNumberFormat="1" applyFont="1" applyFill="1" applyBorder="1" applyAlignment="1">
      <alignment vertical="center" wrapText="1"/>
    </xf>
    <xf numFmtId="165" fontId="4" fillId="0" borderId="40" xfId="0" applyNumberFormat="1" applyFont="1" applyFill="1" applyBorder="1" applyAlignment="1">
      <alignment horizontal="right" vertical="center"/>
    </xf>
    <xf numFmtId="165" fontId="4" fillId="0" borderId="30" xfId="0" applyNumberFormat="1" applyFont="1" applyFill="1" applyBorder="1" applyAlignment="1">
      <alignment horizontal="right" vertical="center" wrapText="1"/>
    </xf>
    <xf numFmtId="165" fontId="10" fillId="0" borderId="7" xfId="0" applyNumberFormat="1" applyFont="1" applyFill="1" applyBorder="1" applyAlignment="1">
      <alignment horizontal="right" vertical="center" wrapText="1"/>
    </xf>
    <xf numFmtId="165" fontId="10" fillId="0" borderId="17" xfId="0" applyNumberFormat="1" applyFont="1" applyFill="1" applyBorder="1" applyAlignment="1">
      <alignment horizontal="right" vertical="center"/>
    </xf>
    <xf numFmtId="165" fontId="10" fillId="0" borderId="7" xfId="0" applyNumberFormat="1" applyFont="1" applyFill="1" applyBorder="1" applyAlignment="1">
      <alignment vertical="center" wrapText="1"/>
    </xf>
    <xf numFmtId="165" fontId="4" fillId="0" borderId="41" xfId="0" applyNumberFormat="1" applyFont="1" applyFill="1" applyBorder="1" applyAlignment="1">
      <alignment vertical="center" wrapText="1"/>
    </xf>
    <xf numFmtId="165" fontId="4" fillId="0" borderId="42" xfId="0" applyNumberFormat="1" applyFont="1" applyFill="1" applyBorder="1" applyAlignment="1">
      <alignment horizontal="right" vertical="center" wrapText="1"/>
    </xf>
    <xf numFmtId="0" fontId="4" fillId="0" borderId="3" xfId="0" applyNumberFormat="1" applyFont="1" applyFill="1" applyBorder="1" applyAlignment="1">
      <alignment horizontal="left" wrapText="1"/>
    </xf>
    <xf numFmtId="0" fontId="11" fillId="0" borderId="21" xfId="0" applyNumberFormat="1" applyFont="1" applyFill="1" applyBorder="1" applyAlignment="1" applyProtection="1">
      <alignment horizontal="left" vertical="center" wrapText="1"/>
      <protection locked="0" hidden="1"/>
    </xf>
    <xf numFmtId="0" fontId="5" fillId="0" borderId="3" xfId="0" applyNumberFormat="1" applyFont="1" applyFill="1" applyBorder="1" applyAlignment="1" applyProtection="1">
      <alignment horizontal="left" vertical="top" wrapText="1"/>
      <protection locked="0" hidden="1"/>
    </xf>
    <xf numFmtId="0" fontId="3" fillId="0" borderId="11" xfId="0" applyNumberFormat="1" applyFont="1" applyFill="1" applyBorder="1" applyAlignment="1">
      <alignment horizontal="center" vertical="center"/>
    </xf>
    <xf numFmtId="0" fontId="3" fillId="0" borderId="12" xfId="0" applyNumberFormat="1" applyFont="1" applyFill="1" applyBorder="1" applyAlignment="1">
      <alignment horizontal="center" vertical="center"/>
    </xf>
    <xf numFmtId="0" fontId="6" fillId="0" borderId="3" xfId="0" applyNumberFormat="1" applyFont="1" applyFill="1" applyBorder="1" applyAlignment="1">
      <alignment horizontal="center" wrapText="1"/>
    </xf>
    <xf numFmtId="0" fontId="4" fillId="0" borderId="3" xfId="0" applyNumberFormat="1" applyFont="1" applyFill="1" applyBorder="1" applyAlignment="1">
      <alignment horizontal="right"/>
    </xf>
    <xf numFmtId="0" fontId="4" fillId="0" borderId="3" xfId="0" applyNumberFormat="1" applyFont="1" applyFill="1" applyBorder="1" applyAlignment="1">
      <alignment horizontal="left" wrapText="1"/>
    </xf>
    <xf numFmtId="0" fontId="3" fillId="0" borderId="22" xfId="0" applyNumberFormat="1" applyFont="1" applyFill="1" applyBorder="1" applyAlignment="1">
      <alignment vertical="center" wrapText="1"/>
    </xf>
    <xf numFmtId="0" fontId="3" fillId="0" borderId="23" xfId="0" applyNumberFormat="1" applyFont="1" applyFill="1" applyBorder="1" applyAlignment="1">
      <alignment vertical="center" wrapText="1"/>
    </xf>
    <xf numFmtId="0" fontId="3" fillId="0" borderId="9" xfId="0" applyNumberFormat="1" applyFont="1" applyFill="1" applyBorder="1" applyAlignment="1">
      <alignment horizontal="center" vertical="center"/>
    </xf>
    <xf numFmtId="0" fontId="3" fillId="0" borderId="13" xfId="0" applyNumberFormat="1" applyFont="1" applyFill="1" applyBorder="1" applyAlignment="1">
      <alignment horizontal="center" vertical="center"/>
    </xf>
    <xf numFmtId="0" fontId="3" fillId="0" borderId="10"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4" fontId="3" fillId="0" borderId="10"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189"/>
  <sheetViews>
    <sheetView tabSelected="1" view="pageBreakPreview" zoomScale="90" zoomScaleSheetLayoutView="90" workbookViewId="0">
      <selection activeCell="D2" sqref="D2:E2"/>
    </sheetView>
  </sheetViews>
  <sheetFormatPr defaultColWidth="9.140625" defaultRowHeight="15"/>
  <cols>
    <col min="1" max="1" width="21.5703125" style="11" customWidth="1"/>
    <col min="2" max="2" width="69.85546875" style="11" customWidth="1"/>
    <col min="3" max="3" width="14.42578125" style="11" customWidth="1"/>
    <col min="4" max="4" width="15.140625" style="11" customWidth="1"/>
    <col min="5" max="5" width="13.28515625" style="11" customWidth="1"/>
    <col min="6" max="6" width="20.85546875" style="11" customWidth="1"/>
    <col min="7" max="16384" width="9.140625" style="11"/>
  </cols>
  <sheetData>
    <row r="1" spans="1:6" s="9" customFormat="1" ht="81.75" customHeight="1">
      <c r="A1" s="10"/>
      <c r="B1" s="10"/>
      <c r="C1" s="10"/>
      <c r="D1" s="79" t="s">
        <v>357</v>
      </c>
      <c r="E1" s="79"/>
    </row>
    <row r="2" spans="1:6" s="9" customFormat="1" ht="63.75" customHeight="1">
      <c r="A2" s="10"/>
      <c r="B2" s="10"/>
      <c r="C2" s="10"/>
      <c r="D2" s="79" t="s">
        <v>278</v>
      </c>
      <c r="E2" s="79"/>
    </row>
    <row r="3" spans="1:6" ht="29.25" customHeight="1">
      <c r="A3" s="82" t="s">
        <v>235</v>
      </c>
      <c r="B3" s="82"/>
      <c r="C3" s="82"/>
      <c r="D3" s="82"/>
      <c r="E3" s="82"/>
    </row>
    <row r="4" spans="1:6" ht="15.75" thickBot="1">
      <c r="A4" s="83" t="s">
        <v>0</v>
      </c>
      <c r="B4" s="83"/>
      <c r="C4" s="83"/>
      <c r="D4" s="83"/>
      <c r="E4" s="83"/>
    </row>
    <row r="5" spans="1:6" ht="15.75" thickBot="1">
      <c r="A5" s="87" t="s">
        <v>1</v>
      </c>
      <c r="B5" s="89" t="s">
        <v>2</v>
      </c>
      <c r="C5" s="91" t="s">
        <v>236</v>
      </c>
      <c r="D5" s="80" t="s">
        <v>3</v>
      </c>
      <c r="E5" s="81"/>
    </row>
    <row r="6" spans="1:6" ht="15" customHeight="1" thickBot="1">
      <c r="A6" s="88"/>
      <c r="B6" s="90"/>
      <c r="C6" s="92"/>
      <c r="D6" s="12" t="s">
        <v>210</v>
      </c>
      <c r="E6" s="13" t="s">
        <v>237</v>
      </c>
    </row>
    <row r="7" spans="1:6" ht="15" customHeight="1" thickBot="1">
      <c r="A7" s="14">
        <v>1</v>
      </c>
      <c r="B7" s="15">
        <v>2</v>
      </c>
      <c r="C7" s="16">
        <v>3</v>
      </c>
      <c r="D7" s="17">
        <v>4</v>
      </c>
      <c r="E7" s="18">
        <v>5</v>
      </c>
    </row>
    <row r="8" spans="1:6" ht="23.25" customHeight="1">
      <c r="A8" s="19" t="s">
        <v>4</v>
      </c>
      <c r="B8" s="20" t="s">
        <v>5</v>
      </c>
      <c r="C8" s="21">
        <f>C9+C35+C43+C55+C61+C66+C78+C83+C89+C99+C123</f>
        <v>6548757.0114399996</v>
      </c>
      <c r="D8" s="21">
        <f>D9+D35+D43+D55+D61+D66+D78+D83+D89+D99+D123</f>
        <v>6149323.1299999999</v>
      </c>
      <c r="E8" s="24">
        <f>E9+E35+E43+E55+E61+E66+E78+E83+E89+E99+E123</f>
        <v>5891029.3110000007</v>
      </c>
      <c r="F8" s="67"/>
    </row>
    <row r="9" spans="1:6" ht="21" customHeight="1">
      <c r="A9" s="22" t="s">
        <v>6</v>
      </c>
      <c r="B9" s="1" t="s">
        <v>7</v>
      </c>
      <c r="C9" s="23">
        <f>C10</f>
        <v>4351573.7975699995</v>
      </c>
      <c r="D9" s="23">
        <f t="shared" ref="D9:E9" si="0">D10</f>
        <v>3864893.5</v>
      </c>
      <c r="E9" s="24">
        <f t="shared" si="0"/>
        <v>3437836.5</v>
      </c>
      <c r="F9" s="68"/>
    </row>
    <row r="10" spans="1:6" ht="25.5" customHeight="1">
      <c r="A10" s="22" t="s">
        <v>8</v>
      </c>
      <c r="B10" s="1" t="s">
        <v>9</v>
      </c>
      <c r="C10" s="23">
        <f>SUM(C11:C28)</f>
        <v>4351573.7975699995</v>
      </c>
      <c r="D10" s="23">
        <f t="shared" ref="D10:E10" si="1">SUM(D11:D28)</f>
        <v>3864893.5</v>
      </c>
      <c r="E10" s="24">
        <f t="shared" si="1"/>
        <v>3437836.5</v>
      </c>
    </row>
    <row r="11" spans="1:6" s="62" customFormat="1" ht="48">
      <c r="A11" s="6" t="s">
        <v>10</v>
      </c>
      <c r="B11" s="4" t="s">
        <v>11</v>
      </c>
      <c r="C11" s="25">
        <v>4110109.3975699996</v>
      </c>
      <c r="D11" s="25">
        <v>3810992</v>
      </c>
      <c r="E11" s="8">
        <v>3392290</v>
      </c>
    </row>
    <row r="12" spans="1:6" ht="60">
      <c r="A12" s="6" t="s">
        <v>12</v>
      </c>
      <c r="B12" s="4" t="s">
        <v>13</v>
      </c>
      <c r="C12" s="5">
        <v>5000</v>
      </c>
      <c r="D12" s="25">
        <v>13000</v>
      </c>
      <c r="E12" s="8">
        <v>10000</v>
      </c>
    </row>
    <row r="13" spans="1:6" ht="84">
      <c r="A13" s="6" t="s">
        <v>325</v>
      </c>
      <c r="B13" s="4" t="s">
        <v>340</v>
      </c>
      <c r="C13" s="5">
        <v>3650</v>
      </c>
      <c r="D13" s="25">
        <v>0</v>
      </c>
      <c r="E13" s="8">
        <v>0</v>
      </c>
    </row>
    <row r="14" spans="1:6" ht="84">
      <c r="A14" s="6" t="s">
        <v>326</v>
      </c>
      <c r="B14" s="4" t="s">
        <v>341</v>
      </c>
      <c r="C14" s="5">
        <v>3750</v>
      </c>
      <c r="D14" s="25">
        <v>0</v>
      </c>
      <c r="E14" s="8">
        <v>0</v>
      </c>
    </row>
    <row r="15" spans="1:6" ht="84">
      <c r="A15" s="6" t="s">
        <v>327</v>
      </c>
      <c r="B15" s="4" t="s">
        <v>342</v>
      </c>
      <c r="C15" s="5">
        <v>2350</v>
      </c>
      <c r="D15" s="25">
        <v>0</v>
      </c>
      <c r="E15" s="8">
        <v>0</v>
      </c>
    </row>
    <row r="16" spans="1:6" ht="72">
      <c r="A16" s="6" t="s">
        <v>336</v>
      </c>
      <c r="B16" s="4" t="s">
        <v>343</v>
      </c>
      <c r="C16" s="5">
        <v>1500</v>
      </c>
      <c r="D16" s="25">
        <v>0</v>
      </c>
      <c r="E16" s="8">
        <v>0</v>
      </c>
    </row>
    <row r="17" spans="1:5" ht="24">
      <c r="A17" s="6" t="s">
        <v>14</v>
      </c>
      <c r="B17" s="4" t="s">
        <v>15</v>
      </c>
      <c r="C17" s="5">
        <v>23000</v>
      </c>
      <c r="D17" s="25">
        <v>40000</v>
      </c>
      <c r="E17" s="8">
        <v>35000</v>
      </c>
    </row>
    <row r="18" spans="1:5" ht="48">
      <c r="A18" s="6" t="s">
        <v>16</v>
      </c>
      <c r="B18" s="4" t="s">
        <v>17</v>
      </c>
      <c r="C18" s="5">
        <v>1484.4</v>
      </c>
      <c r="D18" s="25">
        <v>901.5</v>
      </c>
      <c r="E18" s="8">
        <v>546.5</v>
      </c>
    </row>
    <row r="19" spans="1:5" ht="168">
      <c r="A19" s="6" t="s">
        <v>329</v>
      </c>
      <c r="B19" s="4" t="s">
        <v>344</v>
      </c>
      <c r="C19" s="5">
        <v>46100</v>
      </c>
      <c r="D19" s="7">
        <v>0</v>
      </c>
      <c r="E19" s="8">
        <v>0</v>
      </c>
    </row>
    <row r="20" spans="1:5" ht="60">
      <c r="A20" s="6" t="s">
        <v>328</v>
      </c>
      <c r="B20" s="4" t="s">
        <v>345</v>
      </c>
      <c r="C20" s="5">
        <v>27000</v>
      </c>
      <c r="D20" s="7">
        <v>0</v>
      </c>
      <c r="E20" s="8">
        <v>0</v>
      </c>
    </row>
    <row r="21" spans="1:5" ht="60">
      <c r="A21" s="6" t="s">
        <v>330</v>
      </c>
      <c r="B21" s="4" t="s">
        <v>346</v>
      </c>
      <c r="C21" s="5">
        <v>85000</v>
      </c>
      <c r="D21" s="7">
        <v>0</v>
      </c>
      <c r="E21" s="8">
        <v>0</v>
      </c>
    </row>
    <row r="22" spans="1:5" ht="168">
      <c r="A22" s="6" t="s">
        <v>331</v>
      </c>
      <c r="B22" s="4" t="s">
        <v>347</v>
      </c>
      <c r="C22" s="5">
        <v>20000</v>
      </c>
      <c r="D22" s="7">
        <v>0</v>
      </c>
      <c r="E22" s="8">
        <v>0</v>
      </c>
    </row>
    <row r="23" spans="1:5" ht="168">
      <c r="A23" s="6" t="s">
        <v>332</v>
      </c>
      <c r="B23" s="4" t="s">
        <v>348</v>
      </c>
      <c r="C23" s="5">
        <v>7000</v>
      </c>
      <c r="D23" s="7">
        <v>0</v>
      </c>
      <c r="E23" s="8">
        <v>0</v>
      </c>
    </row>
    <row r="24" spans="1:5" ht="156">
      <c r="A24" s="6" t="s">
        <v>333</v>
      </c>
      <c r="B24" s="4" t="s">
        <v>349</v>
      </c>
      <c r="C24" s="5">
        <v>2800</v>
      </c>
      <c r="D24" s="7">
        <v>0</v>
      </c>
      <c r="E24" s="8">
        <v>0</v>
      </c>
    </row>
    <row r="25" spans="1:5" ht="96">
      <c r="A25" s="6" t="s">
        <v>337</v>
      </c>
      <c r="B25" s="4" t="s">
        <v>339</v>
      </c>
      <c r="C25" s="5">
        <v>12000</v>
      </c>
      <c r="D25" s="7">
        <v>0</v>
      </c>
      <c r="E25" s="8">
        <v>0</v>
      </c>
    </row>
    <row r="26" spans="1:5" ht="36">
      <c r="A26" s="6" t="s">
        <v>338</v>
      </c>
      <c r="B26" s="4" t="s">
        <v>350</v>
      </c>
      <c r="C26" s="5">
        <v>50</v>
      </c>
      <c r="D26" s="7">
        <v>0</v>
      </c>
      <c r="E26" s="8">
        <v>0</v>
      </c>
    </row>
    <row r="27" spans="1:5" ht="36">
      <c r="A27" s="6" t="s">
        <v>334</v>
      </c>
      <c r="B27" s="4" t="s">
        <v>351</v>
      </c>
      <c r="C27" s="5">
        <v>380</v>
      </c>
      <c r="D27" s="7">
        <v>0</v>
      </c>
      <c r="E27" s="8">
        <v>0</v>
      </c>
    </row>
    <row r="28" spans="1:5" ht="36">
      <c r="A28" s="6" t="s">
        <v>335</v>
      </c>
      <c r="B28" s="4" t="s">
        <v>352</v>
      </c>
      <c r="C28" s="5">
        <v>400</v>
      </c>
      <c r="D28" s="7">
        <v>0</v>
      </c>
      <c r="E28" s="8">
        <v>0</v>
      </c>
    </row>
    <row r="29" spans="1:5" ht="20.25" customHeight="1">
      <c r="A29" s="6"/>
      <c r="B29" s="78" t="s">
        <v>353</v>
      </c>
      <c r="C29" s="2">
        <f>SUM(C30:C34)</f>
        <v>2621943.4849779219</v>
      </c>
      <c r="D29" s="55">
        <f t="shared" ref="D29:E29" si="2">SUM(D30:D34)</f>
        <v>1739368.4436162603</v>
      </c>
      <c r="E29" s="29">
        <f t="shared" si="2"/>
        <v>1053796.3610617898</v>
      </c>
    </row>
    <row r="30" spans="1:5" ht="24.75" customHeight="1">
      <c r="A30" s="6"/>
      <c r="B30" s="4" t="s">
        <v>284</v>
      </c>
      <c r="C30" s="5">
        <f>(C11+C12+C17+C20+C26+C27)/37.726282%*22.726282%+C18</f>
        <v>2510801.9900897397</v>
      </c>
      <c r="D30" s="5">
        <f>(D10-D18)/27.2685%*12.2685%+D18</f>
        <v>1739368.4436162603</v>
      </c>
      <c r="E30" s="8">
        <f>(E10-E18)/21.62688%*6.62688%+E18</f>
        <v>1053796.3610617898</v>
      </c>
    </row>
    <row r="31" spans="1:5" ht="24.75" customHeight="1">
      <c r="A31" s="6"/>
      <c r="B31" s="4" t="s">
        <v>285</v>
      </c>
      <c r="C31" s="5">
        <f>(C13+C19+C21+C25+C28)/32.785234%*19.785234%</f>
        <v>88802.086424028574</v>
      </c>
      <c r="D31" s="5">
        <f>(D13+D19+D21)/23.580812%*10.680812%</f>
        <v>0</v>
      </c>
      <c r="E31" s="8">
        <f>(E13+E19+E21)/18.769284%*5.769284%</f>
        <v>0</v>
      </c>
    </row>
    <row r="32" spans="1:5" ht="24.75" customHeight="1">
      <c r="A32" s="6"/>
      <c r="B32" s="4" t="s">
        <v>287</v>
      </c>
      <c r="C32" s="5">
        <f>(C14+C22)/27.309449%*16.309449%</f>
        <v>14183.71398668644</v>
      </c>
      <c r="D32" s="5">
        <f>(D14+D22)/19.804453%*8.804453%</f>
        <v>0</v>
      </c>
      <c r="E32" s="8">
        <f>(E14+E22)/15.755761%*4.755761%</f>
        <v>0</v>
      </c>
    </row>
    <row r="33" spans="1:5" ht="24.75" customHeight="1">
      <c r="A33" s="6"/>
      <c r="B33" s="4" t="s">
        <v>286</v>
      </c>
      <c r="C33" s="5">
        <f>(C15+C23)/24.705241%*14.705241%</f>
        <v>5565.3779434898042</v>
      </c>
      <c r="D33" s="5">
        <f>(D15+D23)/17.938441%*7.938441%</f>
        <v>0</v>
      </c>
      <c r="E33" s="8">
        <f>(E15+E23)/14.287981%*4.287981%</f>
        <v>0</v>
      </c>
    </row>
    <row r="34" spans="1:5" ht="24.75" customHeight="1">
      <c r="A34" s="6"/>
      <c r="B34" s="4" t="s">
        <v>288</v>
      </c>
      <c r="C34" s="5">
        <f>(C16+C24)/22.635769%*13.635769%</f>
        <v>2590.3165339777061</v>
      </c>
      <c r="D34" s="5">
        <f>D24/16.3611%*7.3611%</f>
        <v>0</v>
      </c>
      <c r="E34" s="8">
        <f>E24/12.976128%*3.976128%</f>
        <v>0</v>
      </c>
    </row>
    <row r="35" spans="1:5" ht="38.25" customHeight="1">
      <c r="A35" s="22" t="s">
        <v>18</v>
      </c>
      <c r="B35" s="1" t="s">
        <v>19</v>
      </c>
      <c r="C35" s="2">
        <f>C36+C41</f>
        <v>28478</v>
      </c>
      <c r="D35" s="2">
        <f t="shared" ref="D35:E35" si="3">D36+D41</f>
        <v>31122</v>
      </c>
      <c r="E35" s="3">
        <f t="shared" si="3"/>
        <v>32258</v>
      </c>
    </row>
    <row r="36" spans="1:5" ht="23.25" customHeight="1">
      <c r="A36" s="22" t="s">
        <v>20</v>
      </c>
      <c r="B36" s="1" t="s">
        <v>21</v>
      </c>
      <c r="C36" s="2">
        <f>SUM(C37:C40)</f>
        <v>24390</v>
      </c>
      <c r="D36" s="2">
        <f t="shared" ref="D36:E36" si="4">SUM(D37:D40)</f>
        <v>27034</v>
      </c>
      <c r="E36" s="3">
        <f t="shared" si="4"/>
        <v>28170</v>
      </c>
    </row>
    <row r="37" spans="1:5" ht="39" customHeight="1">
      <c r="A37" s="6" t="s">
        <v>22</v>
      </c>
      <c r="B37" s="4" t="s">
        <v>23</v>
      </c>
      <c r="C37" s="5">
        <v>12763</v>
      </c>
      <c r="D37" s="25">
        <v>14129</v>
      </c>
      <c r="E37" s="8">
        <v>14699</v>
      </c>
    </row>
    <row r="38" spans="1:5" ht="51.75" customHeight="1">
      <c r="A38" s="6" t="s">
        <v>24</v>
      </c>
      <c r="B38" s="4" t="s">
        <v>25</v>
      </c>
      <c r="C38" s="5">
        <v>62</v>
      </c>
      <c r="D38" s="25">
        <v>69</v>
      </c>
      <c r="E38" s="8">
        <v>72</v>
      </c>
    </row>
    <row r="39" spans="1:5" ht="38.25" customHeight="1">
      <c r="A39" s="6" t="s">
        <v>26</v>
      </c>
      <c r="B39" s="4" t="s">
        <v>27</v>
      </c>
      <c r="C39" s="5">
        <v>12345</v>
      </c>
      <c r="D39" s="25">
        <v>13665</v>
      </c>
      <c r="E39" s="8">
        <v>14227</v>
      </c>
    </row>
    <row r="40" spans="1:5" ht="43.5" customHeight="1">
      <c r="A40" s="6" t="s">
        <v>28</v>
      </c>
      <c r="B40" s="4" t="s">
        <v>29</v>
      </c>
      <c r="C40" s="26">
        <v>-780</v>
      </c>
      <c r="D40" s="27">
        <v>-829</v>
      </c>
      <c r="E40" s="28">
        <v>-828</v>
      </c>
    </row>
    <row r="41" spans="1:5" ht="19.5" customHeight="1">
      <c r="A41" s="22" t="s">
        <v>289</v>
      </c>
      <c r="B41" s="1" t="s">
        <v>290</v>
      </c>
      <c r="C41" s="74">
        <f>C42</f>
        <v>4088</v>
      </c>
      <c r="D41" s="72">
        <f t="shared" ref="D41:E41" si="5">D42</f>
        <v>4088</v>
      </c>
      <c r="E41" s="73">
        <f t="shared" si="5"/>
        <v>4088</v>
      </c>
    </row>
    <row r="42" spans="1:5" ht="24">
      <c r="A42" s="6" t="s">
        <v>291</v>
      </c>
      <c r="B42" s="4" t="s">
        <v>292</v>
      </c>
      <c r="C42" s="26">
        <v>4088</v>
      </c>
      <c r="D42" s="59">
        <v>4088</v>
      </c>
      <c r="E42" s="28">
        <v>4088</v>
      </c>
    </row>
    <row r="43" spans="1:5" ht="27" customHeight="1">
      <c r="A43" s="22" t="s">
        <v>30</v>
      </c>
      <c r="B43" s="1" t="s">
        <v>31</v>
      </c>
      <c r="C43" s="2">
        <f>C44+C47+C51+C53+C49</f>
        <v>1012345</v>
      </c>
      <c r="D43" s="2">
        <f t="shared" ref="D43:E43" si="6">D44+D51+D53+D49</f>
        <v>1207676</v>
      </c>
      <c r="E43" s="3">
        <f t="shared" si="6"/>
        <v>1415334</v>
      </c>
    </row>
    <row r="44" spans="1:5" ht="18" customHeight="1">
      <c r="A44" s="22" t="s">
        <v>32</v>
      </c>
      <c r="B44" s="1" t="s">
        <v>33</v>
      </c>
      <c r="C44" s="2">
        <f>C45+C46</f>
        <v>840485</v>
      </c>
      <c r="D44" s="2">
        <f t="shared" ref="D44:E44" si="7">D45+D46</f>
        <v>1011051</v>
      </c>
      <c r="E44" s="3">
        <f t="shared" si="7"/>
        <v>1208036</v>
      </c>
    </row>
    <row r="45" spans="1:5" ht="24.75" customHeight="1">
      <c r="A45" s="6" t="s">
        <v>34</v>
      </c>
      <c r="B45" s="4" t="s">
        <v>35</v>
      </c>
      <c r="C45" s="5">
        <v>702198</v>
      </c>
      <c r="D45" s="25">
        <v>853722</v>
      </c>
      <c r="E45" s="8">
        <v>1029928</v>
      </c>
    </row>
    <row r="46" spans="1:5" ht="23.25" customHeight="1">
      <c r="A46" s="6" t="s">
        <v>36</v>
      </c>
      <c r="B46" s="4" t="s">
        <v>37</v>
      </c>
      <c r="C46" s="5">
        <v>138287</v>
      </c>
      <c r="D46" s="25">
        <v>157329</v>
      </c>
      <c r="E46" s="8">
        <v>178108</v>
      </c>
    </row>
    <row r="47" spans="1:5" ht="23.25" customHeight="1">
      <c r="A47" s="22" t="s">
        <v>293</v>
      </c>
      <c r="B47" s="1" t="s">
        <v>294</v>
      </c>
      <c r="C47" s="2">
        <f>C48</f>
        <v>50</v>
      </c>
      <c r="D47" s="55">
        <f t="shared" ref="D47:E47" si="8">D48</f>
        <v>0</v>
      </c>
      <c r="E47" s="29">
        <f t="shared" si="8"/>
        <v>0</v>
      </c>
    </row>
    <row r="48" spans="1:5" ht="36">
      <c r="A48" s="6" t="s">
        <v>295</v>
      </c>
      <c r="B48" s="4" t="s">
        <v>296</v>
      </c>
      <c r="C48" s="5">
        <v>50</v>
      </c>
      <c r="D48" s="7">
        <v>0</v>
      </c>
      <c r="E48" s="8">
        <v>0</v>
      </c>
    </row>
    <row r="49" spans="1:5" ht="23.25" customHeight="1">
      <c r="A49" s="22" t="s">
        <v>213</v>
      </c>
      <c r="B49" s="1" t="s">
        <v>214</v>
      </c>
      <c r="C49" s="2">
        <f>C50</f>
        <v>0</v>
      </c>
      <c r="D49" s="2">
        <f>D50</f>
        <v>1554</v>
      </c>
      <c r="E49" s="3">
        <f>E50</f>
        <v>3281</v>
      </c>
    </row>
    <row r="50" spans="1:5" ht="23.25" customHeight="1">
      <c r="A50" s="6" t="s">
        <v>211</v>
      </c>
      <c r="B50" s="4" t="s">
        <v>212</v>
      </c>
      <c r="C50" s="5">
        <v>0</v>
      </c>
      <c r="D50" s="7">
        <v>1554</v>
      </c>
      <c r="E50" s="8">
        <v>3281</v>
      </c>
    </row>
    <row r="51" spans="1:5" ht="23.25" customHeight="1">
      <c r="A51" s="22" t="s">
        <v>38</v>
      </c>
      <c r="B51" s="1" t="s">
        <v>39</v>
      </c>
      <c r="C51" s="2">
        <f>C52</f>
        <v>54103</v>
      </c>
      <c r="D51" s="2">
        <f t="shared" ref="D51:E51" si="9">D52</f>
        <v>62364</v>
      </c>
      <c r="E51" s="3">
        <f t="shared" si="9"/>
        <v>71310</v>
      </c>
    </row>
    <row r="52" spans="1:5" ht="23.25" customHeight="1">
      <c r="A52" s="6" t="s">
        <v>40</v>
      </c>
      <c r="B52" s="4" t="s">
        <v>41</v>
      </c>
      <c r="C52" s="5">
        <v>54103</v>
      </c>
      <c r="D52" s="25">
        <v>62364</v>
      </c>
      <c r="E52" s="8">
        <v>71310</v>
      </c>
    </row>
    <row r="53" spans="1:5" ht="23.25" customHeight="1">
      <c r="A53" s="22" t="s">
        <v>175</v>
      </c>
      <c r="B53" s="1" t="s">
        <v>176</v>
      </c>
      <c r="C53" s="2">
        <f>C54</f>
        <v>117707</v>
      </c>
      <c r="D53" s="2">
        <f t="shared" ref="D53:E53" si="10">D54</f>
        <v>132707</v>
      </c>
      <c r="E53" s="29">
        <f t="shared" si="10"/>
        <v>132707</v>
      </c>
    </row>
    <row r="54" spans="1:5" ht="44.25" customHeight="1">
      <c r="A54" s="6" t="s">
        <v>177</v>
      </c>
      <c r="B54" s="4" t="s">
        <v>178</v>
      </c>
      <c r="C54" s="5">
        <v>117707</v>
      </c>
      <c r="D54" s="7">
        <v>132707</v>
      </c>
      <c r="E54" s="8">
        <v>132707</v>
      </c>
    </row>
    <row r="55" spans="1:5" ht="27.75" customHeight="1">
      <c r="A55" s="22" t="s">
        <v>42</v>
      </c>
      <c r="B55" s="1" t="s">
        <v>43</v>
      </c>
      <c r="C55" s="2">
        <f>C56+C58</f>
        <v>510914</v>
      </c>
      <c r="D55" s="2">
        <f t="shared" ref="D55:E55" si="11">D56+D58</f>
        <v>528203</v>
      </c>
      <c r="E55" s="3">
        <f t="shared" si="11"/>
        <v>535208</v>
      </c>
    </row>
    <row r="56" spans="1:5" ht="15" customHeight="1">
      <c r="A56" s="22" t="s">
        <v>44</v>
      </c>
      <c r="B56" s="1" t="s">
        <v>45</v>
      </c>
      <c r="C56" s="2">
        <f>C57</f>
        <v>150914</v>
      </c>
      <c r="D56" s="2">
        <f t="shared" ref="D56:E56" si="12">D57</f>
        <v>168203</v>
      </c>
      <c r="E56" s="3">
        <f t="shared" si="12"/>
        <v>175208</v>
      </c>
    </row>
    <row r="57" spans="1:5" ht="31.5" customHeight="1">
      <c r="A57" s="6" t="s">
        <v>46</v>
      </c>
      <c r="B57" s="4" t="s">
        <v>47</v>
      </c>
      <c r="C57" s="5">
        <v>150914</v>
      </c>
      <c r="D57" s="25">
        <v>168203</v>
      </c>
      <c r="E57" s="8">
        <v>175208</v>
      </c>
    </row>
    <row r="58" spans="1:5" ht="15" customHeight="1">
      <c r="A58" s="22" t="s">
        <v>48</v>
      </c>
      <c r="B58" s="1" t="s">
        <v>49</v>
      </c>
      <c r="C58" s="2">
        <f>C59+C60</f>
        <v>360000</v>
      </c>
      <c r="D58" s="2">
        <f t="shared" ref="D58:E58" si="13">D59+D60</f>
        <v>360000</v>
      </c>
      <c r="E58" s="3">
        <f t="shared" si="13"/>
        <v>360000</v>
      </c>
    </row>
    <row r="59" spans="1:5" ht="15" customHeight="1">
      <c r="A59" s="6" t="s">
        <v>50</v>
      </c>
      <c r="B59" s="4" t="s">
        <v>51</v>
      </c>
      <c r="C59" s="5">
        <v>308000</v>
      </c>
      <c r="D59" s="5">
        <v>308000</v>
      </c>
      <c r="E59" s="8">
        <v>308000</v>
      </c>
    </row>
    <row r="60" spans="1:5" ht="15" customHeight="1">
      <c r="A60" s="6" t="s">
        <v>52</v>
      </c>
      <c r="B60" s="4" t="s">
        <v>53</v>
      </c>
      <c r="C60" s="5">
        <v>52000</v>
      </c>
      <c r="D60" s="5">
        <v>52000</v>
      </c>
      <c r="E60" s="8">
        <v>52000</v>
      </c>
    </row>
    <row r="61" spans="1:5" ht="22.5" customHeight="1">
      <c r="A61" s="22" t="s">
        <v>54</v>
      </c>
      <c r="B61" s="1" t="s">
        <v>55</v>
      </c>
      <c r="C61" s="2">
        <f>C62+C64</f>
        <v>87303</v>
      </c>
      <c r="D61" s="2">
        <f t="shared" ref="D61:E61" si="14">D62+D64</f>
        <v>91896</v>
      </c>
      <c r="E61" s="3">
        <f t="shared" si="14"/>
        <v>96744</v>
      </c>
    </row>
    <row r="62" spans="1:5" ht="23.25" customHeight="1">
      <c r="A62" s="22" t="s">
        <v>56</v>
      </c>
      <c r="B62" s="1" t="s">
        <v>57</v>
      </c>
      <c r="C62" s="2">
        <f>C63</f>
        <v>86978</v>
      </c>
      <c r="D62" s="2">
        <f t="shared" ref="D62:E62" si="15">D63</f>
        <v>91501</v>
      </c>
      <c r="E62" s="3">
        <f t="shared" si="15"/>
        <v>96259</v>
      </c>
    </row>
    <row r="63" spans="1:5" ht="27.75" customHeight="1">
      <c r="A63" s="6" t="s">
        <v>58</v>
      </c>
      <c r="B63" s="4" t="s">
        <v>59</v>
      </c>
      <c r="C63" s="5">
        <v>86978</v>
      </c>
      <c r="D63" s="25">
        <v>91501</v>
      </c>
      <c r="E63" s="8">
        <v>96259</v>
      </c>
    </row>
    <row r="64" spans="1:5" ht="23.25" customHeight="1">
      <c r="A64" s="22" t="s">
        <v>60</v>
      </c>
      <c r="B64" s="1" t="s">
        <v>61</v>
      </c>
      <c r="C64" s="2">
        <f>C65</f>
        <v>325</v>
      </c>
      <c r="D64" s="2">
        <f>D65</f>
        <v>395</v>
      </c>
      <c r="E64" s="3">
        <f>E65</f>
        <v>485</v>
      </c>
    </row>
    <row r="65" spans="1:5" ht="18.75" customHeight="1">
      <c r="A65" s="6" t="s">
        <v>62</v>
      </c>
      <c r="B65" s="4" t="s">
        <v>63</v>
      </c>
      <c r="C65" s="5">
        <v>325</v>
      </c>
      <c r="D65" s="25">
        <v>395</v>
      </c>
      <c r="E65" s="8">
        <v>485</v>
      </c>
    </row>
    <row r="66" spans="1:5" ht="35.25" customHeight="1">
      <c r="A66" s="22" t="s">
        <v>64</v>
      </c>
      <c r="B66" s="1" t="s">
        <v>65</v>
      </c>
      <c r="C66" s="2">
        <f>C67+C73+C75</f>
        <v>321783.99858999997</v>
      </c>
      <c r="D66" s="2">
        <f>D67+D73+D75</f>
        <v>312580.61699999997</v>
      </c>
      <c r="E66" s="3">
        <f>E67+E73+E75</f>
        <v>311268.79800000001</v>
      </c>
    </row>
    <row r="67" spans="1:5" ht="50.25" customHeight="1">
      <c r="A67" s="22" t="s">
        <v>66</v>
      </c>
      <c r="B67" s="1" t="s">
        <v>67</v>
      </c>
      <c r="C67" s="2">
        <f>SUM(C68:C72)</f>
        <v>227392.79759</v>
      </c>
      <c r="D67" s="2">
        <f t="shared" ref="D67:E67" si="16">SUM(D68:D72)</f>
        <v>237504</v>
      </c>
      <c r="E67" s="3">
        <f t="shared" si="16"/>
        <v>239391</v>
      </c>
    </row>
    <row r="68" spans="1:5" ht="39" customHeight="1">
      <c r="A68" s="6" t="s">
        <v>68</v>
      </c>
      <c r="B68" s="4" t="s">
        <v>69</v>
      </c>
      <c r="C68" s="5">
        <v>200000</v>
      </c>
      <c r="D68" s="25">
        <v>211504</v>
      </c>
      <c r="E68" s="8">
        <v>217391</v>
      </c>
    </row>
    <row r="69" spans="1:5" ht="47.25" customHeight="1">
      <c r="A69" s="6" t="s">
        <v>70</v>
      </c>
      <c r="B69" s="4" t="s">
        <v>71</v>
      </c>
      <c r="C69" s="5">
        <v>2000</v>
      </c>
      <c r="D69" s="25">
        <v>3000</v>
      </c>
      <c r="E69" s="8">
        <v>2000</v>
      </c>
    </row>
    <row r="70" spans="1:5" ht="47.25" customHeight="1">
      <c r="A70" s="6" t="s">
        <v>297</v>
      </c>
      <c r="B70" s="4" t="s">
        <v>298</v>
      </c>
      <c r="C70" s="5">
        <v>273.20999999999998</v>
      </c>
      <c r="D70" s="25">
        <v>0</v>
      </c>
      <c r="E70" s="8">
        <v>0</v>
      </c>
    </row>
    <row r="71" spans="1:5" ht="23.25" customHeight="1">
      <c r="A71" s="6" t="s">
        <v>72</v>
      </c>
      <c r="B71" s="4" t="s">
        <v>73</v>
      </c>
      <c r="C71" s="5">
        <v>25000</v>
      </c>
      <c r="D71" s="25">
        <v>23000</v>
      </c>
      <c r="E71" s="8">
        <v>20000</v>
      </c>
    </row>
    <row r="72" spans="1:5" ht="23.25" customHeight="1">
      <c r="A72" s="6" t="s">
        <v>299</v>
      </c>
      <c r="B72" s="4" t="s">
        <v>300</v>
      </c>
      <c r="C72" s="5">
        <v>119.58759000000001</v>
      </c>
      <c r="D72" s="7">
        <v>0</v>
      </c>
      <c r="E72" s="8">
        <v>0</v>
      </c>
    </row>
    <row r="73" spans="1:5" ht="29.25" customHeight="1">
      <c r="A73" s="22" t="s">
        <v>74</v>
      </c>
      <c r="B73" s="1" t="s">
        <v>75</v>
      </c>
      <c r="C73" s="2">
        <f>C74</f>
        <v>450</v>
      </c>
      <c r="D73" s="2">
        <f t="shared" ref="D73:E73" si="17">D74</f>
        <v>115</v>
      </c>
      <c r="E73" s="3">
        <f t="shared" si="17"/>
        <v>115</v>
      </c>
    </row>
    <row r="74" spans="1:5" ht="28.5" customHeight="1">
      <c r="A74" s="6" t="s">
        <v>76</v>
      </c>
      <c r="B74" s="4" t="s">
        <v>77</v>
      </c>
      <c r="C74" s="5">
        <v>450</v>
      </c>
      <c r="D74" s="25">
        <v>115</v>
      </c>
      <c r="E74" s="8">
        <v>115</v>
      </c>
    </row>
    <row r="75" spans="1:5" ht="48.75" customHeight="1">
      <c r="A75" s="22" t="s">
        <v>78</v>
      </c>
      <c r="B75" s="1" t="s">
        <v>79</v>
      </c>
      <c r="C75" s="2">
        <f>C76+C77</f>
        <v>93941.201000000001</v>
      </c>
      <c r="D75" s="2">
        <f t="shared" ref="D75:E75" si="18">D76+D77</f>
        <v>74961.616999999998</v>
      </c>
      <c r="E75" s="3">
        <f t="shared" si="18"/>
        <v>71762.797999999995</v>
      </c>
    </row>
    <row r="76" spans="1:5" ht="49.5" customHeight="1">
      <c r="A76" s="6" t="s">
        <v>80</v>
      </c>
      <c r="B76" s="4" t="s">
        <v>81</v>
      </c>
      <c r="C76" s="5">
        <v>79586.201000000001</v>
      </c>
      <c r="D76" s="25">
        <v>59241.417000000001</v>
      </c>
      <c r="E76" s="8">
        <v>56042.597999999998</v>
      </c>
    </row>
    <row r="77" spans="1:5" ht="63" customHeight="1">
      <c r="A77" s="6" t="s">
        <v>152</v>
      </c>
      <c r="B77" s="4" t="s">
        <v>151</v>
      </c>
      <c r="C77" s="5">
        <v>14355</v>
      </c>
      <c r="D77" s="7">
        <v>15720.2</v>
      </c>
      <c r="E77" s="8">
        <v>15720.2</v>
      </c>
    </row>
    <row r="78" spans="1:5" ht="29.25" customHeight="1">
      <c r="A78" s="22" t="s">
        <v>82</v>
      </c>
      <c r="B78" s="1" t="s">
        <v>83</v>
      </c>
      <c r="C78" s="2">
        <f>C79</f>
        <v>12477.685000000001</v>
      </c>
      <c r="D78" s="2">
        <f t="shared" ref="D78:E78" si="19">D79</f>
        <v>8079.2</v>
      </c>
      <c r="E78" s="3">
        <f t="shared" si="19"/>
        <v>8079.2</v>
      </c>
    </row>
    <row r="79" spans="1:5" ht="15" customHeight="1">
      <c r="A79" s="22" t="s">
        <v>84</v>
      </c>
      <c r="B79" s="1" t="s">
        <v>85</v>
      </c>
      <c r="C79" s="2">
        <f>SUM(C80:C82)</f>
        <v>12477.685000000001</v>
      </c>
      <c r="D79" s="2">
        <f t="shared" ref="D79:E79" si="20">SUM(D80:D82)</f>
        <v>8079.2</v>
      </c>
      <c r="E79" s="3">
        <f t="shared" si="20"/>
        <v>8079.2</v>
      </c>
    </row>
    <row r="80" spans="1:5" ht="23.25" customHeight="1">
      <c r="A80" s="6" t="s">
        <v>86</v>
      </c>
      <c r="B80" s="4" t="s">
        <v>87</v>
      </c>
      <c r="C80" s="5">
        <v>5305.799</v>
      </c>
      <c r="D80" s="5">
        <v>3200</v>
      </c>
      <c r="E80" s="8">
        <v>3200</v>
      </c>
    </row>
    <row r="81" spans="1:5" ht="15" customHeight="1">
      <c r="A81" s="6" t="s">
        <v>88</v>
      </c>
      <c r="B81" s="4" t="s">
        <v>89</v>
      </c>
      <c r="C81" s="5">
        <v>7171.8860000000004</v>
      </c>
      <c r="D81" s="5">
        <v>4479</v>
      </c>
      <c r="E81" s="8">
        <v>4479</v>
      </c>
    </row>
    <row r="82" spans="1:5" ht="15" customHeight="1">
      <c r="A82" s="6" t="s">
        <v>90</v>
      </c>
      <c r="B82" s="4" t="s">
        <v>91</v>
      </c>
      <c r="C82" s="5">
        <v>0</v>
      </c>
      <c r="D82" s="5">
        <v>400.2</v>
      </c>
      <c r="E82" s="8">
        <v>400.2</v>
      </c>
    </row>
    <row r="83" spans="1:5" ht="33" customHeight="1">
      <c r="A83" s="22" t="s">
        <v>92</v>
      </c>
      <c r="B83" s="1" t="s">
        <v>93</v>
      </c>
      <c r="C83" s="2">
        <f>C84+C86</f>
        <v>82270.49278</v>
      </c>
      <c r="D83" s="2">
        <f t="shared" ref="D83:E83" si="21">D84+D86</f>
        <v>17406</v>
      </c>
      <c r="E83" s="3">
        <f t="shared" si="21"/>
        <v>18334</v>
      </c>
    </row>
    <row r="84" spans="1:5" ht="15" customHeight="1">
      <c r="A84" s="22" t="s">
        <v>94</v>
      </c>
      <c r="B84" s="1" t="s">
        <v>95</v>
      </c>
      <c r="C84" s="2">
        <f>C85</f>
        <v>15249.43318</v>
      </c>
      <c r="D84" s="2">
        <f t="shared" ref="D84:E84" si="22">D85</f>
        <v>15673</v>
      </c>
      <c r="E84" s="3">
        <f t="shared" si="22"/>
        <v>16587</v>
      </c>
    </row>
    <row r="85" spans="1:5" ht="15" customHeight="1">
      <c r="A85" s="6" t="s">
        <v>96</v>
      </c>
      <c r="B85" s="4" t="s">
        <v>97</v>
      </c>
      <c r="C85" s="5">
        <v>15249.43318</v>
      </c>
      <c r="D85" s="25">
        <v>15673</v>
      </c>
      <c r="E85" s="8">
        <v>16587</v>
      </c>
    </row>
    <row r="86" spans="1:5" ht="15" customHeight="1">
      <c r="A86" s="22" t="s">
        <v>98</v>
      </c>
      <c r="B86" s="1" t="s">
        <v>99</v>
      </c>
      <c r="C86" s="2">
        <f>SUM(C87:C88)</f>
        <v>67021.059600000008</v>
      </c>
      <c r="D86" s="2">
        <f t="shared" ref="D86:E86" si="23">SUM(D87:D88)</f>
        <v>1733</v>
      </c>
      <c r="E86" s="3">
        <f t="shared" si="23"/>
        <v>1747</v>
      </c>
    </row>
    <row r="87" spans="1:5" ht="23.25" customHeight="1">
      <c r="A87" s="6" t="s">
        <v>100</v>
      </c>
      <c r="B87" s="4" t="s">
        <v>101</v>
      </c>
      <c r="C87" s="5">
        <v>3000</v>
      </c>
      <c r="D87" s="25">
        <v>500</v>
      </c>
      <c r="E87" s="8">
        <v>500</v>
      </c>
    </row>
    <row r="88" spans="1:5" ht="15" customHeight="1">
      <c r="A88" s="6" t="s">
        <v>102</v>
      </c>
      <c r="B88" s="4" t="s">
        <v>103</v>
      </c>
      <c r="C88" s="5">
        <v>64021.059600000001</v>
      </c>
      <c r="D88" s="25">
        <v>1233</v>
      </c>
      <c r="E88" s="8">
        <v>1247</v>
      </c>
    </row>
    <row r="89" spans="1:5" ht="23.25" customHeight="1">
      <c r="A89" s="22" t="s">
        <v>104</v>
      </c>
      <c r="B89" s="1" t="s">
        <v>105</v>
      </c>
      <c r="C89" s="2">
        <f>C90+C92+C95+C97</f>
        <v>86295</v>
      </c>
      <c r="D89" s="2">
        <f t="shared" ref="D89:E89" si="24">D90+D92+D95+D97</f>
        <v>67500</v>
      </c>
      <c r="E89" s="3">
        <f t="shared" si="24"/>
        <v>27000</v>
      </c>
    </row>
    <row r="90" spans="1:5" ht="15" customHeight="1">
      <c r="A90" s="22" t="s">
        <v>106</v>
      </c>
      <c r="B90" s="1" t="s">
        <v>107</v>
      </c>
      <c r="C90" s="2">
        <f>C91</f>
        <v>6000</v>
      </c>
      <c r="D90" s="2">
        <f t="shared" ref="D90:E90" si="25">D91</f>
        <v>2000</v>
      </c>
      <c r="E90" s="3">
        <f t="shared" si="25"/>
        <v>2000</v>
      </c>
    </row>
    <row r="91" spans="1:5" ht="20.25" customHeight="1">
      <c r="A91" s="6" t="s">
        <v>108</v>
      </c>
      <c r="B91" s="4" t="s">
        <v>109</v>
      </c>
      <c r="C91" s="5">
        <v>6000</v>
      </c>
      <c r="D91" s="25">
        <v>2000</v>
      </c>
      <c r="E91" s="8">
        <v>2000</v>
      </c>
    </row>
    <row r="92" spans="1:5" ht="23.25" customHeight="1">
      <c r="A92" s="22" t="s">
        <v>110</v>
      </c>
      <c r="B92" s="1" t="s">
        <v>111</v>
      </c>
      <c r="C92" s="2">
        <f>C93+C94</f>
        <v>17795</v>
      </c>
      <c r="D92" s="2">
        <f t="shared" ref="D92:E92" si="26">D93+D94</f>
        <v>13000</v>
      </c>
      <c r="E92" s="3">
        <f t="shared" si="26"/>
        <v>10000</v>
      </c>
    </row>
    <row r="93" spans="1:5" ht="23.25" customHeight="1">
      <c r="A93" s="6" t="s">
        <v>112</v>
      </c>
      <c r="B93" s="4" t="s">
        <v>113</v>
      </c>
      <c r="C93" s="5">
        <v>16000</v>
      </c>
      <c r="D93" s="25">
        <v>12500</v>
      </c>
      <c r="E93" s="8">
        <v>10000</v>
      </c>
    </row>
    <row r="94" spans="1:5" ht="23.25" customHeight="1">
      <c r="A94" s="6" t="s">
        <v>301</v>
      </c>
      <c r="B94" s="4" t="s">
        <v>302</v>
      </c>
      <c r="C94" s="5">
        <v>1795</v>
      </c>
      <c r="D94" s="7">
        <v>500</v>
      </c>
      <c r="E94" s="8">
        <v>0</v>
      </c>
    </row>
    <row r="95" spans="1:5" ht="57.75" customHeight="1">
      <c r="A95" s="22" t="s">
        <v>114</v>
      </c>
      <c r="B95" s="1" t="s">
        <v>115</v>
      </c>
      <c r="C95" s="2">
        <f>C96</f>
        <v>12500</v>
      </c>
      <c r="D95" s="2">
        <f t="shared" ref="D95:E95" si="27">D96</f>
        <v>12500</v>
      </c>
      <c r="E95" s="3">
        <f t="shared" si="27"/>
        <v>5000</v>
      </c>
    </row>
    <row r="96" spans="1:5" ht="37.5" customHeight="1">
      <c r="A96" s="6" t="s">
        <v>116</v>
      </c>
      <c r="B96" s="4" t="s">
        <v>117</v>
      </c>
      <c r="C96" s="5">
        <v>12500</v>
      </c>
      <c r="D96" s="25">
        <v>12500</v>
      </c>
      <c r="E96" s="8">
        <v>5000</v>
      </c>
    </row>
    <row r="97" spans="1:5" ht="37.5" customHeight="1">
      <c r="A97" s="22" t="s">
        <v>217</v>
      </c>
      <c r="B97" s="1" t="s">
        <v>218</v>
      </c>
      <c r="C97" s="2">
        <f>C98</f>
        <v>50000</v>
      </c>
      <c r="D97" s="55">
        <f>D98</f>
        <v>40000</v>
      </c>
      <c r="E97" s="29">
        <f>E98</f>
        <v>10000</v>
      </c>
    </row>
    <row r="98" spans="1:5" ht="37.5" customHeight="1">
      <c r="A98" s="6" t="s">
        <v>215</v>
      </c>
      <c r="B98" s="4" t="s">
        <v>216</v>
      </c>
      <c r="C98" s="5">
        <v>50000</v>
      </c>
      <c r="D98" s="7">
        <v>40000</v>
      </c>
      <c r="E98" s="8">
        <v>10000</v>
      </c>
    </row>
    <row r="99" spans="1:5" ht="20.25" customHeight="1">
      <c r="A99" s="22" t="s">
        <v>141</v>
      </c>
      <c r="B99" s="1" t="s">
        <v>142</v>
      </c>
      <c r="C99" s="2">
        <f>C100+C112+C114+C116+C118+C121</f>
        <v>9093.8329599999997</v>
      </c>
      <c r="D99" s="2">
        <f t="shared" ref="D99:E99" si="28">D100+D112+D114+D118+D121</f>
        <v>3916.8130000000001</v>
      </c>
      <c r="E99" s="29">
        <f t="shared" si="28"/>
        <v>3916.8130000000001</v>
      </c>
    </row>
    <row r="100" spans="1:5" ht="24">
      <c r="A100" s="22" t="s">
        <v>143</v>
      </c>
      <c r="B100" s="1" t="s">
        <v>144</v>
      </c>
      <c r="C100" s="2">
        <f>SUM(C101:C111)</f>
        <v>2913.8029999999999</v>
      </c>
      <c r="D100" s="2">
        <f t="shared" ref="D100:E100" si="29">SUM(D101:D111)</f>
        <v>2692.5</v>
      </c>
      <c r="E100" s="3">
        <f t="shared" si="29"/>
        <v>2692.5</v>
      </c>
    </row>
    <row r="101" spans="1:5" ht="36">
      <c r="A101" s="6" t="s">
        <v>238</v>
      </c>
      <c r="B101" s="4" t="s">
        <v>239</v>
      </c>
      <c r="C101" s="5">
        <v>49</v>
      </c>
      <c r="D101" s="7">
        <v>47</v>
      </c>
      <c r="E101" s="8">
        <v>47</v>
      </c>
    </row>
    <row r="102" spans="1:5" ht="48">
      <c r="A102" s="6" t="s">
        <v>240</v>
      </c>
      <c r="B102" s="4" t="s">
        <v>241</v>
      </c>
      <c r="C102" s="5">
        <v>86.5</v>
      </c>
      <c r="D102" s="7">
        <v>84</v>
      </c>
      <c r="E102" s="8">
        <v>84</v>
      </c>
    </row>
    <row r="103" spans="1:5" ht="37.5" customHeight="1">
      <c r="A103" s="6" t="s">
        <v>145</v>
      </c>
      <c r="B103" s="4" t="s">
        <v>146</v>
      </c>
      <c r="C103" s="5">
        <v>50</v>
      </c>
      <c r="D103" s="7">
        <v>39</v>
      </c>
      <c r="E103" s="8">
        <v>39</v>
      </c>
    </row>
    <row r="104" spans="1:5" ht="37.5" customHeight="1">
      <c r="A104" s="6" t="s">
        <v>242</v>
      </c>
      <c r="B104" s="4" t="s">
        <v>243</v>
      </c>
      <c r="C104" s="5">
        <v>20</v>
      </c>
      <c r="D104" s="7">
        <v>20</v>
      </c>
      <c r="E104" s="8">
        <v>20</v>
      </c>
    </row>
    <row r="105" spans="1:5" ht="37.5" customHeight="1">
      <c r="A105" s="6" t="s">
        <v>244</v>
      </c>
      <c r="B105" s="4" t="s">
        <v>245</v>
      </c>
      <c r="C105" s="5">
        <v>1</v>
      </c>
      <c r="D105" s="7">
        <v>1</v>
      </c>
      <c r="E105" s="8">
        <v>1</v>
      </c>
    </row>
    <row r="106" spans="1:5" ht="37.5" customHeight="1">
      <c r="A106" s="6" t="s">
        <v>246</v>
      </c>
      <c r="B106" s="4" t="s">
        <v>247</v>
      </c>
      <c r="C106" s="5">
        <v>81.5</v>
      </c>
      <c r="D106" s="7">
        <v>70</v>
      </c>
      <c r="E106" s="8">
        <v>70</v>
      </c>
    </row>
    <row r="107" spans="1:5" ht="37.5" customHeight="1">
      <c r="A107" s="6" t="s">
        <v>164</v>
      </c>
      <c r="B107" s="4" t="s">
        <v>165</v>
      </c>
      <c r="C107" s="5">
        <v>181.5</v>
      </c>
      <c r="D107" s="7">
        <v>175.5</v>
      </c>
      <c r="E107" s="8">
        <v>175.5</v>
      </c>
    </row>
    <row r="108" spans="1:5" ht="37.5" customHeight="1">
      <c r="A108" s="6" t="s">
        <v>248</v>
      </c>
      <c r="B108" s="4" t="s">
        <v>249</v>
      </c>
      <c r="C108" s="5">
        <v>29</v>
      </c>
      <c r="D108" s="7">
        <v>29</v>
      </c>
      <c r="E108" s="8">
        <v>29</v>
      </c>
    </row>
    <row r="109" spans="1:5" ht="37.5" customHeight="1">
      <c r="A109" s="6" t="s">
        <v>250</v>
      </c>
      <c r="B109" s="4" t="s">
        <v>251</v>
      </c>
      <c r="C109" s="5">
        <v>17</v>
      </c>
      <c r="D109" s="7">
        <v>17</v>
      </c>
      <c r="E109" s="8">
        <v>17</v>
      </c>
    </row>
    <row r="110" spans="1:5" ht="37.5" customHeight="1">
      <c r="A110" s="6" t="s">
        <v>252</v>
      </c>
      <c r="B110" s="4" t="s">
        <v>253</v>
      </c>
      <c r="C110" s="5">
        <v>446.553</v>
      </c>
      <c r="D110" s="7">
        <v>261</v>
      </c>
      <c r="E110" s="8">
        <v>261</v>
      </c>
    </row>
    <row r="111" spans="1:5" ht="37.5" customHeight="1">
      <c r="A111" s="6" t="s">
        <v>254</v>
      </c>
      <c r="B111" s="4" t="s">
        <v>255</v>
      </c>
      <c r="C111" s="5">
        <v>1951.75</v>
      </c>
      <c r="D111" s="7">
        <v>1949</v>
      </c>
      <c r="E111" s="8">
        <v>1949</v>
      </c>
    </row>
    <row r="112" spans="1:5" ht="37.5" customHeight="1">
      <c r="A112" s="22" t="s">
        <v>256</v>
      </c>
      <c r="B112" s="1" t="s">
        <v>257</v>
      </c>
      <c r="C112" s="2">
        <f>C113</f>
        <v>753</v>
      </c>
      <c r="D112" s="55">
        <f t="shared" ref="D112:E112" si="30">D113</f>
        <v>700</v>
      </c>
      <c r="E112" s="29">
        <f t="shared" si="30"/>
        <v>700</v>
      </c>
    </row>
    <row r="113" spans="1:5" ht="37.5" customHeight="1">
      <c r="A113" s="6" t="s">
        <v>258</v>
      </c>
      <c r="B113" s="4" t="s">
        <v>259</v>
      </c>
      <c r="C113" s="5">
        <v>753</v>
      </c>
      <c r="D113" s="7">
        <v>700</v>
      </c>
      <c r="E113" s="8">
        <v>700</v>
      </c>
    </row>
    <row r="114" spans="1:5" ht="60">
      <c r="A114" s="22" t="s">
        <v>147</v>
      </c>
      <c r="B114" s="1" t="s">
        <v>148</v>
      </c>
      <c r="C114" s="2">
        <f>C115</f>
        <v>1934.0741700000001</v>
      </c>
      <c r="D114" s="2">
        <f>D115</f>
        <v>328.31299999999999</v>
      </c>
      <c r="E114" s="29">
        <f>E115</f>
        <v>328.31299999999999</v>
      </c>
    </row>
    <row r="115" spans="1:5" ht="48">
      <c r="A115" s="6" t="s">
        <v>149</v>
      </c>
      <c r="B115" s="4" t="s">
        <v>150</v>
      </c>
      <c r="C115" s="5">
        <v>1934.0741700000001</v>
      </c>
      <c r="D115" s="7">
        <v>328.31299999999999</v>
      </c>
      <c r="E115" s="8">
        <v>328.31299999999999</v>
      </c>
    </row>
    <row r="116" spans="1:5" ht="48">
      <c r="A116" s="22" t="s">
        <v>303</v>
      </c>
      <c r="B116" s="1" t="s">
        <v>304</v>
      </c>
      <c r="C116" s="2">
        <f>C117</f>
        <v>591.87631999999996</v>
      </c>
      <c r="D116" s="55">
        <f t="shared" ref="D116:E116" si="31">D117</f>
        <v>0</v>
      </c>
      <c r="E116" s="29">
        <f t="shared" si="31"/>
        <v>0</v>
      </c>
    </row>
    <row r="117" spans="1:5" ht="36">
      <c r="A117" s="6" t="s">
        <v>305</v>
      </c>
      <c r="B117" s="4" t="s">
        <v>306</v>
      </c>
      <c r="C117" s="5">
        <v>591.87631999999996</v>
      </c>
      <c r="D117" s="7">
        <v>0</v>
      </c>
      <c r="E117" s="8">
        <v>0</v>
      </c>
    </row>
    <row r="118" spans="1:5">
      <c r="A118" s="22" t="s">
        <v>179</v>
      </c>
      <c r="B118" s="1" t="s">
        <v>180</v>
      </c>
      <c r="C118" s="2">
        <f>C120+C119</f>
        <v>2775.0794699999997</v>
      </c>
      <c r="D118" s="2">
        <f t="shared" ref="D118:E118" si="32">D120+D119</f>
        <v>70</v>
      </c>
      <c r="E118" s="29">
        <f t="shared" si="32"/>
        <v>70</v>
      </c>
    </row>
    <row r="119" spans="1:5" ht="24">
      <c r="A119" s="6" t="s">
        <v>307</v>
      </c>
      <c r="B119" s="4" t="s">
        <v>308</v>
      </c>
      <c r="C119" s="5">
        <v>1676.0794699999999</v>
      </c>
      <c r="D119" s="5">
        <v>0</v>
      </c>
      <c r="E119" s="8">
        <v>0</v>
      </c>
    </row>
    <row r="120" spans="1:5" ht="36">
      <c r="A120" s="6" t="s">
        <v>181</v>
      </c>
      <c r="B120" s="4" t="s">
        <v>182</v>
      </c>
      <c r="C120" s="5">
        <v>1099</v>
      </c>
      <c r="D120" s="7">
        <v>70</v>
      </c>
      <c r="E120" s="8">
        <v>70</v>
      </c>
    </row>
    <row r="121" spans="1:5">
      <c r="A121" s="22" t="s">
        <v>260</v>
      </c>
      <c r="B121" s="1" t="s">
        <v>261</v>
      </c>
      <c r="C121" s="2">
        <f>C122</f>
        <v>126</v>
      </c>
      <c r="D121" s="2">
        <f>D122</f>
        <v>126</v>
      </c>
      <c r="E121" s="29">
        <f>E122</f>
        <v>126</v>
      </c>
    </row>
    <row r="122" spans="1:5" ht="96">
      <c r="A122" s="6" t="s">
        <v>262</v>
      </c>
      <c r="B122" s="4" t="s">
        <v>263</v>
      </c>
      <c r="C122" s="5">
        <v>126</v>
      </c>
      <c r="D122" s="7">
        <v>126</v>
      </c>
      <c r="E122" s="8">
        <v>126</v>
      </c>
    </row>
    <row r="123" spans="1:5">
      <c r="A123" s="22" t="s">
        <v>199</v>
      </c>
      <c r="B123" s="1" t="s">
        <v>198</v>
      </c>
      <c r="C123" s="2">
        <f>C124</f>
        <v>46222.204539999999</v>
      </c>
      <c r="D123" s="2">
        <f>D124</f>
        <v>16050</v>
      </c>
      <c r="E123" s="29">
        <f>E124</f>
        <v>5050</v>
      </c>
    </row>
    <row r="124" spans="1:5">
      <c r="A124" s="22" t="s">
        <v>200</v>
      </c>
      <c r="B124" s="1" t="s">
        <v>201</v>
      </c>
      <c r="C124" s="2">
        <f>C125</f>
        <v>46222.204539999999</v>
      </c>
      <c r="D124" s="2">
        <f t="shared" ref="D124:E124" si="33">D125</f>
        <v>16050</v>
      </c>
      <c r="E124" s="29">
        <f t="shared" si="33"/>
        <v>5050</v>
      </c>
    </row>
    <row r="125" spans="1:5">
      <c r="A125" s="6" t="s">
        <v>200</v>
      </c>
      <c r="B125" s="4" t="s">
        <v>201</v>
      </c>
      <c r="C125" s="5">
        <v>46222.204539999999</v>
      </c>
      <c r="D125" s="7">
        <v>16050</v>
      </c>
      <c r="E125" s="8">
        <v>5050</v>
      </c>
    </row>
    <row r="126" spans="1:5" ht="24.75" customHeight="1">
      <c r="A126" s="22" t="s">
        <v>118</v>
      </c>
      <c r="B126" s="1" t="s">
        <v>119</v>
      </c>
      <c r="C126" s="2">
        <f>C127</f>
        <v>4726837.2203199994</v>
      </c>
      <c r="D126" s="2">
        <f t="shared" ref="D126:E126" si="34">D127</f>
        <v>5581129.4809100004</v>
      </c>
      <c r="E126" s="3">
        <f t="shared" si="34"/>
        <v>4483691.4856200004</v>
      </c>
    </row>
    <row r="127" spans="1:5" ht="31.5" customHeight="1">
      <c r="A127" s="22" t="s">
        <v>120</v>
      </c>
      <c r="B127" s="1" t="s">
        <v>121</v>
      </c>
      <c r="C127" s="2">
        <f>C128+C155+C172</f>
        <v>4726837.2203199994</v>
      </c>
      <c r="D127" s="2">
        <f>D128+D155+D172</f>
        <v>5581129.4809100004</v>
      </c>
      <c r="E127" s="3">
        <f>E128+E155+E172</f>
        <v>4483691.4856200004</v>
      </c>
    </row>
    <row r="128" spans="1:5" ht="24.75" customHeight="1">
      <c r="A128" s="22" t="s">
        <v>122</v>
      </c>
      <c r="B128" s="1" t="s">
        <v>123</v>
      </c>
      <c r="C128" s="2">
        <f>SUM(C129:C140)+C141</f>
        <v>2140847.0246700002</v>
      </c>
      <c r="D128" s="2">
        <f>SUM(D129:D140)+D141</f>
        <v>2978569.2809100002</v>
      </c>
      <c r="E128" s="3">
        <f>SUM(E129:E140)+E141</f>
        <v>1880054.81562</v>
      </c>
    </row>
    <row r="129" spans="1:6" ht="36">
      <c r="A129" s="6" t="s">
        <v>268</v>
      </c>
      <c r="B129" s="4" t="s">
        <v>269</v>
      </c>
      <c r="C129" s="5">
        <v>0</v>
      </c>
      <c r="D129" s="5">
        <v>0</v>
      </c>
      <c r="E129" s="69">
        <v>146906.26</v>
      </c>
    </row>
    <row r="130" spans="1:6" ht="69.75" customHeight="1">
      <c r="A130" s="6" t="s">
        <v>183</v>
      </c>
      <c r="B130" s="4" t="s">
        <v>188</v>
      </c>
      <c r="C130" s="26">
        <v>194869.85135999994</v>
      </c>
      <c r="D130" s="59">
        <v>0</v>
      </c>
      <c r="E130" s="28">
        <v>0</v>
      </c>
      <c r="F130" s="60"/>
    </row>
    <row r="131" spans="1:6" ht="96">
      <c r="A131" s="6" t="s">
        <v>183</v>
      </c>
      <c r="B131" s="4" t="s">
        <v>313</v>
      </c>
      <c r="C131" s="26">
        <v>311950.60474000004</v>
      </c>
      <c r="D131" s="59">
        <v>0</v>
      </c>
      <c r="E131" s="28">
        <v>0</v>
      </c>
      <c r="F131" s="60"/>
    </row>
    <row r="132" spans="1:6" ht="60">
      <c r="A132" s="6" t="s">
        <v>183</v>
      </c>
      <c r="B132" s="4" t="s">
        <v>312</v>
      </c>
      <c r="C132" s="26">
        <v>230319.38855999999</v>
      </c>
      <c r="D132" s="59">
        <v>0</v>
      </c>
      <c r="E132" s="28">
        <v>0</v>
      </c>
      <c r="F132" s="60"/>
    </row>
    <row r="133" spans="1:6" s="62" customFormat="1" ht="36">
      <c r="A133" s="6" t="s">
        <v>139</v>
      </c>
      <c r="B133" s="30" t="s">
        <v>140</v>
      </c>
      <c r="C133" s="26">
        <v>94539.700000000012</v>
      </c>
      <c r="D133" s="27">
        <v>94007.5</v>
      </c>
      <c r="E133" s="28">
        <v>92084.6</v>
      </c>
      <c r="F133" s="61"/>
    </row>
    <row r="134" spans="1:6" ht="23.25" customHeight="1">
      <c r="A134" s="6" t="s">
        <v>136</v>
      </c>
      <c r="B134" s="4" t="s">
        <v>137</v>
      </c>
      <c r="C134" s="26">
        <v>0</v>
      </c>
      <c r="D134" s="27">
        <v>2190</v>
      </c>
      <c r="E134" s="28">
        <v>2109.31</v>
      </c>
      <c r="F134" s="60"/>
    </row>
    <row r="135" spans="1:6" ht="36">
      <c r="A135" s="6" t="s">
        <v>157</v>
      </c>
      <c r="B135" s="4" t="s">
        <v>159</v>
      </c>
      <c r="C135" s="26">
        <v>647.41918999999996</v>
      </c>
      <c r="D135" s="27">
        <v>661.22091</v>
      </c>
      <c r="E135" s="28">
        <v>679.95562000000007</v>
      </c>
      <c r="F135" s="60"/>
    </row>
    <row r="136" spans="1:6" ht="42.75" customHeight="1">
      <c r="A136" s="6" t="s">
        <v>158</v>
      </c>
      <c r="B136" s="4" t="s">
        <v>189</v>
      </c>
      <c r="C136" s="26">
        <v>15684.679999999998</v>
      </c>
      <c r="D136" s="27">
        <v>267787.11</v>
      </c>
      <c r="E136" s="28">
        <v>106059.48</v>
      </c>
      <c r="F136" s="60"/>
    </row>
    <row r="137" spans="1:6" ht="28.5" customHeight="1">
      <c r="A137" s="6" t="s">
        <v>227</v>
      </c>
      <c r="B137" s="4" t="s">
        <v>228</v>
      </c>
      <c r="C137" s="26">
        <v>1410.2908199999999</v>
      </c>
      <c r="D137" s="27">
        <v>0</v>
      </c>
      <c r="E137" s="28">
        <v>0</v>
      </c>
      <c r="F137" s="60"/>
    </row>
    <row r="138" spans="1:6" ht="36.75" customHeight="1">
      <c r="A138" s="6" t="s">
        <v>138</v>
      </c>
      <c r="B138" s="4" t="s">
        <v>156</v>
      </c>
      <c r="C138" s="26">
        <v>172603.97999999998</v>
      </c>
      <c r="D138" s="27">
        <v>304209.05</v>
      </c>
      <c r="E138" s="28">
        <v>309512.77</v>
      </c>
    </row>
    <row r="139" spans="1:6" ht="53.25" customHeight="1">
      <c r="A139" s="6" t="s">
        <v>138</v>
      </c>
      <c r="B139" s="4" t="s">
        <v>203</v>
      </c>
      <c r="C139" s="5">
        <v>91686.85</v>
      </c>
      <c r="D139" s="7">
        <v>144900.9</v>
      </c>
      <c r="E139" s="8">
        <v>0</v>
      </c>
    </row>
    <row r="140" spans="1:6" ht="52.5" customHeight="1">
      <c r="A140" s="6" t="s">
        <v>138</v>
      </c>
      <c r="B140" s="4" t="s">
        <v>202</v>
      </c>
      <c r="C140" s="5">
        <v>190529.50999999998</v>
      </c>
      <c r="D140" s="7">
        <v>573933.69999999995</v>
      </c>
      <c r="E140" s="8">
        <v>0</v>
      </c>
    </row>
    <row r="141" spans="1:6" ht="21" customHeight="1">
      <c r="A141" s="22" t="s">
        <v>124</v>
      </c>
      <c r="B141" s="1" t="s">
        <v>125</v>
      </c>
      <c r="C141" s="2">
        <f>SUM(C142:C154)</f>
        <v>836604.75</v>
      </c>
      <c r="D141" s="2">
        <f t="shared" ref="D141:E141" si="35">SUM(D142:D154)</f>
        <v>1590879.8</v>
      </c>
      <c r="E141" s="3">
        <f t="shared" si="35"/>
        <v>1222702.44</v>
      </c>
    </row>
    <row r="142" spans="1:6" ht="43.5" customHeight="1">
      <c r="A142" s="6" t="s">
        <v>166</v>
      </c>
      <c r="B142" s="4" t="s">
        <v>167</v>
      </c>
      <c r="C142" s="5">
        <v>0</v>
      </c>
      <c r="D142" s="25">
        <v>0</v>
      </c>
      <c r="E142" s="8">
        <v>128147.83</v>
      </c>
    </row>
    <row r="143" spans="1:6" ht="29.25" customHeight="1">
      <c r="A143" s="6" t="s">
        <v>264</v>
      </c>
      <c r="B143" s="31" t="s">
        <v>265</v>
      </c>
      <c r="C143" s="5">
        <v>0</v>
      </c>
      <c r="D143" s="7">
        <v>5587.5</v>
      </c>
      <c r="E143" s="8">
        <v>5587.5</v>
      </c>
    </row>
    <row r="144" spans="1:6" ht="78.75" customHeight="1">
      <c r="A144" s="6" t="s">
        <v>153</v>
      </c>
      <c r="B144" s="31" t="s">
        <v>168</v>
      </c>
      <c r="C144" s="5">
        <v>1281</v>
      </c>
      <c r="D144" s="7">
        <v>1275</v>
      </c>
      <c r="E144" s="8">
        <v>1275</v>
      </c>
    </row>
    <row r="145" spans="1:5" ht="26.25" customHeight="1">
      <c r="A145" s="6" t="s">
        <v>154</v>
      </c>
      <c r="B145" s="31" t="s">
        <v>131</v>
      </c>
      <c r="C145" s="5">
        <v>8677</v>
      </c>
      <c r="D145" s="7">
        <v>8677</v>
      </c>
      <c r="E145" s="8">
        <v>8677</v>
      </c>
    </row>
    <row r="146" spans="1:5" ht="48">
      <c r="A146" s="6" t="s">
        <v>309</v>
      </c>
      <c r="B146" s="31" t="s">
        <v>310</v>
      </c>
      <c r="C146" s="5">
        <v>2801.2</v>
      </c>
      <c r="D146" s="7">
        <v>0</v>
      </c>
      <c r="E146" s="8">
        <v>0</v>
      </c>
    </row>
    <row r="147" spans="1:5" ht="48">
      <c r="A147" s="6" t="s">
        <v>309</v>
      </c>
      <c r="B147" s="31" t="s">
        <v>311</v>
      </c>
      <c r="C147" s="5">
        <v>5296.95</v>
      </c>
      <c r="D147" s="7">
        <v>0</v>
      </c>
      <c r="E147" s="8">
        <v>0</v>
      </c>
    </row>
    <row r="148" spans="1:5" ht="28.5" customHeight="1">
      <c r="A148" s="6" t="s">
        <v>160</v>
      </c>
      <c r="B148" s="4" t="s">
        <v>161</v>
      </c>
      <c r="C148" s="5">
        <v>0</v>
      </c>
      <c r="D148" s="7">
        <v>689516.21</v>
      </c>
      <c r="E148" s="8">
        <v>208732.98</v>
      </c>
    </row>
    <row r="149" spans="1:5" ht="30" customHeight="1">
      <c r="A149" s="50" t="s">
        <v>184</v>
      </c>
      <c r="B149" s="32" t="s">
        <v>185</v>
      </c>
      <c r="C149" s="37">
        <v>-5.4569682106375694E-12</v>
      </c>
      <c r="D149" s="7">
        <v>306358.14</v>
      </c>
      <c r="E149" s="8">
        <v>307813.13</v>
      </c>
    </row>
    <row r="150" spans="1:5" ht="34.5" customHeight="1">
      <c r="A150" s="50" t="s">
        <v>204</v>
      </c>
      <c r="B150" s="32" t="s">
        <v>205</v>
      </c>
      <c r="C150" s="37">
        <v>184787.52</v>
      </c>
      <c r="D150" s="7">
        <v>0</v>
      </c>
      <c r="E150" s="8">
        <v>0</v>
      </c>
    </row>
    <row r="151" spans="1:5" ht="34.5" customHeight="1">
      <c r="A151" s="50" t="s">
        <v>207</v>
      </c>
      <c r="B151" s="32" t="s">
        <v>206</v>
      </c>
      <c r="C151" s="65">
        <v>38944.229999999996</v>
      </c>
      <c r="D151" s="71">
        <v>0</v>
      </c>
      <c r="E151" s="8">
        <v>0</v>
      </c>
    </row>
    <row r="152" spans="1:5" ht="43.5" customHeight="1">
      <c r="A152" s="63" t="s">
        <v>229</v>
      </c>
      <c r="B152" s="64" t="s">
        <v>230</v>
      </c>
      <c r="C152" s="46">
        <v>561486.04999999993</v>
      </c>
      <c r="D152" s="47">
        <v>0</v>
      </c>
      <c r="E152" s="70">
        <v>0</v>
      </c>
    </row>
    <row r="153" spans="1:5" ht="43.5" customHeight="1">
      <c r="A153" s="66" t="s">
        <v>281</v>
      </c>
      <c r="B153" s="64" t="s">
        <v>282</v>
      </c>
      <c r="C153" s="46">
        <v>33330.800000000003</v>
      </c>
      <c r="D153" s="47">
        <v>42090</v>
      </c>
      <c r="E153" s="70">
        <v>36098.199999999997</v>
      </c>
    </row>
    <row r="154" spans="1:5" ht="43.5" customHeight="1">
      <c r="A154" s="66" t="s">
        <v>266</v>
      </c>
      <c r="B154" s="32" t="s">
        <v>267</v>
      </c>
      <c r="C154" s="75">
        <v>0</v>
      </c>
      <c r="D154" s="76">
        <v>537375.94999999995</v>
      </c>
      <c r="E154" s="8">
        <v>526370.80000000005</v>
      </c>
    </row>
    <row r="155" spans="1:5" ht="23.25" customHeight="1">
      <c r="A155" s="38" t="s">
        <v>126</v>
      </c>
      <c r="B155" s="39" t="s">
        <v>127</v>
      </c>
      <c r="C155" s="58">
        <f>SUM(C156:C164)+C165</f>
        <v>2484846.8199999998</v>
      </c>
      <c r="D155" s="2">
        <f>SUM(D156:D164)+D165</f>
        <v>2538602.8199999998</v>
      </c>
      <c r="E155" s="3">
        <f>SUM(E156:E164)+E165</f>
        <v>2543886.88</v>
      </c>
    </row>
    <row r="156" spans="1:5" ht="36">
      <c r="A156" s="6" t="s">
        <v>314</v>
      </c>
      <c r="B156" s="4" t="s">
        <v>169</v>
      </c>
      <c r="C156" s="5">
        <v>54</v>
      </c>
      <c r="D156" s="25">
        <v>54</v>
      </c>
      <c r="E156" s="8">
        <v>54</v>
      </c>
    </row>
    <row r="157" spans="1:5" ht="36">
      <c r="A157" s="6" t="s">
        <v>315</v>
      </c>
      <c r="B157" s="4" t="s">
        <v>170</v>
      </c>
      <c r="C157" s="5">
        <v>1511</v>
      </c>
      <c r="D157" s="25">
        <v>1511</v>
      </c>
      <c r="E157" s="8">
        <v>1511</v>
      </c>
    </row>
    <row r="158" spans="1:5" ht="36">
      <c r="A158" s="6" t="s">
        <v>316</v>
      </c>
      <c r="B158" s="4" t="s">
        <v>171</v>
      </c>
      <c r="C158" s="5">
        <v>1314</v>
      </c>
      <c r="D158" s="25">
        <v>1315</v>
      </c>
      <c r="E158" s="8">
        <v>1317</v>
      </c>
    </row>
    <row r="159" spans="1:5" ht="60">
      <c r="A159" s="6" t="s">
        <v>317</v>
      </c>
      <c r="B159" s="4" t="s">
        <v>172</v>
      </c>
      <c r="C159" s="5">
        <v>142.82</v>
      </c>
      <c r="D159" s="5">
        <v>142.82</v>
      </c>
      <c r="E159" s="8">
        <v>142.82</v>
      </c>
    </row>
    <row r="160" spans="1:5" ht="60">
      <c r="A160" s="6" t="s">
        <v>186</v>
      </c>
      <c r="B160" s="4" t="s">
        <v>187</v>
      </c>
      <c r="C160" s="5">
        <v>4767</v>
      </c>
      <c r="D160" s="25">
        <v>4767</v>
      </c>
      <c r="E160" s="8">
        <v>4767</v>
      </c>
    </row>
    <row r="161" spans="1:5" ht="43.5" customHeight="1">
      <c r="A161" s="6" t="s">
        <v>318</v>
      </c>
      <c r="B161" s="4" t="s">
        <v>134</v>
      </c>
      <c r="C161" s="5">
        <v>37355</v>
      </c>
      <c r="D161" s="25">
        <v>37355</v>
      </c>
      <c r="E161" s="8">
        <v>37355</v>
      </c>
    </row>
    <row r="162" spans="1:5" ht="43.5" customHeight="1">
      <c r="A162" s="6" t="s">
        <v>319</v>
      </c>
      <c r="B162" s="4" t="s">
        <v>322</v>
      </c>
      <c r="C162" s="5">
        <v>4468</v>
      </c>
      <c r="D162" s="25">
        <v>0</v>
      </c>
      <c r="E162" s="8">
        <v>0</v>
      </c>
    </row>
    <row r="163" spans="1:5" ht="33.75" customHeight="1">
      <c r="A163" s="6" t="s">
        <v>320</v>
      </c>
      <c r="B163" s="4" t="s">
        <v>173</v>
      </c>
      <c r="C163" s="5">
        <v>18015.22</v>
      </c>
      <c r="D163" s="25">
        <v>20013.009999999998</v>
      </c>
      <c r="E163" s="8">
        <v>25285.16</v>
      </c>
    </row>
    <row r="164" spans="1:5" ht="34.5" customHeight="1">
      <c r="A164" s="6" t="s">
        <v>321</v>
      </c>
      <c r="B164" s="4" t="s">
        <v>135</v>
      </c>
      <c r="C164" s="5">
        <v>2839.78</v>
      </c>
      <c r="D164" s="25">
        <v>53.99</v>
      </c>
      <c r="E164" s="8">
        <v>63.9</v>
      </c>
    </row>
    <row r="165" spans="1:5" ht="22.5" customHeight="1">
      <c r="A165" s="22" t="s">
        <v>128</v>
      </c>
      <c r="B165" s="1" t="s">
        <v>129</v>
      </c>
      <c r="C165" s="2">
        <f>SUM(C166:C171)</f>
        <v>2414380</v>
      </c>
      <c r="D165" s="2">
        <f>SUM(D166:D171)</f>
        <v>2473391</v>
      </c>
      <c r="E165" s="3">
        <f>SUM(E166:E171)</f>
        <v>2473391</v>
      </c>
    </row>
    <row r="166" spans="1:5" ht="56.25" customHeight="1">
      <c r="A166" s="6" t="s">
        <v>155</v>
      </c>
      <c r="B166" s="4" t="s">
        <v>132</v>
      </c>
      <c r="C166" s="5">
        <v>2241</v>
      </c>
      <c r="D166" s="25">
        <v>1248</v>
      </c>
      <c r="E166" s="8">
        <v>1248</v>
      </c>
    </row>
    <row r="167" spans="1:5" ht="96">
      <c r="A167" s="6" t="s">
        <v>162</v>
      </c>
      <c r="B167" s="4" t="s">
        <v>356</v>
      </c>
      <c r="C167" s="5">
        <v>20996</v>
      </c>
      <c r="D167" s="25">
        <v>20996</v>
      </c>
      <c r="E167" s="8">
        <v>20996</v>
      </c>
    </row>
    <row r="168" spans="1:5" ht="108">
      <c r="A168" s="40" t="s">
        <v>163</v>
      </c>
      <c r="B168" s="41" t="s">
        <v>174</v>
      </c>
      <c r="C168" s="42">
        <v>2366570</v>
      </c>
      <c r="D168" s="43">
        <v>2426574</v>
      </c>
      <c r="E168" s="44">
        <v>2426574</v>
      </c>
    </row>
    <row r="169" spans="1:5" ht="60">
      <c r="A169" s="40" t="s">
        <v>190</v>
      </c>
      <c r="B169" s="41" t="s">
        <v>193</v>
      </c>
      <c r="C169" s="46">
        <v>10696</v>
      </c>
      <c r="D169" s="47">
        <v>10696</v>
      </c>
      <c r="E169" s="44">
        <v>10696</v>
      </c>
    </row>
    <row r="170" spans="1:5" ht="36">
      <c r="A170" s="40" t="s">
        <v>191</v>
      </c>
      <c r="B170" s="41" t="s">
        <v>219</v>
      </c>
      <c r="C170" s="46">
        <v>782</v>
      </c>
      <c r="D170" s="47">
        <v>782</v>
      </c>
      <c r="E170" s="44">
        <v>782</v>
      </c>
    </row>
    <row r="171" spans="1:5" ht="36">
      <c r="A171" s="40" t="s">
        <v>192</v>
      </c>
      <c r="B171" s="41" t="s">
        <v>220</v>
      </c>
      <c r="C171" s="46">
        <v>13095</v>
      </c>
      <c r="D171" s="47">
        <v>13095</v>
      </c>
      <c r="E171" s="44">
        <v>13095</v>
      </c>
    </row>
    <row r="172" spans="1:5">
      <c r="A172" s="22" t="s">
        <v>194</v>
      </c>
      <c r="B172" s="1" t="s">
        <v>195</v>
      </c>
      <c r="C172" s="49">
        <f>SUM(C173:C176)</f>
        <v>101143.37565</v>
      </c>
      <c r="D172" s="49">
        <f>SUM(D173:D176)</f>
        <v>63957.380000000005</v>
      </c>
      <c r="E172" s="48">
        <f>SUM(E173:E176)</f>
        <v>59749.79</v>
      </c>
    </row>
    <row r="173" spans="1:5" ht="84">
      <c r="A173" s="51" t="s">
        <v>231</v>
      </c>
      <c r="B173" s="57" t="s">
        <v>232</v>
      </c>
      <c r="C173" s="46">
        <v>1249.92</v>
      </c>
      <c r="D173" s="46">
        <v>1249.92</v>
      </c>
      <c r="E173" s="44">
        <v>1249.92</v>
      </c>
    </row>
    <row r="174" spans="1:5" ht="48">
      <c r="A174" s="51" t="s">
        <v>221</v>
      </c>
      <c r="B174" s="45" t="s">
        <v>222</v>
      </c>
      <c r="C174" s="46">
        <v>6478.92</v>
      </c>
      <c r="D174" s="47">
        <v>6607.02</v>
      </c>
      <c r="E174" s="44">
        <v>6705.87</v>
      </c>
    </row>
    <row r="175" spans="1:5" ht="72">
      <c r="A175" s="51" t="s">
        <v>223</v>
      </c>
      <c r="B175" s="45" t="s">
        <v>224</v>
      </c>
      <c r="C175" s="46">
        <v>51794</v>
      </c>
      <c r="D175" s="47">
        <v>51794</v>
      </c>
      <c r="E175" s="44">
        <v>51794</v>
      </c>
    </row>
    <row r="176" spans="1:5">
      <c r="A176" s="22" t="s">
        <v>196</v>
      </c>
      <c r="B176" s="1" t="s">
        <v>197</v>
      </c>
      <c r="C176" s="49">
        <f>SUM(C177:C185)</f>
        <v>41620.535649999998</v>
      </c>
      <c r="D176" s="49">
        <f t="shared" ref="D176:E176" si="36">SUM(D177:D185)</f>
        <v>4306.4399999999996</v>
      </c>
      <c r="E176" s="48">
        <f t="shared" si="36"/>
        <v>0</v>
      </c>
    </row>
    <row r="177" spans="1:5" ht="60">
      <c r="A177" s="53" t="s">
        <v>273</v>
      </c>
      <c r="B177" s="45" t="s">
        <v>270</v>
      </c>
      <c r="C177" s="46">
        <v>9755</v>
      </c>
      <c r="D177" s="46">
        <v>0</v>
      </c>
      <c r="E177" s="52"/>
    </row>
    <row r="178" spans="1:5" ht="48">
      <c r="A178" s="53" t="s">
        <v>274</v>
      </c>
      <c r="B178" s="45" t="s">
        <v>271</v>
      </c>
      <c r="C178" s="46">
        <v>2261</v>
      </c>
      <c r="D178" s="46">
        <v>0</v>
      </c>
      <c r="E178" s="52">
        <v>0</v>
      </c>
    </row>
    <row r="179" spans="1:5" ht="36">
      <c r="A179" s="53" t="s">
        <v>323</v>
      </c>
      <c r="B179" s="45" t="s">
        <v>324</v>
      </c>
      <c r="C179" s="46">
        <v>2500</v>
      </c>
      <c r="D179" s="46">
        <v>0</v>
      </c>
      <c r="E179" s="52">
        <v>0</v>
      </c>
    </row>
    <row r="180" spans="1:5" ht="60">
      <c r="A180" s="53" t="s">
        <v>275</v>
      </c>
      <c r="B180" s="45" t="s">
        <v>272</v>
      </c>
      <c r="C180" s="46">
        <v>3959.81</v>
      </c>
      <c r="D180" s="46">
        <v>0</v>
      </c>
      <c r="E180" s="52">
        <v>0</v>
      </c>
    </row>
    <row r="181" spans="1:5" ht="72">
      <c r="A181" s="53" t="s">
        <v>208</v>
      </c>
      <c r="B181" s="45" t="s">
        <v>209</v>
      </c>
      <c r="C181" s="46">
        <v>5662.26</v>
      </c>
      <c r="D181" s="47">
        <v>4306.4399999999996</v>
      </c>
      <c r="E181" s="52">
        <v>0</v>
      </c>
    </row>
    <row r="182" spans="1:5" ht="60">
      <c r="A182" s="56" t="s">
        <v>225</v>
      </c>
      <c r="B182" s="45" t="s">
        <v>226</v>
      </c>
      <c r="C182" s="46">
        <v>12085</v>
      </c>
      <c r="D182" s="47">
        <v>0</v>
      </c>
      <c r="E182" s="52">
        <v>0</v>
      </c>
    </row>
    <row r="183" spans="1:5" ht="36">
      <c r="A183" s="56" t="s">
        <v>233</v>
      </c>
      <c r="B183" s="45" t="s">
        <v>234</v>
      </c>
      <c r="C183" s="46">
        <v>3364.4169999999995</v>
      </c>
      <c r="D183" s="47">
        <v>0</v>
      </c>
      <c r="E183" s="52">
        <v>0</v>
      </c>
    </row>
    <row r="184" spans="1:5" ht="60">
      <c r="A184" s="56" t="s">
        <v>354</v>
      </c>
      <c r="B184" s="45" t="s">
        <v>355</v>
      </c>
      <c r="C184" s="46">
        <v>1089.04865</v>
      </c>
      <c r="D184" s="47">
        <v>0</v>
      </c>
      <c r="E184" s="52">
        <v>0</v>
      </c>
    </row>
    <row r="185" spans="1:5" ht="48">
      <c r="A185" s="56" t="s">
        <v>276</v>
      </c>
      <c r="B185" s="45" t="s">
        <v>277</v>
      </c>
      <c r="C185" s="46">
        <v>944</v>
      </c>
      <c r="D185" s="47">
        <v>0</v>
      </c>
      <c r="E185" s="52">
        <v>0</v>
      </c>
    </row>
    <row r="186" spans="1:5" ht="15" customHeight="1" thickBot="1">
      <c r="A186" s="85" t="s">
        <v>130</v>
      </c>
      <c r="B186" s="86"/>
      <c r="C186" s="33">
        <f>C8+C126</f>
        <v>11275594.231759999</v>
      </c>
      <c r="D186" s="33">
        <f>D8+D126</f>
        <v>11730452.61091</v>
      </c>
      <c r="E186" s="54">
        <f>E8+E126</f>
        <v>10374720.79662</v>
      </c>
    </row>
    <row r="187" spans="1:5" ht="21" customHeight="1">
      <c r="A187" s="34"/>
      <c r="B187" s="34"/>
      <c r="C187" s="34"/>
      <c r="D187" s="34"/>
      <c r="E187" s="35" t="s">
        <v>283</v>
      </c>
    </row>
    <row r="188" spans="1:5">
      <c r="A188" s="36" t="s">
        <v>133</v>
      </c>
    </row>
    <row r="189" spans="1:5" ht="15" customHeight="1">
      <c r="A189" s="84" t="s">
        <v>279</v>
      </c>
      <c r="B189" s="84"/>
      <c r="C189" s="77" t="s">
        <v>280</v>
      </c>
    </row>
  </sheetData>
  <mergeCells count="10">
    <mergeCell ref="A189:B189"/>
    <mergeCell ref="A186:B186"/>
    <mergeCell ref="A5:A6"/>
    <mergeCell ref="B5:B6"/>
    <mergeCell ref="C5:C6"/>
    <mergeCell ref="D1:E1"/>
    <mergeCell ref="D2:E2"/>
    <mergeCell ref="D5:E5"/>
    <mergeCell ref="A3:E3"/>
    <mergeCell ref="A4:E4"/>
  </mergeCells>
  <pageMargins left="1.1811023622047245" right="0.39370078740157483" top="0.78740157480314965" bottom="0.39370078740157483" header="0.59055118110236227" footer="0.23622047244094491"/>
  <pageSetup paperSize="9" scale="90" fitToHeight="0" orientation="landscape" r:id="rId1"/>
  <headerFooter>
    <oddHeader>&amp;C&amp;P</oddHead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G17" sqref="G17"/>
    </sheetView>
  </sheetViews>
  <sheetFormatPr defaultRowHeight="15"/>
  <sheetData/>
  <pageMargins left="0" right="0"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Приложение 1</vt:lpstr>
      <vt:lpstr>Лист1</vt:lpstr>
      <vt:lpstr>'Приложение 1'!Заголовки_для_печати</vt:lpstr>
      <vt:lpstr>'Приложение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 Windows</cp:lastModifiedBy>
  <cp:lastPrinted>2026-09-24T05:46:11Z</cp:lastPrinted>
  <dcterms:created xsi:type="dcterms:W3CDTF">2019-11-01T08:25:04Z</dcterms:created>
  <dcterms:modified xsi:type="dcterms:W3CDTF">2026-10-08T15:01:56Z</dcterms:modified>
</cp:coreProperties>
</file>