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8\_files\_ПАПКИ ПОЛЬЗОВАТЕЛЕЙ\ПРЕСС-СЛУЖБА\СОВЕТ 47 от 21.12.2023\312-47-Бюджет 2024-2026\"/>
    </mc:Choice>
  </mc:AlternateContent>
  <bookViews>
    <workbookView xWindow="0" yWindow="0" windowWidth="28800" windowHeight="12435"/>
  </bookViews>
  <sheets>
    <sheet name="Приложение 1" sheetId="1" r:id="rId1"/>
  </sheets>
  <definedNames>
    <definedName name="_xlnm.Print_Titles" localSheetId="0">'Приложение 1'!$4:$6</definedName>
  </definedNames>
  <calcPr calcId="152511"/>
</workbook>
</file>

<file path=xl/calcChain.xml><?xml version="1.0" encoding="utf-8"?>
<calcChain xmlns="http://schemas.openxmlformats.org/spreadsheetml/2006/main">
  <c r="E90" i="1" l="1"/>
  <c r="D90" i="1"/>
  <c r="C90" i="1"/>
  <c r="E135" i="1"/>
  <c r="D135" i="1"/>
  <c r="C135" i="1"/>
  <c r="E104" i="1"/>
  <c r="D104" i="1"/>
  <c r="C104" i="1"/>
  <c r="E43" i="1" l="1"/>
  <c r="D43" i="1"/>
  <c r="C43" i="1"/>
  <c r="E9" i="1" l="1"/>
  <c r="E18" i="1" s="1"/>
  <c r="D9" i="1"/>
  <c r="D18" i="1" s="1"/>
  <c r="E19" i="1"/>
  <c r="D19" i="1"/>
  <c r="C19" i="1"/>
  <c r="C9" i="1" l="1"/>
  <c r="C18" i="1" s="1"/>
  <c r="E32" i="1"/>
  <c r="D32" i="1"/>
  <c r="C32" i="1"/>
  <c r="E77" i="1" l="1"/>
  <c r="D77" i="1"/>
  <c r="C77" i="1"/>
  <c r="E86" i="1"/>
  <c r="D86" i="1"/>
  <c r="C86" i="1"/>
  <c r="E17" i="1" l="1"/>
  <c r="D17" i="1" l="1"/>
  <c r="C17" i="1"/>
  <c r="E53" i="1"/>
  <c r="D53" i="1"/>
  <c r="C53" i="1"/>
  <c r="E88" i="1" l="1"/>
  <c r="E76" i="1" s="1"/>
  <c r="D88" i="1"/>
  <c r="D76" i="1" s="1"/>
  <c r="C88" i="1"/>
  <c r="C76" i="1" s="1"/>
  <c r="E122" i="1" l="1"/>
  <c r="D122" i="1"/>
  <c r="C122" i="1"/>
  <c r="E95" i="1"/>
  <c r="E94" i="1" s="1"/>
  <c r="D95" i="1"/>
  <c r="D94" i="1" s="1"/>
  <c r="E74" i="1"/>
  <c r="D74" i="1"/>
  <c r="C74" i="1"/>
  <c r="E72" i="1"/>
  <c r="D72" i="1"/>
  <c r="C72" i="1"/>
  <c r="E70" i="1"/>
  <c r="D70" i="1"/>
  <c r="C70" i="1"/>
  <c r="E68" i="1"/>
  <c r="D68" i="1"/>
  <c r="C68" i="1"/>
  <c r="E64" i="1"/>
  <c r="D64" i="1"/>
  <c r="C64" i="1"/>
  <c r="E62" i="1"/>
  <c r="D62" i="1"/>
  <c r="C62" i="1"/>
  <c r="E57" i="1"/>
  <c r="E56" i="1" s="1"/>
  <c r="D57" i="1"/>
  <c r="D56" i="1" s="1"/>
  <c r="C57" i="1"/>
  <c r="C56" i="1" s="1"/>
  <c r="E51" i="1"/>
  <c r="D51" i="1"/>
  <c r="C51" i="1"/>
  <c r="E46" i="1"/>
  <c r="D46" i="1"/>
  <c r="C46" i="1"/>
  <c r="D41" i="1"/>
  <c r="E41" i="1"/>
  <c r="C41" i="1"/>
  <c r="E37" i="1"/>
  <c r="D37" i="1"/>
  <c r="C37" i="1"/>
  <c r="E35" i="1"/>
  <c r="D35" i="1"/>
  <c r="C35" i="1"/>
  <c r="D30" i="1"/>
  <c r="E30" i="1"/>
  <c r="C30" i="1"/>
  <c r="D27" i="1"/>
  <c r="E27" i="1"/>
  <c r="C27" i="1"/>
  <c r="E21" i="1"/>
  <c r="E20" i="1" s="1"/>
  <c r="D21" i="1"/>
  <c r="D20" i="1" s="1"/>
  <c r="C21" i="1"/>
  <c r="C20" i="1" s="1"/>
  <c r="C26" i="1" l="1"/>
  <c r="C61" i="1"/>
  <c r="E26" i="1"/>
  <c r="D26" i="1"/>
  <c r="D93" i="1"/>
  <c r="E93" i="1"/>
  <c r="E45" i="1"/>
  <c r="D45" i="1"/>
  <c r="C45" i="1"/>
  <c r="D8" i="1"/>
  <c r="D61" i="1"/>
  <c r="E61" i="1"/>
  <c r="E34" i="1"/>
  <c r="D67" i="1"/>
  <c r="C67" i="1"/>
  <c r="E8" i="1"/>
  <c r="D34" i="1"/>
  <c r="C34" i="1"/>
  <c r="E67" i="1"/>
  <c r="C8" i="1"/>
  <c r="C7" i="1" s="1"/>
  <c r="C40" i="1"/>
  <c r="E40" i="1"/>
  <c r="D40" i="1"/>
  <c r="D7" i="1" l="1"/>
  <c r="D139" i="1" s="1"/>
  <c r="E7" i="1"/>
  <c r="E139" i="1"/>
  <c r="C95" i="1"/>
  <c r="C94" i="1" s="1"/>
  <c r="C93" i="1" l="1"/>
  <c r="C139" i="1" s="1"/>
</calcChain>
</file>

<file path=xl/sharedStrings.xml><?xml version="1.0" encoding="utf-8"?>
<sst xmlns="http://schemas.openxmlformats.org/spreadsheetml/2006/main" count="271" uniqueCount="270">
  <si>
    <t>(тыс. руб.)</t>
  </si>
  <si>
    <t>Код дохода</t>
  </si>
  <si>
    <t>Наименование кода дохода</t>
  </si>
  <si>
    <t>Сумма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</si>
  <si>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</si>
  <si>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</si>
  <si>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</si>
  <si>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</si>
  <si>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</si>
  <si>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</si>
  <si>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</si>
  <si>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</si>
  <si>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</si>
  <si>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</si>
  <si>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</si>
  <si>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</si>
  <si>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</si>
  <si>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</si>
  <si>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</si>
  <si>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</si>
  <si>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</si>
  <si>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</si>
  <si>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</si>
  <si>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</si>
  <si>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</si>
  <si>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</si>
  <si>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</si>
  <si>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</si>
  <si>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</si>
  <si>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</si>
  <si>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</si>
  <si>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</si>
  <si>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</si>
  <si>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</si>
  <si>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1 05 01 010 01 0000 110</t>
  </si>
  <si>
    <t>Налог, взимаемый с налогоплательщиков, выбравших в качестве объекта налогообложения доходы</t>
  </si>
  <si>
    <t>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</si>
  <si>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</si>
  <si>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1 05 04 000 02 0000 110</t>
  </si>
  <si>
    <t>Налог, взимаемый в связи с применением патентной системы налогообложения</t>
  </si>
  <si>
    <t>1 05 04 010 02 0000 110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</si>
  <si>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</si>
  <si>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</si>
  <si>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</si>
  <si>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</si>
  <si>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</si>
  <si>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1 06 01 020 04 0000 110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</si>
  <si>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</si>
  <si>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</si>
  <si>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</si>
  <si>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</si>
  <si>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</si>
  <si>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</si>
  <si>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</si>
  <si>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</si>
  <si>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</si>
  <si>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</si>
  <si>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</si>
  <si>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1 08 03 010 01 0000 110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</si>
  <si>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</si>
  <si>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</si>
  <si>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</si>
  <si>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1 08 07 150 01 0000 110</t>
  </si>
  <si>
    <t>Государственная пошлина за выдачу разрешения на установку рекламной конструкции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</si>
  <si>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</si>
  <si>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</si>
  <si>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</si>
  <si>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</si>
  <si>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</si>
  <si>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</si>
  <si>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</si>
  <si>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</si>
  <si>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</si>
  <si>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</si>
  <si>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</si>
  <si>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</si>
  <si>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</si>
  <si>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</si>
  <si>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</si>
  <si>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</si>
  <si>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</si>
  <si>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</si>
  <si>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</si>
  <si>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</si>
  <si>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</si>
  <si>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</si>
  <si>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</si>
  <si>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</si>
  <si>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</si>
  <si>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</si>
  <si>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</si>
  <si>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</si>
  <si>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</si>
  <si>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</si>
  <si>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</si>
  <si>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</si>
  <si>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</si>
  <si>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</si>
  <si>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1 13 01 990 00 0000 130</t>
  </si>
  <si>
    <t>Прочие доходы от оказания платных услуг (работ)</t>
  </si>
  <si>
    <t>1 13 02 000 00 0000 130</t>
  </si>
  <si>
    <t>Доходы от компенсации затрат государства</t>
  </si>
  <si>
    <t>1 13 02 060 00 0000 130</t>
  </si>
  <si>
    <t>Доходы, поступающие в порядке возмещения расходов, понесенных в связи с эксплуатацией имущества</t>
  </si>
  <si>
    <t>1 13 02 990 00 0000 130</t>
  </si>
  <si>
    <t>Прочие доходы от компенсации затрат государства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</si>
  <si>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</si>
  <si>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</si>
  <si>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</si>
  <si>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</si>
  <si>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1 14 01 040 04 0000 410</t>
  </si>
  <si>
    <t>Доходы от продажи квартир, находящихся в собственности городских округов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</si>
  <si>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</si>
  <si>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</si>
  <si>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</si>
  <si>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</si>
  <si>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</si>
  <si>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</si>
  <si>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</si>
  <si>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</si>
  <si>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</si>
  <si>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</si>
  <si>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</si>
  <si>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</si>
  <si>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</si>
  <si>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</si>
  <si>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</si>
  <si>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</si>
  <si>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</si>
  <si>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</si>
  <si>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2 02 29 999 00 0000 150</t>
  </si>
  <si>
    <t>Прочие субсидии</t>
  </si>
  <si>
    <t>2 02 30 000 00 0000 150</t>
  </si>
  <si>
    <t>Субвенции бюджетам бюджетной системы Российской Федерации</t>
  </si>
  <si>
    <t>2 02 39 999 00 0000 150</t>
  </si>
  <si>
    <t>Прочие субвенции</t>
  </si>
  <si>
    <t xml:space="preserve">ИТОГО  </t>
  </si>
  <si>
    <t>Прочие субсидии бюджетам городских округов (мероприятия по организации отдыха детей в каникулярное время)</t>
  </si>
  <si>
    <t>Прочие субвенции бюджетам городских округов (осуществление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экспертизы)</t>
  </si>
  <si>
    <t>2 02 30 029 04 0000 150</t>
  </si>
  <si>
    <t>2 02 35 082 04 0000 150</t>
  </si>
  <si>
    <t>2 02 35 118 04 0000 150</t>
  </si>
  <si>
    <t>2 02 35 120 04 0000 150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</si>
  <si>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</si>
  <si>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</si>
  <si>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</si>
  <si>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2 02 25 497 04 0000150</t>
  </si>
  <si>
    <t>Субсидии на реализацию мероприятий по обеспечению жильем молодых семей</t>
  </si>
  <si>
    <t>2 02 20 077 04 0000 150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</si>
  <si>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</si>
  <si>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2 02 27 227 04 0000 150</t>
  </si>
  <si>
    <t>2 02 25 304 04 0000 150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</si>
  <si>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</si>
  <si>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1 16 00 000 00 0000 000</t>
  </si>
  <si>
    <t>ШТРАФЫ, САНКЦИИ, ВОЗМЕЩЕНИЕ УЩЕРБА</t>
  </si>
  <si>
    <t>1 16 01 000 01 0000 140</t>
  </si>
  <si>
    <t>Административные штрафы, установленные Кодексом Российской Федерации об административных правонарушениях</t>
  </si>
  <si>
    <t>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</si>
  <si>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</si>
  <si>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1 16 07 000 01 0000 140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</si>
  <si>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</si>
  <si>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</si>
  <si>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</si>
  <si>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 xml:space="preserve"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 </t>
  </si>
  <si>
    <t>1 11 09 080 00 0000 120</t>
  </si>
  <si>
    <t>2 02 29 999 04 0010 150</t>
  </si>
  <si>
    <t>2 02 29 999 04 0013 150</t>
  </si>
  <si>
    <t>2 02 29 999 04 0016 150</t>
  </si>
  <si>
    <t>2 02 29 999 04 0017 150</t>
  </si>
  <si>
    <t>2 02 30 024 04 0002 150</t>
  </si>
  <si>
    <t>2 02 30 024 04 0003 150</t>
  </si>
  <si>
    <t>2 02 30 024 04 0004 150</t>
  </si>
  <si>
    <t>2 02 39 999 04 0003 150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</si>
  <si>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</si>
  <si>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</si>
  <si>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Налог на доходы физических лиц по дополнительному нормативу:</t>
  </si>
  <si>
    <t>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</si>
  <si>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</si>
  <si>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 (Строительство и реконструкция объектов очистки сточных вод)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</si>
  <si>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нового строительства и реконструкции (Строительство и реконструкция объектов водоснабжения)</t>
  </si>
  <si>
    <t>2 02 25 519 04 0000 150</t>
  </si>
  <si>
    <t>2 02 25 555 04 0000 150</t>
  </si>
  <si>
    <t>Субсидия бюджетам городских округов на поддержку отрасли культуры (модернизация библиотек в части комплектования книжных фондов муниципальных общедоступных библиотек)</t>
  </si>
  <si>
    <t>2 02 29 999 04 0035 150</t>
  </si>
  <si>
    <t>Прочие субсидии бюджетам городских округов (проведение работ по капитальному ремонту зданий региональных (муниципальных) общеобразовательных организаций)</t>
  </si>
  <si>
    <t>2 02 29 999 04 0036 150</t>
  </si>
  <si>
    <t>Прочие субсидии бюджетам городских округов (оснащение отремонтированных зданий общеобразовательных организаций средствами обучения и воспитания)</t>
  </si>
  <si>
    <t>2 02 29 999 04 0038 150</t>
  </si>
  <si>
    <t>Прочие субсидии бюджетам городских округов (благоустройство лесопарковых зон)</t>
  </si>
  <si>
    <t>2 02 29 999 04 0041 150</t>
  </si>
  <si>
    <t>Прочие субсидии бюджетам городских округов (проведение капитального ремонта объектов физической культуры и спорта, находящихся в собственности муниципальных образований Московской области)</t>
  </si>
  <si>
    <t>2 02 29 999 04 0042 150</t>
  </si>
  <si>
    <t>Прочие субсидии бюджетам городских округов (реализация мероприятий по созданию в муниципальных образовательных организациях: дошкольных, общеобразовательных,  дополнительного образования детей, в том числе в организациях, осуществляющих образовательную деятельность по адаптированным основным общеобразовательным программам, условий для получения детьми-инвалидами качественного образования)</t>
  </si>
  <si>
    <t>Прочие субсидии бюджетам городских округов (организация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области)</t>
  </si>
  <si>
    <t>2 02 30 024 04 0006 150</t>
  </si>
  <si>
    <t>2 02 39 999 04 0009 150</t>
  </si>
  <si>
    <t>2 02 39 999 04 0010 150</t>
  </si>
  <si>
    <t xml:space="preserve">на 2025 год </t>
  </si>
  <si>
    <t>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</si>
  <si>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</si>
  <si>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</si>
  <si>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</si>
  <si>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</si>
  <si>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</si>
  <si>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</si>
  <si>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</si>
  <si>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</si>
  <si>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</si>
  <si>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</si>
  <si>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</si>
  <si>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1 16 02 000 02 0000 140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</si>
  <si>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</si>
  <si>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1 16 02 020 02 0000 140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</si>
  <si>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</si>
  <si>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Субсидии бюджетам городских округов на реализацию программ формирования современной городской среды (в части достижения основного результата по благоустройству общественных территорий (благоустройство скверов)</t>
  </si>
  <si>
    <t>2 02 29999 04 0005 150</t>
  </si>
  <si>
    <t>Прочие субсидии бюджетам городских округов (подготовка основания, приобретение и установка плоскостных спортивных сооружений в муниципальных образованиях Московской области)</t>
  </si>
  <si>
    <t>2 02 29999 04 0043 150</t>
  </si>
  <si>
    <t>2 02 29999 04 0045 150</t>
  </si>
  <si>
    <t>2 02 29999 04 0047 150</t>
  </si>
  <si>
    <t>Прочие субсидии бюджетам городских округов (мероприятия по разработке проектно-сметной документации на проведение капитального ремонта зданий муниципальных общеобразовательных организаций в Московской области)</t>
  </si>
  <si>
    <t>Прочие субсидии бюджетам городских округов (благоустройство территорий муниципальных общеобразовательных организаций, в зданиях которых выполнен капитальный ремонт)</t>
  </si>
  <si>
    <t>Прочие субсидии бюджетам городских округов  (создание доступной среды в муниципальных учреждениях культуры)</t>
  </si>
  <si>
    <t xml:space="preserve">Прочие субсидии бюджетам городских округов (на государственную поддержку частных дошкольных образовательных организаций, частных общеобразовательных организаций и индивидуальных предпринимателей, осуществляющих образовательную деятельность по основным общеобразовательным программам дошкольного образования, с целью возмещения расходов на присмотр и уход, содержание имущества и арендную плату за использование помещений </t>
  </si>
  <si>
    <t>2 02 30024 04 0007 150</t>
  </si>
  <si>
    <t>Субвенции бюджетам городских округов на выполнение  передаваемых полномочий субъектов Российской Федерации (создание комиссий по делам несовершеннолетних и защите их прав муниципальных образований Московской области)</t>
  </si>
  <si>
    <t>Субвенции бюджетам городских округов на выполнение  передаваемых полномочий субъектов Российской Федерации (организация мероприятий при осуществлении деятельности по обращению с собаками без владельцев)</t>
  </si>
  <si>
    <t>Субвенции бюджетам городских округов на выполнение  передаваемых полномочий субъектов Российской Федерации  (создание административных комиссий, уполномоченных рассматривать дела об административных правонарушениях в сфере благоустройства)</t>
  </si>
  <si>
    <t>Субвенции бюджетам городских округов на выполнение  передаваемых полномочий субъектов Российской Федерации  (организации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лицам)</t>
  </si>
  <si>
    <t>Субвенции бюджетам городских округов на выполнение передаваемых полномочий субъектов Российской Федерации (осуществление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газом)</t>
  </si>
  <si>
    <t>Субвенции бюджетам городских округов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</si>
  <si>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Субвенции бюдетам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</si>
  <si>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2 02 35303 04 0000 150</t>
  </si>
  <si>
    <t>Прочие субвенции бюджетам городских округов (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программам)</t>
  </si>
  <si>
    <t>Прочие субвенции бюджетам городских округов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</si>
  <si>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1 05 07 000 01 0000 110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</si>
  <si>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</si>
  <si>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1 05 07 000 01 1000 110</t>
  </si>
  <si>
    <t>Налог, взимаемый в связи с применением специального налогового режима "Автоматизированная упрощенная система налогообложения" (сумма платежа (перерасчеты, недоимка и задолженность по соответствующему платежу, в том числе по отмененному)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</si>
  <si>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</si>
  <si>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</si>
  <si>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2 02 35179 04 0000 150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</si>
  <si>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</si>
  <si>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</si>
  <si>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1 01 02 130 01 1000 110</t>
  </si>
  <si>
    <t>1 01 02 140 01 1000 110</t>
  </si>
  <si>
    <t>1 16 10 000 00 0000 140</t>
  </si>
  <si>
    <t>Платежи в целях возмещения причиненного ущерба (убытков)</t>
  </si>
  <si>
    <t>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</si>
  <si>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</si>
  <si>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1 16 18 000 02 0000 140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</si>
  <si>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</si>
  <si>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Доходы бюджета городского округа Электросталь Московской области на 2024 год  и на плановый период  2025 и 2026 годов</t>
  </si>
  <si>
    <t xml:space="preserve"> Сумма на 2024 год </t>
  </si>
  <si>
    <t xml:space="preserve">на 2026 год </t>
  </si>
  <si>
    <t>Налог на доходы физических лиц по дополнительному нормативу(2024-24,436611%; 2025-16,613002%; 2026-18,388246%)</t>
  </si>
  <si>
    <t>Налог на доходы физических лиц по дополнительному нормативу (2024 - 21,274226%; 2025-18,388246%; 2026-16,008591%)</t>
  </si>
  <si>
    <t>2 02 20 302 04 0000 150</t>
  </si>
  <si>
    <t>2 02 29999 04 0002 150</t>
  </si>
  <si>
    <t>Прочие субсидии бюджетам городских округов (реализация мероприятий по улучшению жилищных условий многодетных семей)</t>
  </si>
  <si>
    <t>Прочие субсидии бюджетам городских округов(проведение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собственности)</t>
  </si>
  <si>
    <t>2 02 29999 04 0050 150</t>
  </si>
  <si>
    <t>Прочие субсидии бюджетам городских округов (укрепление материально-технической базы организаций дополнительного образования сферы физической культуры и спорта в Московской области с высоким уровнем достижений работы коллектива)</t>
  </si>
  <si>
    <t>2 02 29999 04 0051 150</t>
  </si>
  <si>
    <t>Прочие субсидии бюджетам городских округов (капитальный ремонт сетей водоснабжения, водоотведения, теплоснабжения )</t>
  </si>
  <si>
    <t>2 02 29999 04 0055 150</t>
  </si>
  <si>
    <t xml:space="preserve">Прочие субсидии бюджетам городских округов (проведение капитального ремонта, технического переоснащения и благоустройство территорий муниципальных объектов культуры) </t>
  </si>
  <si>
    <t>2 02 30024 04 0008 150</t>
  </si>
  <si>
    <t>Субвенции бюджетам городских округов на выполнение  передаваемых полномочий субъектов Российской Федерации (осуществление государственных полномочий Московской области в области земельных отношений, определения соответствия объектов жилищного строительства, присвоения адресов и согласования перепланировки помещений)</t>
  </si>
  <si>
    <t xml:space="preserve">Приложение 1
к решению Совета депутатов
городского округа Электросталь
Московской области
от 21.12.2023 № 312/47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</si>
</sst>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 ;[Red]\-#,##0.0\ "/>
    <numFmt numFmtId="165" formatCode="#,##0.0"/>
  </numFmts>
  <fonts count="9" x14ac:knownFonts="1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3" fillId="0" borderId="1" xfId="0" applyNumberFormat="1" applyFont="1" applyFill="1" applyBorder="1" applyAlignment="1">
      <alignment horizontal="left" vertical="center" wrapText="1"/>
    </xf>
    <xf numFmtId="165" fontId="3" fillId="0" borderId="7" xfId="0" applyNumberFormat="1" applyFont="1" applyFill="1" applyBorder="1" applyAlignment="1">
      <alignment vertical="center" wrapText="1"/>
    </xf>
    <xf numFmtId="165" fontId="3" fillId="0" borderId="17" xfId="0" applyNumberFormat="1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165" fontId="4" fillId="0" borderId="7" xfId="0" applyNumberFormat="1" applyFont="1" applyFill="1" applyBorder="1" applyAlignment="1">
      <alignment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165" fontId="4" fillId="0" borderId="7" xfId="0" applyNumberFormat="1" applyFont="1" applyFill="1" applyBorder="1" applyAlignment="1">
      <alignment horizontal="right" vertical="center" wrapText="1"/>
    </xf>
    <xf numFmtId="165" fontId="4" fillId="0" borderId="17" xfId="0" applyNumberFormat="1" applyFont="1" applyFill="1" applyBorder="1" applyAlignment="1">
      <alignment horizontal="right" vertical="center"/>
    </xf>
    <xf numFmtId="0" fontId="0" fillId="0" borderId="3" xfId="0" applyFill="1" applyBorder="1"/>
    <xf numFmtId="0" fontId="2" fillId="0" borderId="3" xfId="0" applyFont="1" applyFill="1" applyBorder="1"/>
    <xf numFmtId="0" fontId="0" fillId="0" borderId="0" xfId="0" applyFill="1"/>
    <xf numFmtId="0" fontId="3" fillId="0" borderId="2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8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left" vertical="center" wrapText="1"/>
    </xf>
    <xf numFmtId="164" fontId="3" fillId="0" borderId="8" xfId="0" applyNumberFormat="1" applyFont="1" applyFill="1" applyBorder="1" applyAlignment="1">
      <alignment vertical="center" wrapText="1"/>
    </xf>
    <xf numFmtId="49" fontId="3" fillId="0" borderId="16" xfId="0" applyNumberFormat="1" applyFont="1" applyFill="1" applyBorder="1" applyAlignment="1">
      <alignment horizontal="center" vertical="center"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17" xfId="0" applyNumberFormat="1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65" fontId="7" fillId="0" borderId="7" xfId="0" applyNumberFormat="1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right" vertical="center" wrapText="1"/>
    </xf>
    <xf numFmtId="165" fontId="7" fillId="0" borderId="17" xfId="0" applyNumberFormat="1" applyFont="1" applyFill="1" applyBorder="1" applyAlignment="1">
      <alignment horizontal="right" vertical="center"/>
    </xf>
    <xf numFmtId="165" fontId="3" fillId="0" borderId="17" xfId="0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>
      <alignment horizontal="left" wrapText="1"/>
    </xf>
    <xf numFmtId="0" fontId="0" fillId="0" borderId="0" xfId="0" applyFill="1" applyAlignment="1">
      <alignment vertical="center"/>
    </xf>
    <xf numFmtId="165" fontId="4" fillId="0" borderId="21" xfId="0" applyNumberFormat="1" applyFont="1" applyFill="1" applyBorder="1" applyAlignment="1">
      <alignment horizontal="right" vertical="center" wrapText="1"/>
    </xf>
    <xf numFmtId="0" fontId="4" fillId="0" borderId="7" xfId="0" applyNumberFormat="1" applyFont="1" applyFill="1" applyBorder="1" applyAlignment="1">
      <alignment horizontal="left" vertical="center" wrapText="1"/>
    </xf>
    <xf numFmtId="49" fontId="7" fillId="0" borderId="23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 wrapText="1"/>
    </xf>
    <xf numFmtId="165" fontId="3" fillId="0" borderId="26" xfId="0" applyNumberFormat="1" applyFont="1" applyFill="1" applyBorder="1" applyAlignment="1">
      <alignment vertical="center" wrapText="1"/>
    </xf>
    <xf numFmtId="165" fontId="3" fillId="0" borderId="27" xfId="0" applyNumberFormat="1" applyFont="1" applyFill="1" applyBorder="1" applyAlignment="1">
      <alignment vertical="center" wrapText="1"/>
    </xf>
    <xf numFmtId="0" fontId="1" fillId="0" borderId="3" xfId="0" applyFont="1" applyFill="1" applyBorder="1"/>
    <xf numFmtId="0" fontId="1" fillId="0" borderId="3" xfId="0" applyFont="1" applyFill="1" applyBorder="1" applyAlignment="1">
      <alignment horizontal="right" vertical="center" wrapText="1"/>
    </xf>
    <xf numFmtId="0" fontId="4" fillId="0" borderId="3" xfId="0" applyNumberFormat="1" applyFont="1" applyFill="1" applyBorder="1"/>
    <xf numFmtId="0" fontId="4" fillId="0" borderId="3" xfId="0" applyNumberFormat="1" applyFont="1" applyFill="1" applyBorder="1" applyAlignment="1">
      <alignment horizontal="left" wrapText="1"/>
    </xf>
    <xf numFmtId="165" fontId="4" fillId="0" borderId="28" xfId="0" applyNumberFormat="1" applyFont="1" applyFill="1" applyBorder="1" applyAlignment="1">
      <alignment vertical="center" wrapText="1"/>
    </xf>
    <xf numFmtId="49" fontId="7" fillId="0" borderId="22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30" xfId="0" applyNumberFormat="1" applyFont="1" applyFill="1" applyBorder="1" applyAlignment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wrapText="1"/>
    </xf>
    <xf numFmtId="0" fontId="4" fillId="0" borderId="3" xfId="0" applyNumberFormat="1" applyFont="1" applyFill="1" applyBorder="1" applyAlignment="1">
      <alignment horizontal="right"/>
    </xf>
    <xf numFmtId="0" fontId="4" fillId="0" borderId="3" xfId="0" applyNumberFormat="1" applyFont="1" applyFill="1" applyBorder="1" applyAlignment="1">
      <alignment horizontal="left" wrapText="1"/>
    </xf>
    <xf numFmtId="0" fontId="3" fillId="0" borderId="24" xfId="0" applyNumberFormat="1" applyFont="1" applyFill="1" applyBorder="1" applyAlignment="1">
      <alignment vertical="center" wrapText="1"/>
    </xf>
    <xf numFmtId="0" fontId="3" fillId="0" borderId="25" xfId="0" applyNumberFormat="1" applyFont="1" applyFill="1" applyBorder="1" applyAlignment="1">
      <alignment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zoomScaleNormal="100" workbookViewId="0">
      <selection activeCell="D1" sqref="D1:E1"/>
    </sheetView>
  </sheetViews>
  <sheetFormatPr defaultColWidth="9.140625" defaultRowHeight="15" x14ac:dyDescent="0.25"/>
  <cols>
    <col min="1" max="1" width="21.5703125" style="11" customWidth="1"/>
    <col min="2" max="2" width="69.85546875" style="11" customWidth="1"/>
    <col min="3" max="3" width="14.42578125" style="11" customWidth="1"/>
    <col min="4" max="4" width="15.140625" style="11" customWidth="1"/>
    <col min="5" max="5" width="13.28515625" style="11" customWidth="1"/>
    <col min="6" max="16384" width="9.140625" style="11"/>
  </cols>
  <sheetData>
    <row r="1" spans="1:5" s="9" customFormat="1" ht="81.75" customHeight="1" x14ac:dyDescent="0.25">
      <c r="A1" s="10"/>
      <c r="B1" s="10"/>
      <c r="C1" s="10"/>
      <c r="D1" s="46" t="s">
        <v>269</v>
      </c>
      <c r="E1" s="46"/>
    </row>
    <row r="2" spans="1:5" ht="29.25" customHeight="1" x14ac:dyDescent="0.25">
      <c r="A2" s="49" t="s">
        <v>252</v>
      </c>
      <c r="B2" s="49"/>
      <c r="C2" s="49"/>
      <c r="D2" s="49"/>
      <c r="E2" s="49"/>
    </row>
    <row r="3" spans="1:5" ht="15.75" thickBot="1" x14ac:dyDescent="0.3">
      <c r="A3" s="50" t="s">
        <v>0</v>
      </c>
      <c r="B3" s="50"/>
      <c r="C3" s="50"/>
      <c r="D3" s="50"/>
      <c r="E3" s="50"/>
    </row>
    <row r="4" spans="1:5" ht="15.75" thickBot="1" x14ac:dyDescent="0.3">
      <c r="A4" s="54" t="s">
        <v>1</v>
      </c>
      <c r="B4" s="56" t="s">
        <v>2</v>
      </c>
      <c r="C4" s="58" t="s">
        <v>253</v>
      </c>
      <c r="D4" s="47" t="s">
        <v>3</v>
      </c>
      <c r="E4" s="48"/>
    </row>
    <row r="5" spans="1:5" ht="15" customHeight="1" thickBot="1" x14ac:dyDescent="0.3">
      <c r="A5" s="55"/>
      <c r="B5" s="57"/>
      <c r="C5" s="59"/>
      <c r="D5" s="12" t="s">
        <v>197</v>
      </c>
      <c r="E5" s="13" t="s">
        <v>254</v>
      </c>
    </row>
    <row r="6" spans="1:5" ht="15" customHeight="1" thickBot="1" x14ac:dyDescent="0.3">
      <c r="A6" s="14">
        <v>1</v>
      </c>
      <c r="B6" s="15">
        <v>2</v>
      </c>
      <c r="C6" s="16">
        <v>3</v>
      </c>
      <c r="D6" s="17">
        <v>4</v>
      </c>
      <c r="E6" s="18">
        <v>5</v>
      </c>
    </row>
    <row r="7" spans="1:5" ht="23.25" customHeight="1" x14ac:dyDescent="0.25">
      <c r="A7" s="19" t="s">
        <v>4</v>
      </c>
      <c r="B7" s="20" t="s">
        <v>5</v>
      </c>
      <c r="C7" s="21">
        <f>C8+C20+C26+C34+C40+C45+C56+C61+C67+C76</f>
        <v>4438956.5760000004</v>
      </c>
      <c r="D7" s="21">
        <f t="shared" ref="D7:E7" si="0">D8+D20+D26+D34+D40+D45+D56+D61+D67+D76</f>
        <v>4121564.3960000002</v>
      </c>
      <c r="E7" s="24">
        <f t="shared" si="0"/>
        <v>4606613.8169999998</v>
      </c>
    </row>
    <row r="8" spans="1:5" ht="21" customHeight="1" x14ac:dyDescent="0.25">
      <c r="A8" s="22" t="s">
        <v>6</v>
      </c>
      <c r="B8" s="1" t="s">
        <v>7</v>
      </c>
      <c r="C8" s="23">
        <f>C9</f>
        <v>2790271</v>
      </c>
      <c r="D8" s="23">
        <f t="shared" ref="D8:E8" si="1">D9</f>
        <v>2368274</v>
      </c>
      <c r="E8" s="24">
        <f t="shared" si="1"/>
        <v>2650000</v>
      </c>
    </row>
    <row r="9" spans="1:5" ht="25.5" customHeight="1" x14ac:dyDescent="0.25">
      <c r="A9" s="22" t="s">
        <v>8</v>
      </c>
      <c r="B9" s="1" t="s">
        <v>9</v>
      </c>
      <c r="C9" s="23">
        <f>SUM(C10:C16)</f>
        <v>2790271</v>
      </c>
      <c r="D9" s="23">
        <f t="shared" ref="D9:E9" si="2">SUM(D10:D16)</f>
        <v>2368274</v>
      </c>
      <c r="E9" s="24">
        <f t="shared" si="2"/>
        <v>2650000</v>
      </c>
    </row>
    <row r="10" spans="1:5" ht="48" customHeight="1" x14ac:dyDescent="0.25">
      <c r="A10" s="6" t="s">
        <v>10</v>
      </c>
      <c r="B10" s="30" t="s">
        <v>11</v>
      </c>
      <c r="C10" s="25">
        <v>2486585</v>
      </c>
      <c r="D10" s="25">
        <v>2096656</v>
      </c>
      <c r="E10" s="8">
        <v>2341472</v>
      </c>
    </row>
    <row r="11" spans="1:5" ht="61.5" customHeight="1" x14ac:dyDescent="0.25">
      <c r="A11" s="6" t="s">
        <v>12</v>
      </c>
      <c r="B11" s="4" t="s">
        <v>13</v>
      </c>
      <c r="C11" s="5">
        <v>6000</v>
      </c>
      <c r="D11" s="25">
        <v>5554</v>
      </c>
      <c r="E11" s="8">
        <v>7300</v>
      </c>
    </row>
    <row r="12" spans="1:5" ht="30" customHeight="1" x14ac:dyDescent="0.25">
      <c r="A12" s="6" t="s">
        <v>14</v>
      </c>
      <c r="B12" s="4" t="s">
        <v>15</v>
      </c>
      <c r="C12" s="5">
        <v>40000</v>
      </c>
      <c r="D12" s="25">
        <v>38692</v>
      </c>
      <c r="E12" s="8">
        <v>41464</v>
      </c>
    </row>
    <row r="13" spans="1:5" ht="48.75" customHeight="1" x14ac:dyDescent="0.25">
      <c r="A13" s="6" t="s">
        <v>16</v>
      </c>
      <c r="B13" s="4" t="s">
        <v>17</v>
      </c>
      <c r="C13" s="5">
        <v>15316</v>
      </c>
      <c r="D13" s="25">
        <v>10990</v>
      </c>
      <c r="E13" s="8">
        <v>12848</v>
      </c>
    </row>
    <row r="14" spans="1:5" ht="48.75" customHeight="1" x14ac:dyDescent="0.25">
      <c r="A14" s="6" t="s">
        <v>173</v>
      </c>
      <c r="B14" s="4" t="s">
        <v>174</v>
      </c>
      <c r="C14" s="5">
        <v>100685</v>
      </c>
      <c r="D14" s="7">
        <v>92000</v>
      </c>
      <c r="E14" s="8">
        <v>100116</v>
      </c>
    </row>
    <row r="15" spans="1:5" ht="48.75" customHeight="1" x14ac:dyDescent="0.25">
      <c r="A15" s="6" t="s">
        <v>244</v>
      </c>
      <c r="B15" s="4" t="s">
        <v>242</v>
      </c>
      <c r="C15" s="5">
        <v>45000</v>
      </c>
      <c r="D15" s="7">
        <v>43692</v>
      </c>
      <c r="E15" s="8">
        <v>48800</v>
      </c>
    </row>
    <row r="16" spans="1:5" ht="48.75" customHeight="1" x14ac:dyDescent="0.25">
      <c r="A16" s="6" t="s">
        <v>245</v>
      </c>
      <c r="B16" s="4" t="s">
        <v>243</v>
      </c>
      <c r="C16" s="5">
        <v>96685</v>
      </c>
      <c r="D16" s="7">
        <v>80690</v>
      </c>
      <c r="E16" s="8">
        <v>98000</v>
      </c>
    </row>
    <row r="17" spans="1:5" x14ac:dyDescent="0.25">
      <c r="A17" s="6"/>
      <c r="B17" s="4" t="s">
        <v>175</v>
      </c>
      <c r="C17" s="5">
        <f>C18+C19</f>
        <v>1735006.7080698158</v>
      </c>
      <c r="D17" s="5">
        <f t="shared" ref="D17:E17" si="3">D18+D19</f>
        <v>1249964.6702851874</v>
      </c>
      <c r="E17" s="8">
        <f t="shared" si="3"/>
        <v>1465454.6157629804</v>
      </c>
    </row>
    <row r="18" spans="1:5" ht="24.75" customHeight="1" x14ac:dyDescent="0.25">
      <c r="A18" s="6"/>
      <c r="B18" s="4" t="s">
        <v>255</v>
      </c>
      <c r="C18" s="5">
        <f>(C9-C13-C14-C16)/39.436611%*24.436611%+C13</f>
        <v>1612497.9171894614</v>
      </c>
      <c r="D18" s="5">
        <f>(D9-D13-D14-D16)/31.613002%*16.613002%+D13</f>
        <v>1159019.6775101589</v>
      </c>
      <c r="E18" s="8">
        <f>(E9-E13-E14-E16)/33.388246%*18.388246%+E13</f>
        <v>1356122.9348634842</v>
      </c>
    </row>
    <row r="19" spans="1:5" ht="24.75" customHeight="1" x14ac:dyDescent="0.25">
      <c r="A19" s="6"/>
      <c r="B19" s="4" t="s">
        <v>256</v>
      </c>
      <c r="C19" s="5">
        <f>(C14+C16)/34.274226%*21.274226%</f>
        <v>122508.79088035425</v>
      </c>
      <c r="D19" s="5">
        <f>(D14+D16)/27.463084%*14.463084%</f>
        <v>90944.992775028484</v>
      </c>
      <c r="E19" s="8">
        <f>(E14+E16)/29.008591%*16.008591%</f>
        <v>109331.68089949629</v>
      </c>
    </row>
    <row r="20" spans="1:5" ht="38.25" customHeight="1" x14ac:dyDescent="0.25">
      <c r="A20" s="22" t="s">
        <v>18</v>
      </c>
      <c r="B20" s="1" t="s">
        <v>19</v>
      </c>
      <c r="C20" s="2">
        <f>C21</f>
        <v>19522</v>
      </c>
      <c r="D20" s="2">
        <f t="shared" ref="D20:E20" si="4">D21</f>
        <v>20732</v>
      </c>
      <c r="E20" s="3">
        <f t="shared" si="4"/>
        <v>21606</v>
      </c>
    </row>
    <row r="21" spans="1:5" ht="23.25" customHeight="1" x14ac:dyDescent="0.25">
      <c r="A21" s="22" t="s">
        <v>20</v>
      </c>
      <c r="B21" s="1" t="s">
        <v>21</v>
      </c>
      <c r="C21" s="2">
        <f>SUM(C22:C25)</f>
        <v>19522</v>
      </c>
      <c r="D21" s="2">
        <f t="shared" ref="D21:E21" si="5">SUM(D22:D25)</f>
        <v>20732</v>
      </c>
      <c r="E21" s="3">
        <f t="shared" si="5"/>
        <v>21606</v>
      </c>
    </row>
    <row r="22" spans="1:5" ht="39" customHeight="1" x14ac:dyDescent="0.25">
      <c r="A22" s="6" t="s">
        <v>22</v>
      </c>
      <c r="B22" s="4" t="s">
        <v>23</v>
      </c>
      <c r="C22" s="5">
        <v>9745</v>
      </c>
      <c r="D22" s="25">
        <v>10327</v>
      </c>
      <c r="E22" s="8">
        <v>10740</v>
      </c>
    </row>
    <row r="23" spans="1:5" ht="51.75" customHeight="1" x14ac:dyDescent="0.25">
      <c r="A23" s="6" t="s">
        <v>24</v>
      </c>
      <c r="B23" s="4" t="s">
        <v>25</v>
      </c>
      <c r="C23" s="5">
        <v>55</v>
      </c>
      <c r="D23" s="25">
        <v>58</v>
      </c>
      <c r="E23" s="8">
        <v>61</v>
      </c>
    </row>
    <row r="24" spans="1:5" ht="38.25" customHeight="1" x14ac:dyDescent="0.25">
      <c r="A24" s="6" t="s">
        <v>26</v>
      </c>
      <c r="B24" s="4" t="s">
        <v>27</v>
      </c>
      <c r="C24" s="5">
        <v>10802</v>
      </c>
      <c r="D24" s="25">
        <v>11448</v>
      </c>
      <c r="E24" s="8">
        <v>11906</v>
      </c>
    </row>
    <row r="25" spans="1:5" ht="43.5" customHeight="1" x14ac:dyDescent="0.25">
      <c r="A25" s="6" t="s">
        <v>28</v>
      </c>
      <c r="B25" s="4" t="s">
        <v>29</v>
      </c>
      <c r="C25" s="26">
        <v>-1080</v>
      </c>
      <c r="D25" s="27">
        <v>-1101</v>
      </c>
      <c r="E25" s="28">
        <v>-1101</v>
      </c>
    </row>
    <row r="26" spans="1:5" ht="27" customHeight="1" x14ac:dyDescent="0.25">
      <c r="A26" s="22" t="s">
        <v>30</v>
      </c>
      <c r="B26" s="1" t="s">
        <v>31</v>
      </c>
      <c r="C26" s="2">
        <f>C27+C30+C32</f>
        <v>729244</v>
      </c>
      <c r="D26" s="2">
        <f t="shared" ref="D26:E26" si="6">D27+D30+D32</f>
        <v>880986</v>
      </c>
      <c r="E26" s="3">
        <f t="shared" si="6"/>
        <v>1060536</v>
      </c>
    </row>
    <row r="27" spans="1:5" ht="18" customHeight="1" x14ac:dyDescent="0.25">
      <c r="A27" s="22" t="s">
        <v>32</v>
      </c>
      <c r="B27" s="1" t="s">
        <v>33</v>
      </c>
      <c r="C27" s="2">
        <f>C28+C29</f>
        <v>676403</v>
      </c>
      <c r="D27" s="2">
        <f t="shared" ref="D27:E27" si="7">D28+D29</f>
        <v>822073</v>
      </c>
      <c r="E27" s="3">
        <f t="shared" si="7"/>
        <v>996314</v>
      </c>
    </row>
    <row r="28" spans="1:5" ht="24.75" customHeight="1" x14ac:dyDescent="0.25">
      <c r="A28" s="6" t="s">
        <v>34</v>
      </c>
      <c r="B28" s="4" t="s">
        <v>35</v>
      </c>
      <c r="C28" s="5">
        <v>565217</v>
      </c>
      <c r="D28" s="25">
        <v>685026</v>
      </c>
      <c r="E28" s="8">
        <v>835414</v>
      </c>
    </row>
    <row r="29" spans="1:5" ht="23.25" customHeight="1" x14ac:dyDescent="0.25">
      <c r="A29" s="6" t="s">
        <v>36</v>
      </c>
      <c r="B29" s="4" t="s">
        <v>37</v>
      </c>
      <c r="C29" s="5">
        <v>111186</v>
      </c>
      <c r="D29" s="25">
        <v>137047</v>
      </c>
      <c r="E29" s="8">
        <v>160900</v>
      </c>
    </row>
    <row r="30" spans="1:5" ht="23.25" customHeight="1" x14ac:dyDescent="0.25">
      <c r="A30" s="22" t="s">
        <v>38</v>
      </c>
      <c r="B30" s="1" t="s">
        <v>39</v>
      </c>
      <c r="C30" s="2">
        <f>C31</f>
        <v>51024</v>
      </c>
      <c r="D30" s="2">
        <f t="shared" ref="D30:E30" si="8">D31</f>
        <v>56939</v>
      </c>
      <c r="E30" s="3">
        <f t="shared" si="8"/>
        <v>62082</v>
      </c>
    </row>
    <row r="31" spans="1:5" ht="23.25" customHeight="1" x14ac:dyDescent="0.25">
      <c r="A31" s="6" t="s">
        <v>40</v>
      </c>
      <c r="B31" s="4" t="s">
        <v>41</v>
      </c>
      <c r="C31" s="5">
        <v>51024</v>
      </c>
      <c r="D31" s="25">
        <v>56939</v>
      </c>
      <c r="E31" s="8">
        <v>62082</v>
      </c>
    </row>
    <row r="32" spans="1:5" ht="23.25" customHeight="1" x14ac:dyDescent="0.25">
      <c r="A32" s="22" t="s">
        <v>235</v>
      </c>
      <c r="B32" s="1" t="s">
        <v>236</v>
      </c>
      <c r="C32" s="2">
        <f>C33</f>
        <v>1817</v>
      </c>
      <c r="D32" s="2">
        <f t="shared" ref="D32:E32" si="9">D33</f>
        <v>1974</v>
      </c>
      <c r="E32" s="29">
        <f t="shared" si="9"/>
        <v>2140</v>
      </c>
    </row>
    <row r="33" spans="1:5" ht="44.25" customHeight="1" x14ac:dyDescent="0.25">
      <c r="A33" s="6" t="s">
        <v>237</v>
      </c>
      <c r="B33" s="4" t="s">
        <v>238</v>
      </c>
      <c r="C33" s="5">
        <v>1817</v>
      </c>
      <c r="D33" s="7">
        <v>1974</v>
      </c>
      <c r="E33" s="8">
        <v>2140</v>
      </c>
    </row>
    <row r="34" spans="1:5" ht="27.75" customHeight="1" x14ac:dyDescent="0.25">
      <c r="A34" s="22" t="s">
        <v>42</v>
      </c>
      <c r="B34" s="1" t="s">
        <v>43</v>
      </c>
      <c r="C34" s="2">
        <f>C35+C37</f>
        <v>448180</v>
      </c>
      <c r="D34" s="2">
        <f t="shared" ref="D34:E34" si="10">D35+D37</f>
        <v>478952</v>
      </c>
      <c r="E34" s="3">
        <f t="shared" si="10"/>
        <v>502111</v>
      </c>
    </row>
    <row r="35" spans="1:5" ht="15" customHeight="1" x14ac:dyDescent="0.25">
      <c r="A35" s="22" t="s">
        <v>44</v>
      </c>
      <c r="B35" s="1" t="s">
        <v>45</v>
      </c>
      <c r="C35" s="2">
        <f>C36</f>
        <v>112478</v>
      </c>
      <c r="D35" s="2">
        <f t="shared" ref="D35:E35" si="11">D36</f>
        <v>130071</v>
      </c>
      <c r="E35" s="3">
        <f t="shared" si="11"/>
        <v>150416</v>
      </c>
    </row>
    <row r="36" spans="1:5" ht="31.5" customHeight="1" x14ac:dyDescent="0.25">
      <c r="A36" s="6" t="s">
        <v>46</v>
      </c>
      <c r="B36" s="4" t="s">
        <v>47</v>
      </c>
      <c r="C36" s="5">
        <v>112478</v>
      </c>
      <c r="D36" s="25">
        <v>130071</v>
      </c>
      <c r="E36" s="8">
        <v>150416</v>
      </c>
    </row>
    <row r="37" spans="1:5" ht="15" customHeight="1" x14ac:dyDescent="0.25">
      <c r="A37" s="22" t="s">
        <v>48</v>
      </c>
      <c r="B37" s="1" t="s">
        <v>49</v>
      </c>
      <c r="C37" s="2">
        <f>C38+C39</f>
        <v>335702</v>
      </c>
      <c r="D37" s="2">
        <f t="shared" ref="D37:E37" si="12">D38+D39</f>
        <v>348881</v>
      </c>
      <c r="E37" s="3">
        <f t="shared" si="12"/>
        <v>351695</v>
      </c>
    </row>
    <row r="38" spans="1:5" ht="15" customHeight="1" x14ac:dyDescent="0.25">
      <c r="A38" s="6" t="s">
        <v>50</v>
      </c>
      <c r="B38" s="4" t="s">
        <v>51</v>
      </c>
      <c r="C38" s="5">
        <v>300021</v>
      </c>
      <c r="D38" s="5">
        <v>311200</v>
      </c>
      <c r="E38" s="8">
        <v>313045</v>
      </c>
    </row>
    <row r="39" spans="1:5" ht="15" customHeight="1" x14ac:dyDescent="0.25">
      <c r="A39" s="6" t="s">
        <v>52</v>
      </c>
      <c r="B39" s="4" t="s">
        <v>53</v>
      </c>
      <c r="C39" s="5">
        <v>35681</v>
      </c>
      <c r="D39" s="5">
        <v>37681</v>
      </c>
      <c r="E39" s="8">
        <v>38650</v>
      </c>
    </row>
    <row r="40" spans="1:5" ht="22.5" customHeight="1" x14ac:dyDescent="0.25">
      <c r="A40" s="22" t="s">
        <v>54</v>
      </c>
      <c r="B40" s="1" t="s">
        <v>55</v>
      </c>
      <c r="C40" s="2">
        <f>C41+C43</f>
        <v>23393</v>
      </c>
      <c r="D40" s="2">
        <f t="shared" ref="D40:E40" si="13">D41+D43</f>
        <v>24675</v>
      </c>
      <c r="E40" s="3">
        <f t="shared" si="13"/>
        <v>25727</v>
      </c>
    </row>
    <row r="41" spans="1:5" ht="23.25" customHeight="1" x14ac:dyDescent="0.25">
      <c r="A41" s="22" t="s">
        <v>56</v>
      </c>
      <c r="B41" s="1" t="s">
        <v>57</v>
      </c>
      <c r="C41" s="2">
        <f>C42</f>
        <v>23258</v>
      </c>
      <c r="D41" s="2">
        <f t="shared" ref="D41:E41" si="14">D42</f>
        <v>24560</v>
      </c>
      <c r="E41" s="3">
        <f t="shared" si="14"/>
        <v>25592</v>
      </c>
    </row>
    <row r="42" spans="1:5" ht="27.75" customHeight="1" x14ac:dyDescent="0.25">
      <c r="A42" s="6" t="s">
        <v>58</v>
      </c>
      <c r="B42" s="4" t="s">
        <v>59</v>
      </c>
      <c r="C42" s="5">
        <v>23258</v>
      </c>
      <c r="D42" s="25">
        <v>24560</v>
      </c>
      <c r="E42" s="8">
        <v>25592</v>
      </c>
    </row>
    <row r="43" spans="1:5" ht="23.25" customHeight="1" x14ac:dyDescent="0.25">
      <c r="A43" s="22" t="s">
        <v>60</v>
      </c>
      <c r="B43" s="1" t="s">
        <v>61</v>
      </c>
      <c r="C43" s="2">
        <f>C44</f>
        <v>135</v>
      </c>
      <c r="D43" s="2">
        <f>D44</f>
        <v>115</v>
      </c>
      <c r="E43" s="3">
        <f>E44</f>
        <v>135</v>
      </c>
    </row>
    <row r="44" spans="1:5" ht="18.75" customHeight="1" x14ac:dyDescent="0.25">
      <c r="A44" s="6" t="s">
        <v>62</v>
      </c>
      <c r="B44" s="4" t="s">
        <v>63</v>
      </c>
      <c r="C44" s="5">
        <v>135</v>
      </c>
      <c r="D44" s="25">
        <v>115</v>
      </c>
      <c r="E44" s="8">
        <v>135</v>
      </c>
    </row>
    <row r="45" spans="1:5" ht="35.25" customHeight="1" x14ac:dyDescent="0.25">
      <c r="A45" s="22" t="s">
        <v>64</v>
      </c>
      <c r="B45" s="1" t="s">
        <v>65</v>
      </c>
      <c r="C45" s="2">
        <f>C46+C51+C53</f>
        <v>291969.576</v>
      </c>
      <c r="D45" s="2">
        <f t="shared" ref="D45:E45" si="15">D46+D51+D53</f>
        <v>292732.39600000001</v>
      </c>
      <c r="E45" s="3">
        <f t="shared" si="15"/>
        <v>291256.15299999999</v>
      </c>
    </row>
    <row r="46" spans="1:5" ht="50.25" customHeight="1" x14ac:dyDescent="0.25">
      <c r="A46" s="22" t="s">
        <v>66</v>
      </c>
      <c r="B46" s="1" t="s">
        <v>67</v>
      </c>
      <c r="C46" s="2">
        <f>SUM(C47:C50)</f>
        <v>220234.9</v>
      </c>
      <c r="D46" s="2">
        <f t="shared" ref="D46:E46" si="16">SUM(D47:D50)</f>
        <v>223103.5</v>
      </c>
      <c r="E46" s="3">
        <f t="shared" si="16"/>
        <v>224104.29</v>
      </c>
    </row>
    <row r="47" spans="1:5" ht="39" customHeight="1" x14ac:dyDescent="0.25">
      <c r="A47" s="6" t="s">
        <v>68</v>
      </c>
      <c r="B47" s="4" t="s">
        <v>69</v>
      </c>
      <c r="C47" s="5">
        <v>195000</v>
      </c>
      <c r="D47" s="25">
        <v>195418</v>
      </c>
      <c r="E47" s="8">
        <v>195418</v>
      </c>
    </row>
    <row r="48" spans="1:5" ht="47.25" customHeight="1" x14ac:dyDescent="0.25">
      <c r="A48" s="6" t="s">
        <v>70</v>
      </c>
      <c r="B48" s="4" t="s">
        <v>71</v>
      </c>
      <c r="C48" s="5">
        <v>2000</v>
      </c>
      <c r="D48" s="25">
        <v>2564</v>
      </c>
      <c r="E48" s="8">
        <v>2564</v>
      </c>
    </row>
    <row r="49" spans="1:5" ht="51" customHeight="1" x14ac:dyDescent="0.25">
      <c r="A49" s="6" t="s">
        <v>72</v>
      </c>
      <c r="B49" s="4" t="s">
        <v>73</v>
      </c>
      <c r="C49" s="5">
        <v>234.9</v>
      </c>
      <c r="D49" s="25">
        <v>239.5</v>
      </c>
      <c r="E49" s="8">
        <v>244.29</v>
      </c>
    </row>
    <row r="50" spans="1:5" ht="23.25" customHeight="1" x14ac:dyDescent="0.25">
      <c r="A50" s="6" t="s">
        <v>74</v>
      </c>
      <c r="B50" s="4" t="s">
        <v>75</v>
      </c>
      <c r="C50" s="5">
        <v>23000</v>
      </c>
      <c r="D50" s="25">
        <v>24882</v>
      </c>
      <c r="E50" s="8">
        <v>25878</v>
      </c>
    </row>
    <row r="51" spans="1:5" ht="29.25" customHeight="1" x14ac:dyDescent="0.25">
      <c r="A51" s="22" t="s">
        <v>76</v>
      </c>
      <c r="B51" s="1" t="s">
        <v>77</v>
      </c>
      <c r="C51" s="2">
        <f>C52</f>
        <v>125</v>
      </c>
      <c r="D51" s="2">
        <f t="shared" ref="D51:E51" si="17">D52</f>
        <v>125</v>
      </c>
      <c r="E51" s="3">
        <f t="shared" si="17"/>
        <v>130</v>
      </c>
    </row>
    <row r="52" spans="1:5" ht="28.5" customHeight="1" x14ac:dyDescent="0.25">
      <c r="A52" s="6" t="s">
        <v>78</v>
      </c>
      <c r="B52" s="4" t="s">
        <v>79</v>
      </c>
      <c r="C52" s="5">
        <v>125</v>
      </c>
      <c r="D52" s="25">
        <v>125</v>
      </c>
      <c r="E52" s="8">
        <v>130</v>
      </c>
    </row>
    <row r="53" spans="1:5" ht="48.75" customHeight="1" x14ac:dyDescent="0.25">
      <c r="A53" s="22" t="s">
        <v>80</v>
      </c>
      <c r="B53" s="1" t="s">
        <v>81</v>
      </c>
      <c r="C53" s="2">
        <f>C54+C55</f>
        <v>71609.676000000007</v>
      </c>
      <c r="D53" s="2">
        <f t="shared" ref="D53:E53" si="18">D54+D55</f>
        <v>69503.896000000008</v>
      </c>
      <c r="E53" s="3">
        <f t="shared" si="18"/>
        <v>67021.862999999998</v>
      </c>
    </row>
    <row r="54" spans="1:5" ht="49.5" customHeight="1" x14ac:dyDescent="0.25">
      <c r="A54" s="6" t="s">
        <v>82</v>
      </c>
      <c r="B54" s="4" t="s">
        <v>83</v>
      </c>
      <c r="C54" s="5">
        <v>53859.675999999999</v>
      </c>
      <c r="D54" s="25">
        <v>53893.896000000001</v>
      </c>
      <c r="E54" s="8">
        <v>50591.862999999998</v>
      </c>
    </row>
    <row r="55" spans="1:5" ht="63" customHeight="1" x14ac:dyDescent="0.25">
      <c r="A55" s="6" t="s">
        <v>164</v>
      </c>
      <c r="B55" s="4" t="s">
        <v>163</v>
      </c>
      <c r="C55" s="5">
        <v>17750</v>
      </c>
      <c r="D55" s="7">
        <v>15610</v>
      </c>
      <c r="E55" s="8">
        <v>16430</v>
      </c>
    </row>
    <row r="56" spans="1:5" ht="29.25" customHeight="1" x14ac:dyDescent="0.25">
      <c r="A56" s="22" t="s">
        <v>84</v>
      </c>
      <c r="B56" s="1" t="s">
        <v>85</v>
      </c>
      <c r="C56" s="2">
        <f>C57</f>
        <v>8875</v>
      </c>
      <c r="D56" s="2">
        <f t="shared" ref="D56:E56" si="19">D57</f>
        <v>5899</v>
      </c>
      <c r="E56" s="3">
        <f t="shared" si="19"/>
        <v>5899</v>
      </c>
    </row>
    <row r="57" spans="1:5" ht="15" customHeight="1" x14ac:dyDescent="0.25">
      <c r="A57" s="22" t="s">
        <v>86</v>
      </c>
      <c r="B57" s="1" t="s">
        <v>87</v>
      </c>
      <c r="C57" s="2">
        <f>SUM(C58:C60)</f>
        <v>8875</v>
      </c>
      <c r="D57" s="2">
        <f t="shared" ref="D57:E57" si="20">SUM(D58:D60)</f>
        <v>5899</v>
      </c>
      <c r="E57" s="3">
        <f t="shared" si="20"/>
        <v>5899</v>
      </c>
    </row>
    <row r="58" spans="1:5" ht="23.25" customHeight="1" x14ac:dyDescent="0.25">
      <c r="A58" s="6" t="s">
        <v>88</v>
      </c>
      <c r="B58" s="4" t="s">
        <v>89</v>
      </c>
      <c r="C58" s="5">
        <v>516</v>
      </c>
      <c r="D58" s="5">
        <v>350</v>
      </c>
      <c r="E58" s="8">
        <v>350</v>
      </c>
    </row>
    <row r="59" spans="1:5" ht="15" customHeight="1" x14ac:dyDescent="0.25">
      <c r="A59" s="6" t="s">
        <v>90</v>
      </c>
      <c r="B59" s="4" t="s">
        <v>91</v>
      </c>
      <c r="C59" s="5">
        <v>8000</v>
      </c>
      <c r="D59" s="5">
        <v>5300</v>
      </c>
      <c r="E59" s="8">
        <v>5300</v>
      </c>
    </row>
    <row r="60" spans="1:5" ht="15" customHeight="1" x14ac:dyDescent="0.25">
      <c r="A60" s="6" t="s">
        <v>92</v>
      </c>
      <c r="B60" s="4" t="s">
        <v>93</v>
      </c>
      <c r="C60" s="5">
        <v>359</v>
      </c>
      <c r="D60" s="5">
        <v>249</v>
      </c>
      <c r="E60" s="8">
        <v>249</v>
      </c>
    </row>
    <row r="61" spans="1:5" ht="33" customHeight="1" x14ac:dyDescent="0.25">
      <c r="A61" s="22" t="s">
        <v>94</v>
      </c>
      <c r="B61" s="1" t="s">
        <v>95</v>
      </c>
      <c r="C61" s="2">
        <f>C62+C64</f>
        <v>36331</v>
      </c>
      <c r="D61" s="2">
        <f t="shared" ref="D61:E61" si="21">D62+D64</f>
        <v>14225</v>
      </c>
      <c r="E61" s="3">
        <f t="shared" si="21"/>
        <v>14389.664000000001</v>
      </c>
    </row>
    <row r="62" spans="1:5" ht="15" customHeight="1" x14ac:dyDescent="0.25">
      <c r="A62" s="22" t="s">
        <v>96</v>
      </c>
      <c r="B62" s="1" t="s">
        <v>97</v>
      </c>
      <c r="C62" s="2">
        <f>C63</f>
        <v>12703</v>
      </c>
      <c r="D62" s="2">
        <f t="shared" ref="D62:E62" si="22">D63</f>
        <v>12891</v>
      </c>
      <c r="E62" s="3">
        <f t="shared" si="22"/>
        <v>13049.664000000001</v>
      </c>
    </row>
    <row r="63" spans="1:5" ht="15" customHeight="1" x14ac:dyDescent="0.25">
      <c r="A63" s="6" t="s">
        <v>98</v>
      </c>
      <c r="B63" s="4" t="s">
        <v>99</v>
      </c>
      <c r="C63" s="5">
        <v>12703</v>
      </c>
      <c r="D63" s="25">
        <v>12891</v>
      </c>
      <c r="E63" s="8">
        <v>13049.664000000001</v>
      </c>
    </row>
    <row r="64" spans="1:5" ht="15" customHeight="1" x14ac:dyDescent="0.25">
      <c r="A64" s="22" t="s">
        <v>100</v>
      </c>
      <c r="B64" s="1" t="s">
        <v>101</v>
      </c>
      <c r="C64" s="2">
        <f>SUM(C65:C66)</f>
        <v>23628</v>
      </c>
      <c r="D64" s="2">
        <f t="shared" ref="D64:E64" si="23">SUM(D65:D66)</f>
        <v>1334</v>
      </c>
      <c r="E64" s="3">
        <f t="shared" si="23"/>
        <v>1340</v>
      </c>
    </row>
    <row r="65" spans="1:5" ht="23.25" customHeight="1" x14ac:dyDescent="0.25">
      <c r="A65" s="6" t="s">
        <v>102</v>
      </c>
      <c r="B65" s="4" t="s">
        <v>103</v>
      </c>
      <c r="C65" s="5">
        <v>500</v>
      </c>
      <c r="D65" s="25">
        <v>200</v>
      </c>
      <c r="E65" s="8">
        <v>200</v>
      </c>
    </row>
    <row r="66" spans="1:5" ht="15" customHeight="1" x14ac:dyDescent="0.25">
      <c r="A66" s="6" t="s">
        <v>104</v>
      </c>
      <c r="B66" s="4" t="s">
        <v>105</v>
      </c>
      <c r="C66" s="5">
        <v>23128</v>
      </c>
      <c r="D66" s="25">
        <v>1134</v>
      </c>
      <c r="E66" s="8">
        <v>1140</v>
      </c>
    </row>
    <row r="67" spans="1:5" ht="23.25" customHeight="1" x14ac:dyDescent="0.25">
      <c r="A67" s="22" t="s">
        <v>106</v>
      </c>
      <c r="B67" s="1" t="s">
        <v>107</v>
      </c>
      <c r="C67" s="2">
        <f>C68+C70+C72+C74</f>
        <v>65000</v>
      </c>
      <c r="D67" s="2">
        <f t="shared" ref="D67:E67" si="24">D68+D70+D72+D74</f>
        <v>22000</v>
      </c>
      <c r="E67" s="3">
        <f t="shared" si="24"/>
        <v>22000</v>
      </c>
    </row>
    <row r="68" spans="1:5" ht="15" customHeight="1" x14ac:dyDescent="0.25">
      <c r="A68" s="22" t="s">
        <v>108</v>
      </c>
      <c r="B68" s="1" t="s">
        <v>109</v>
      </c>
      <c r="C68" s="2">
        <f>C69</f>
        <v>2000</v>
      </c>
      <c r="D68" s="2">
        <f t="shared" ref="D68:E68" si="25">D69</f>
        <v>2000</v>
      </c>
      <c r="E68" s="3">
        <f t="shared" si="25"/>
        <v>2000</v>
      </c>
    </row>
    <row r="69" spans="1:5" ht="20.25" customHeight="1" x14ac:dyDescent="0.25">
      <c r="A69" s="6" t="s">
        <v>110</v>
      </c>
      <c r="B69" s="4" t="s">
        <v>111</v>
      </c>
      <c r="C69" s="5">
        <v>2000</v>
      </c>
      <c r="D69" s="25">
        <v>2000</v>
      </c>
      <c r="E69" s="8">
        <v>2000</v>
      </c>
    </row>
    <row r="70" spans="1:5" ht="46.5" customHeight="1" x14ac:dyDescent="0.25">
      <c r="A70" s="22" t="s">
        <v>112</v>
      </c>
      <c r="B70" s="1" t="s">
        <v>113</v>
      </c>
      <c r="C70" s="2">
        <f>C71</f>
        <v>28000</v>
      </c>
      <c r="D70" s="2">
        <f t="shared" ref="D70:E70" si="26">D71</f>
        <v>12000</v>
      </c>
      <c r="E70" s="3">
        <f t="shared" si="26"/>
        <v>12000</v>
      </c>
    </row>
    <row r="71" spans="1:5" ht="52.5" customHeight="1" x14ac:dyDescent="0.25">
      <c r="A71" s="6" t="s">
        <v>114</v>
      </c>
      <c r="B71" s="4" t="s">
        <v>115</v>
      </c>
      <c r="C71" s="5">
        <v>28000</v>
      </c>
      <c r="D71" s="25">
        <v>12000</v>
      </c>
      <c r="E71" s="8">
        <v>12000</v>
      </c>
    </row>
    <row r="72" spans="1:5" ht="23.25" customHeight="1" x14ac:dyDescent="0.25">
      <c r="A72" s="22" t="s">
        <v>116</v>
      </c>
      <c r="B72" s="1" t="s">
        <v>117</v>
      </c>
      <c r="C72" s="2">
        <f>C73</f>
        <v>20000</v>
      </c>
      <c r="D72" s="2">
        <f t="shared" ref="D72:E72" si="27">D73</f>
        <v>3000</v>
      </c>
      <c r="E72" s="3">
        <f t="shared" si="27"/>
        <v>3000</v>
      </c>
    </row>
    <row r="73" spans="1:5" ht="23.25" customHeight="1" x14ac:dyDescent="0.25">
      <c r="A73" s="6" t="s">
        <v>118</v>
      </c>
      <c r="B73" s="4" t="s">
        <v>119</v>
      </c>
      <c r="C73" s="5">
        <v>20000</v>
      </c>
      <c r="D73" s="25">
        <v>3000</v>
      </c>
      <c r="E73" s="8">
        <v>3000</v>
      </c>
    </row>
    <row r="74" spans="1:5" ht="57.75" customHeight="1" x14ac:dyDescent="0.25">
      <c r="A74" s="22" t="s">
        <v>120</v>
      </c>
      <c r="B74" s="1" t="s">
        <v>121</v>
      </c>
      <c r="C74" s="2">
        <f>C75</f>
        <v>15000</v>
      </c>
      <c r="D74" s="2">
        <f t="shared" ref="D74:E74" si="28">D75</f>
        <v>5000</v>
      </c>
      <c r="E74" s="3">
        <f t="shared" si="28"/>
        <v>5000</v>
      </c>
    </row>
    <row r="75" spans="1:5" ht="37.5" customHeight="1" x14ac:dyDescent="0.25">
      <c r="A75" s="6" t="s">
        <v>122</v>
      </c>
      <c r="B75" s="4" t="s">
        <v>123</v>
      </c>
      <c r="C75" s="5">
        <v>15000</v>
      </c>
      <c r="D75" s="25">
        <v>5000</v>
      </c>
      <c r="E75" s="8">
        <v>5000</v>
      </c>
    </row>
    <row r="76" spans="1:5" ht="20.25" customHeight="1" x14ac:dyDescent="0.25">
      <c r="A76" s="22" t="s">
        <v>153</v>
      </c>
      <c r="B76" s="1" t="s">
        <v>154</v>
      </c>
      <c r="C76" s="2">
        <f>C77+C86+C88+C90+C92</f>
        <v>26171</v>
      </c>
      <c r="D76" s="2">
        <f>D77+D86+D88+D90+D92</f>
        <v>13089</v>
      </c>
      <c r="E76" s="3">
        <f>E77+E86+E88+E90+E92</f>
        <v>13089</v>
      </c>
    </row>
    <row r="77" spans="1:5" ht="24" x14ac:dyDescent="0.25">
      <c r="A77" s="22" t="s">
        <v>155</v>
      </c>
      <c r="B77" s="1" t="s">
        <v>156</v>
      </c>
      <c r="C77" s="2">
        <f>SUM(C78:C85)</f>
        <v>1808.54</v>
      </c>
      <c r="D77" s="2">
        <f t="shared" ref="D77:E77" si="29">SUM(D78:D85)</f>
        <v>1847.54</v>
      </c>
      <c r="E77" s="3">
        <f t="shared" si="29"/>
        <v>1847.54</v>
      </c>
    </row>
    <row r="78" spans="1:5" ht="36" x14ac:dyDescent="0.25">
      <c r="A78" s="6" t="s">
        <v>198</v>
      </c>
      <c r="B78" s="4" t="s">
        <v>199</v>
      </c>
      <c r="C78" s="5">
        <v>18.649999999999999</v>
      </c>
      <c r="D78" s="7">
        <v>18.649999999999999</v>
      </c>
      <c r="E78" s="8">
        <v>18.649999999999999</v>
      </c>
    </row>
    <row r="79" spans="1:5" ht="48" x14ac:dyDescent="0.25">
      <c r="A79" s="6" t="s">
        <v>200</v>
      </c>
      <c r="B79" s="4" t="s">
        <v>201</v>
      </c>
      <c r="C79" s="5">
        <v>143</v>
      </c>
      <c r="D79" s="7">
        <v>143</v>
      </c>
      <c r="E79" s="8">
        <v>143</v>
      </c>
    </row>
    <row r="80" spans="1:5" ht="37.5" customHeight="1" x14ac:dyDescent="0.25">
      <c r="A80" s="6" t="s">
        <v>157</v>
      </c>
      <c r="B80" s="4" t="s">
        <v>158</v>
      </c>
      <c r="C80" s="5">
        <v>90.55556</v>
      </c>
      <c r="D80" s="7">
        <v>82.407409999999999</v>
      </c>
      <c r="E80" s="8">
        <v>88.209879999999998</v>
      </c>
    </row>
    <row r="81" spans="1:5" ht="37.5" customHeight="1" x14ac:dyDescent="0.25">
      <c r="A81" s="6" t="s">
        <v>202</v>
      </c>
      <c r="B81" s="4" t="s">
        <v>203</v>
      </c>
      <c r="C81" s="5">
        <v>191.26872</v>
      </c>
      <c r="D81" s="7">
        <v>191.26872</v>
      </c>
      <c r="E81" s="8">
        <v>191.26872</v>
      </c>
    </row>
    <row r="82" spans="1:5" ht="37.5" customHeight="1" x14ac:dyDescent="0.25">
      <c r="A82" s="6" t="s">
        <v>204</v>
      </c>
      <c r="B82" s="4" t="s">
        <v>205</v>
      </c>
      <c r="C82" s="5">
        <v>70.565719999999999</v>
      </c>
      <c r="D82" s="7">
        <v>77.532030000000006</v>
      </c>
      <c r="E82" s="8">
        <v>71.47833</v>
      </c>
    </row>
    <row r="83" spans="1:5" ht="37.5" customHeight="1" x14ac:dyDescent="0.25">
      <c r="A83" s="6" t="s">
        <v>206</v>
      </c>
      <c r="B83" s="4" t="s">
        <v>207</v>
      </c>
      <c r="C83" s="5">
        <v>5</v>
      </c>
      <c r="D83" s="7">
        <v>5</v>
      </c>
      <c r="E83" s="8">
        <v>5</v>
      </c>
    </row>
    <row r="84" spans="1:5" ht="37.5" customHeight="1" x14ac:dyDescent="0.25">
      <c r="A84" s="6" t="s">
        <v>176</v>
      </c>
      <c r="B84" s="4" t="s">
        <v>177</v>
      </c>
      <c r="C84" s="5">
        <v>120.5</v>
      </c>
      <c r="D84" s="7">
        <v>160.68183999999999</v>
      </c>
      <c r="E84" s="8">
        <v>160.93306999999999</v>
      </c>
    </row>
    <row r="85" spans="1:5" ht="37.5" customHeight="1" x14ac:dyDescent="0.25">
      <c r="A85" s="6" t="s">
        <v>208</v>
      </c>
      <c r="B85" s="4" t="s">
        <v>209</v>
      </c>
      <c r="C85" s="5">
        <v>1169</v>
      </c>
      <c r="D85" s="7">
        <v>1169</v>
      </c>
      <c r="E85" s="8">
        <v>1169</v>
      </c>
    </row>
    <row r="86" spans="1:5" ht="37.5" customHeight="1" x14ac:dyDescent="0.25">
      <c r="A86" s="22" t="s">
        <v>210</v>
      </c>
      <c r="B86" s="1" t="s">
        <v>211</v>
      </c>
      <c r="C86" s="2">
        <f>C87</f>
        <v>300.45999999999998</v>
      </c>
      <c r="D86" s="2">
        <f t="shared" ref="D86:E86" si="30">D87</f>
        <v>300.45999999999998</v>
      </c>
      <c r="E86" s="29">
        <f t="shared" si="30"/>
        <v>300.45999999999998</v>
      </c>
    </row>
    <row r="87" spans="1:5" ht="37.5" customHeight="1" x14ac:dyDescent="0.25">
      <c r="A87" s="6" t="s">
        <v>212</v>
      </c>
      <c r="B87" s="4" t="s">
        <v>213</v>
      </c>
      <c r="C87" s="5">
        <v>300.45999999999998</v>
      </c>
      <c r="D87" s="7">
        <v>300.45999999999998</v>
      </c>
      <c r="E87" s="8">
        <v>300.45999999999998</v>
      </c>
    </row>
    <row r="88" spans="1:5" ht="60" x14ac:dyDescent="0.25">
      <c r="A88" s="22" t="s">
        <v>159</v>
      </c>
      <c r="B88" s="1" t="s">
        <v>160</v>
      </c>
      <c r="C88" s="2">
        <f>C89</f>
        <v>13080</v>
      </c>
      <c r="D88" s="2">
        <f>D89</f>
        <v>10580</v>
      </c>
      <c r="E88" s="29">
        <f>E89</f>
        <v>10580</v>
      </c>
    </row>
    <row r="89" spans="1:5" ht="48" x14ac:dyDescent="0.25">
      <c r="A89" s="6" t="s">
        <v>161</v>
      </c>
      <c r="B89" s="4" t="s">
        <v>162</v>
      </c>
      <c r="C89" s="5">
        <v>13080</v>
      </c>
      <c r="D89" s="7">
        <v>10580</v>
      </c>
      <c r="E89" s="8">
        <v>10580</v>
      </c>
    </row>
    <row r="90" spans="1:5" x14ac:dyDescent="0.25">
      <c r="A90" s="22" t="s">
        <v>246</v>
      </c>
      <c r="B90" s="1" t="s">
        <v>247</v>
      </c>
      <c r="C90" s="2">
        <f>C91</f>
        <v>647</v>
      </c>
      <c r="D90" s="2">
        <f t="shared" ref="D90:E90" si="31">D91</f>
        <v>361</v>
      </c>
      <c r="E90" s="29">
        <f t="shared" si="31"/>
        <v>361</v>
      </c>
    </row>
    <row r="91" spans="1:5" ht="36" x14ac:dyDescent="0.25">
      <c r="A91" s="6" t="s">
        <v>248</v>
      </c>
      <c r="B91" s="4" t="s">
        <v>249</v>
      </c>
      <c r="C91" s="5">
        <v>647</v>
      </c>
      <c r="D91" s="7">
        <v>361</v>
      </c>
      <c r="E91" s="8">
        <v>361</v>
      </c>
    </row>
    <row r="92" spans="1:5" ht="72" x14ac:dyDescent="0.25">
      <c r="A92" s="22" t="s">
        <v>250</v>
      </c>
      <c r="B92" s="1" t="s">
        <v>251</v>
      </c>
      <c r="C92" s="2">
        <v>10335</v>
      </c>
      <c r="D92" s="2">
        <v>0</v>
      </c>
      <c r="E92" s="29">
        <v>0</v>
      </c>
    </row>
    <row r="93" spans="1:5" ht="24.75" customHeight="1" x14ac:dyDescent="0.25">
      <c r="A93" s="22" t="s">
        <v>124</v>
      </c>
      <c r="B93" s="1" t="s">
        <v>125</v>
      </c>
      <c r="C93" s="2">
        <f>C94</f>
        <v>3325686.4800000004</v>
      </c>
      <c r="D93" s="2">
        <f t="shared" ref="D93:E93" si="32">D94</f>
        <v>3604898.5</v>
      </c>
      <c r="E93" s="3">
        <f t="shared" si="32"/>
        <v>6493087.9100000001</v>
      </c>
    </row>
    <row r="94" spans="1:5" ht="31.5" customHeight="1" x14ac:dyDescent="0.25">
      <c r="A94" s="22" t="s">
        <v>126</v>
      </c>
      <c r="B94" s="1" t="s">
        <v>127</v>
      </c>
      <c r="C94" s="2">
        <f>C95+C122</f>
        <v>3325686.4800000004</v>
      </c>
      <c r="D94" s="2">
        <f t="shared" ref="D94:E94" si="33">D95+D122</f>
        <v>3604898.5</v>
      </c>
      <c r="E94" s="3">
        <f t="shared" si="33"/>
        <v>6493087.9100000001</v>
      </c>
    </row>
    <row r="95" spans="1:5" ht="24.75" customHeight="1" x14ac:dyDescent="0.25">
      <c r="A95" s="22" t="s">
        <v>128</v>
      </c>
      <c r="B95" s="1" t="s">
        <v>129</v>
      </c>
      <c r="C95" s="2">
        <f>SUM(C96:C103)+C104</f>
        <v>956326.09000000008</v>
      </c>
      <c r="D95" s="2">
        <f>SUM(D96:D103)+D104</f>
        <v>1235073.04</v>
      </c>
      <c r="E95" s="3">
        <f>SUM(E96:E103)+E104</f>
        <v>4139406.45</v>
      </c>
    </row>
    <row r="96" spans="1:5" ht="27" customHeight="1" x14ac:dyDescent="0.25">
      <c r="A96" s="6" t="s">
        <v>148</v>
      </c>
      <c r="B96" s="4" t="s">
        <v>149</v>
      </c>
      <c r="C96" s="5">
        <v>167290.63</v>
      </c>
      <c r="D96" s="25">
        <v>170000</v>
      </c>
      <c r="E96" s="8">
        <v>150000</v>
      </c>
    </row>
    <row r="97" spans="1:5" ht="55.5" customHeight="1" x14ac:dyDescent="0.25">
      <c r="A97" s="6" t="s">
        <v>257</v>
      </c>
      <c r="B97" s="4" t="s">
        <v>239</v>
      </c>
      <c r="C97" s="5">
        <v>21859.11</v>
      </c>
      <c r="D97" s="7">
        <v>0</v>
      </c>
      <c r="E97" s="8">
        <v>212460.79</v>
      </c>
    </row>
    <row r="98" spans="1:5" s="31" customFormat="1" ht="36" x14ac:dyDescent="0.2">
      <c r="A98" s="6" t="s">
        <v>151</v>
      </c>
      <c r="B98" s="30" t="s">
        <v>152</v>
      </c>
      <c r="C98" s="5">
        <v>71039.5</v>
      </c>
      <c r="D98" s="25">
        <v>78354.7</v>
      </c>
      <c r="E98" s="8">
        <v>86845.3</v>
      </c>
    </row>
    <row r="99" spans="1:5" ht="23.25" customHeight="1" x14ac:dyDescent="0.25">
      <c r="A99" s="6" t="s">
        <v>146</v>
      </c>
      <c r="B99" s="4" t="s">
        <v>147</v>
      </c>
      <c r="C99" s="5">
        <v>1925.7</v>
      </c>
      <c r="D99" s="25">
        <v>2870.5</v>
      </c>
      <c r="E99" s="8">
        <v>1925.5500000000002</v>
      </c>
    </row>
    <row r="100" spans="1:5" ht="36" x14ac:dyDescent="0.25">
      <c r="A100" s="6" t="s">
        <v>180</v>
      </c>
      <c r="B100" s="4" t="s">
        <v>182</v>
      </c>
      <c r="C100" s="5">
        <v>618.79999999999995</v>
      </c>
      <c r="D100" s="25">
        <v>626.87</v>
      </c>
      <c r="E100" s="8">
        <v>627.01</v>
      </c>
    </row>
    <row r="101" spans="1:5" ht="42.75" customHeight="1" x14ac:dyDescent="0.25">
      <c r="A101" s="6" t="s">
        <v>181</v>
      </c>
      <c r="B101" s="4" t="s">
        <v>214</v>
      </c>
      <c r="C101" s="5">
        <v>0</v>
      </c>
      <c r="D101" s="25">
        <v>115092.88</v>
      </c>
      <c r="E101" s="8">
        <v>0</v>
      </c>
    </row>
    <row r="102" spans="1:5" ht="45.75" customHeight="1" x14ac:dyDescent="0.25">
      <c r="A102" s="6" t="s">
        <v>150</v>
      </c>
      <c r="B102" s="4" t="s">
        <v>178</v>
      </c>
      <c r="C102" s="5">
        <v>0</v>
      </c>
      <c r="D102" s="25">
        <v>56972.26</v>
      </c>
      <c r="E102" s="8">
        <v>3025946.54</v>
      </c>
    </row>
    <row r="103" spans="1:5" ht="36.75" customHeight="1" x14ac:dyDescent="0.25">
      <c r="A103" s="6" t="s">
        <v>150</v>
      </c>
      <c r="B103" s="4" t="s">
        <v>179</v>
      </c>
      <c r="C103" s="5">
        <v>52290</v>
      </c>
      <c r="D103" s="25">
        <v>0</v>
      </c>
      <c r="E103" s="8">
        <v>0</v>
      </c>
    </row>
    <row r="104" spans="1:5" ht="21" customHeight="1" x14ac:dyDescent="0.25">
      <c r="A104" s="22" t="s">
        <v>130</v>
      </c>
      <c r="B104" s="1" t="s">
        <v>131</v>
      </c>
      <c r="C104" s="2">
        <f>SUM(C105:C121)</f>
        <v>641302.35000000009</v>
      </c>
      <c r="D104" s="2">
        <f t="shared" ref="D104:E104" si="34">SUM(D105:D121)</f>
        <v>811155.83000000007</v>
      </c>
      <c r="E104" s="29">
        <f t="shared" si="34"/>
        <v>661601.26</v>
      </c>
    </row>
    <row r="105" spans="1:5" ht="32.25" customHeight="1" x14ac:dyDescent="0.25">
      <c r="A105" s="6" t="s">
        <v>258</v>
      </c>
      <c r="B105" s="4" t="s">
        <v>259</v>
      </c>
      <c r="C105" s="5">
        <v>9759</v>
      </c>
      <c r="D105" s="5">
        <v>0</v>
      </c>
      <c r="E105" s="8">
        <v>6897</v>
      </c>
    </row>
    <row r="106" spans="1:5" ht="43.5" customHeight="1" x14ac:dyDescent="0.25">
      <c r="A106" s="6" t="s">
        <v>215</v>
      </c>
      <c r="B106" s="4" t="s">
        <v>216</v>
      </c>
      <c r="C106" s="5">
        <v>11435.25</v>
      </c>
      <c r="D106" s="25">
        <v>0</v>
      </c>
      <c r="E106" s="8">
        <v>0</v>
      </c>
    </row>
    <row r="107" spans="1:5" ht="50.25" customHeight="1" x14ac:dyDescent="0.25">
      <c r="A107" s="6" t="s">
        <v>165</v>
      </c>
      <c r="B107" s="4" t="s">
        <v>260</v>
      </c>
      <c r="C107" s="25">
        <v>0</v>
      </c>
      <c r="D107" s="32">
        <v>26862</v>
      </c>
      <c r="E107" s="8">
        <v>0</v>
      </c>
    </row>
    <row r="108" spans="1:5" ht="78.75" customHeight="1" x14ac:dyDescent="0.25">
      <c r="A108" s="6" t="s">
        <v>166</v>
      </c>
      <c r="B108" s="33" t="s">
        <v>223</v>
      </c>
      <c r="C108" s="5">
        <v>1282</v>
      </c>
      <c r="D108" s="7">
        <v>1282</v>
      </c>
      <c r="E108" s="8">
        <v>1282</v>
      </c>
    </row>
    <row r="109" spans="1:5" ht="48" x14ac:dyDescent="0.25">
      <c r="A109" s="6" t="s">
        <v>167</v>
      </c>
      <c r="B109" s="33" t="s">
        <v>193</v>
      </c>
      <c r="C109" s="5">
        <v>39991</v>
      </c>
      <c r="D109" s="7">
        <v>0</v>
      </c>
      <c r="E109" s="8">
        <v>0</v>
      </c>
    </row>
    <row r="110" spans="1:5" ht="26.25" customHeight="1" x14ac:dyDescent="0.25">
      <c r="A110" s="6" t="s">
        <v>168</v>
      </c>
      <c r="B110" s="33" t="s">
        <v>137</v>
      </c>
      <c r="C110" s="5">
        <v>7991</v>
      </c>
      <c r="D110" s="7">
        <v>8513</v>
      </c>
      <c r="E110" s="8">
        <v>8580</v>
      </c>
    </row>
    <row r="111" spans="1:5" ht="24" x14ac:dyDescent="0.25">
      <c r="A111" s="6" t="s">
        <v>183</v>
      </c>
      <c r="B111" s="4" t="s">
        <v>184</v>
      </c>
      <c r="C111" s="5">
        <v>242956.17</v>
      </c>
      <c r="D111" s="7">
        <v>221344.9</v>
      </c>
      <c r="E111" s="8">
        <v>0</v>
      </c>
    </row>
    <row r="112" spans="1:5" ht="24" x14ac:dyDescent="0.25">
      <c r="A112" s="6" t="s">
        <v>185</v>
      </c>
      <c r="B112" s="4" t="s">
        <v>186</v>
      </c>
      <c r="C112" s="5">
        <v>23400</v>
      </c>
      <c r="D112" s="7">
        <v>18859.7</v>
      </c>
      <c r="E112" s="8">
        <v>0</v>
      </c>
    </row>
    <row r="113" spans="1:5" ht="28.5" customHeight="1" x14ac:dyDescent="0.25">
      <c r="A113" s="6" t="s">
        <v>187</v>
      </c>
      <c r="B113" s="4" t="s">
        <v>188</v>
      </c>
      <c r="C113" s="5">
        <v>0</v>
      </c>
      <c r="D113" s="7">
        <v>0</v>
      </c>
      <c r="E113" s="8">
        <v>635592</v>
      </c>
    </row>
    <row r="114" spans="1:5" ht="36" x14ac:dyDescent="0.25">
      <c r="A114" s="6" t="s">
        <v>189</v>
      </c>
      <c r="B114" s="4" t="s">
        <v>190</v>
      </c>
      <c r="C114" s="5">
        <v>46089.95</v>
      </c>
      <c r="D114" s="7">
        <v>19752.830000000002</v>
      </c>
      <c r="E114" s="8">
        <v>0</v>
      </c>
    </row>
    <row r="115" spans="1:5" ht="60" x14ac:dyDescent="0.25">
      <c r="A115" s="6" t="s">
        <v>191</v>
      </c>
      <c r="B115" s="4" t="s">
        <v>192</v>
      </c>
      <c r="C115" s="5">
        <v>2775.9</v>
      </c>
      <c r="D115" s="7">
        <v>2775.9</v>
      </c>
      <c r="E115" s="8">
        <v>0</v>
      </c>
    </row>
    <row r="116" spans="1:5" ht="38.25" x14ac:dyDescent="0.25">
      <c r="A116" s="34" t="s">
        <v>217</v>
      </c>
      <c r="B116" s="35" t="s">
        <v>220</v>
      </c>
      <c r="C116" s="5">
        <v>15504.99</v>
      </c>
      <c r="D116" s="7">
        <v>14115.58</v>
      </c>
      <c r="E116" s="8">
        <v>0</v>
      </c>
    </row>
    <row r="117" spans="1:5" ht="38.25" x14ac:dyDescent="0.25">
      <c r="A117" s="34" t="s">
        <v>218</v>
      </c>
      <c r="B117" s="35" t="s">
        <v>221</v>
      </c>
      <c r="C117" s="5">
        <v>18000</v>
      </c>
      <c r="D117" s="7">
        <v>0</v>
      </c>
      <c r="E117" s="8">
        <v>0</v>
      </c>
    </row>
    <row r="118" spans="1:5" ht="25.5" x14ac:dyDescent="0.25">
      <c r="A118" s="34" t="s">
        <v>219</v>
      </c>
      <c r="B118" s="35" t="s">
        <v>222</v>
      </c>
      <c r="C118" s="5">
        <v>0</v>
      </c>
      <c r="D118" s="7">
        <v>0</v>
      </c>
      <c r="E118" s="8">
        <v>991.86</v>
      </c>
    </row>
    <row r="119" spans="1:5" ht="51" x14ac:dyDescent="0.25">
      <c r="A119" s="43" t="s">
        <v>261</v>
      </c>
      <c r="B119" s="35" t="s">
        <v>262</v>
      </c>
      <c r="C119" s="42">
        <v>8838.5499999999993</v>
      </c>
      <c r="D119" s="7">
        <v>0</v>
      </c>
      <c r="E119" s="8">
        <v>0</v>
      </c>
    </row>
    <row r="120" spans="1:5" ht="30" customHeight="1" x14ac:dyDescent="0.25">
      <c r="A120" s="43" t="s">
        <v>263</v>
      </c>
      <c r="B120" s="35" t="s">
        <v>264</v>
      </c>
      <c r="C120" s="42">
        <v>0</v>
      </c>
      <c r="D120" s="7">
        <v>0</v>
      </c>
      <c r="E120" s="8">
        <v>8258.4</v>
      </c>
    </row>
    <row r="121" spans="1:5" ht="38.25" x14ac:dyDescent="0.25">
      <c r="A121" s="43" t="s">
        <v>265</v>
      </c>
      <c r="B121" s="35" t="s">
        <v>266</v>
      </c>
      <c r="C121" s="42">
        <v>213278.54</v>
      </c>
      <c r="D121" s="7">
        <v>497649.91999999998</v>
      </c>
      <c r="E121" s="8">
        <v>0</v>
      </c>
    </row>
    <row r="122" spans="1:5" ht="23.25" customHeight="1" x14ac:dyDescent="0.25">
      <c r="A122" s="44" t="s">
        <v>132</v>
      </c>
      <c r="B122" s="45" t="s">
        <v>133</v>
      </c>
      <c r="C122" s="2">
        <f>SUM(C123:C134)+C135</f>
        <v>2369360.39</v>
      </c>
      <c r="D122" s="2">
        <f>SUM(D123:D134)+D135</f>
        <v>2369825.46</v>
      </c>
      <c r="E122" s="3">
        <f>SUM(E123:E134)+E135</f>
        <v>2353681.46</v>
      </c>
    </row>
    <row r="123" spans="1:5" ht="36" x14ac:dyDescent="0.25">
      <c r="A123" s="6" t="s">
        <v>169</v>
      </c>
      <c r="B123" s="4" t="s">
        <v>225</v>
      </c>
      <c r="C123" s="5">
        <v>6616</v>
      </c>
      <c r="D123" s="25">
        <v>6663</v>
      </c>
      <c r="E123" s="8">
        <v>6701</v>
      </c>
    </row>
    <row r="124" spans="1:5" ht="36" x14ac:dyDescent="0.25">
      <c r="A124" s="6" t="s">
        <v>170</v>
      </c>
      <c r="B124" s="4" t="s">
        <v>226</v>
      </c>
      <c r="C124" s="5">
        <v>3178</v>
      </c>
      <c r="D124" s="25">
        <v>3175</v>
      </c>
      <c r="E124" s="8">
        <v>3175</v>
      </c>
    </row>
    <row r="125" spans="1:5" ht="36" x14ac:dyDescent="0.25">
      <c r="A125" s="6" t="s">
        <v>171</v>
      </c>
      <c r="B125" s="4" t="s">
        <v>227</v>
      </c>
      <c r="C125" s="5">
        <v>1205</v>
      </c>
      <c r="D125" s="25">
        <v>1205</v>
      </c>
      <c r="E125" s="8">
        <v>1205</v>
      </c>
    </row>
    <row r="126" spans="1:5" ht="60" x14ac:dyDescent="0.25">
      <c r="A126" s="6" t="s">
        <v>194</v>
      </c>
      <c r="B126" s="4" t="s">
        <v>228</v>
      </c>
      <c r="C126" s="5">
        <v>232.54</v>
      </c>
      <c r="D126" s="5">
        <v>232.54</v>
      </c>
      <c r="E126" s="8">
        <v>232.54</v>
      </c>
    </row>
    <row r="127" spans="1:5" ht="48" x14ac:dyDescent="0.25">
      <c r="A127" s="6" t="s">
        <v>224</v>
      </c>
      <c r="B127" s="4" t="s">
        <v>229</v>
      </c>
      <c r="C127" s="5">
        <v>1163</v>
      </c>
      <c r="D127" s="25">
        <v>1163</v>
      </c>
      <c r="E127" s="8">
        <v>1163</v>
      </c>
    </row>
    <row r="128" spans="1:5" ht="60" x14ac:dyDescent="0.25">
      <c r="A128" s="6" t="s">
        <v>267</v>
      </c>
      <c r="B128" s="4" t="s">
        <v>268</v>
      </c>
      <c r="C128" s="5">
        <v>5012</v>
      </c>
      <c r="D128" s="25">
        <v>5012</v>
      </c>
      <c r="E128" s="8">
        <v>5012</v>
      </c>
    </row>
    <row r="129" spans="1:5" ht="43.5" customHeight="1" x14ac:dyDescent="0.25">
      <c r="A129" s="6" t="s">
        <v>139</v>
      </c>
      <c r="B129" s="4" t="s">
        <v>143</v>
      </c>
      <c r="C129" s="5">
        <v>37212</v>
      </c>
      <c r="D129" s="25">
        <v>37212</v>
      </c>
      <c r="E129" s="8">
        <v>37212</v>
      </c>
    </row>
    <row r="130" spans="1:5" ht="39.75" customHeight="1" x14ac:dyDescent="0.25">
      <c r="A130" s="6" t="s">
        <v>140</v>
      </c>
      <c r="B130" s="4" t="s">
        <v>144</v>
      </c>
      <c r="C130" s="5">
        <v>55481</v>
      </c>
      <c r="D130" s="25">
        <v>55481</v>
      </c>
      <c r="E130" s="8">
        <v>39630</v>
      </c>
    </row>
    <row r="131" spans="1:5" ht="33.75" customHeight="1" x14ac:dyDescent="0.25">
      <c r="A131" s="6" t="s">
        <v>141</v>
      </c>
      <c r="B131" s="4" t="s">
        <v>230</v>
      </c>
      <c r="C131" s="5">
        <v>11974.95</v>
      </c>
      <c r="D131" s="25">
        <v>12396.62</v>
      </c>
      <c r="E131" s="8">
        <v>12396.62</v>
      </c>
    </row>
    <row r="132" spans="1:5" ht="34.5" customHeight="1" x14ac:dyDescent="0.25">
      <c r="A132" s="6" t="s">
        <v>142</v>
      </c>
      <c r="B132" s="4" t="s">
        <v>145</v>
      </c>
      <c r="C132" s="5">
        <v>5.9</v>
      </c>
      <c r="D132" s="25">
        <v>5.3</v>
      </c>
      <c r="E132" s="8">
        <v>5.3</v>
      </c>
    </row>
    <row r="133" spans="1:5" ht="34.5" customHeight="1" x14ac:dyDescent="0.25">
      <c r="A133" s="6" t="s">
        <v>241</v>
      </c>
      <c r="B133" s="4" t="s">
        <v>240</v>
      </c>
      <c r="C133" s="5">
        <v>7119</v>
      </c>
      <c r="D133" s="7">
        <v>7119</v>
      </c>
      <c r="E133" s="8">
        <v>5733</v>
      </c>
    </row>
    <row r="134" spans="1:5" ht="34.5" customHeight="1" x14ac:dyDescent="0.25">
      <c r="A134" s="6" t="s">
        <v>232</v>
      </c>
      <c r="B134" s="4" t="s">
        <v>231</v>
      </c>
      <c r="C134" s="5">
        <v>50817</v>
      </c>
      <c r="D134" s="7">
        <v>50817</v>
      </c>
      <c r="E134" s="8">
        <v>51872</v>
      </c>
    </row>
    <row r="135" spans="1:5" ht="22.5" customHeight="1" x14ac:dyDescent="0.25">
      <c r="A135" s="22" t="s">
        <v>134</v>
      </c>
      <c r="B135" s="1" t="s">
        <v>135</v>
      </c>
      <c r="C135" s="2">
        <f>SUM(C136:C138)</f>
        <v>2189344</v>
      </c>
      <c r="D135" s="2">
        <f t="shared" ref="D135:E135" si="35">SUM(D136:D138)</f>
        <v>2189344</v>
      </c>
      <c r="E135" s="29">
        <f t="shared" si="35"/>
        <v>2189344</v>
      </c>
    </row>
    <row r="136" spans="1:5" ht="56.25" customHeight="1" x14ac:dyDescent="0.25">
      <c r="A136" s="6" t="s">
        <v>172</v>
      </c>
      <c r="B136" s="4" t="s">
        <v>138</v>
      </c>
      <c r="C136" s="5">
        <v>1469</v>
      </c>
      <c r="D136" s="25">
        <v>1469</v>
      </c>
      <c r="E136" s="8">
        <v>1469</v>
      </c>
    </row>
    <row r="137" spans="1:5" ht="132" x14ac:dyDescent="0.25">
      <c r="A137" s="6" t="s">
        <v>195</v>
      </c>
      <c r="B137" s="4" t="s">
        <v>233</v>
      </c>
      <c r="C137" s="5">
        <v>18618</v>
      </c>
      <c r="D137" s="25">
        <v>18618</v>
      </c>
      <c r="E137" s="8">
        <v>18618</v>
      </c>
    </row>
    <row r="138" spans="1:5" ht="108" x14ac:dyDescent="0.25">
      <c r="A138" s="6" t="s">
        <v>196</v>
      </c>
      <c r="B138" s="4" t="s">
        <v>234</v>
      </c>
      <c r="C138" s="5">
        <v>2169257</v>
      </c>
      <c r="D138" s="25">
        <v>2169257</v>
      </c>
      <c r="E138" s="8">
        <v>2169257</v>
      </c>
    </row>
    <row r="139" spans="1:5" ht="15" customHeight="1" thickBot="1" x14ac:dyDescent="0.3">
      <c r="A139" s="52" t="s">
        <v>136</v>
      </c>
      <c r="B139" s="53"/>
      <c r="C139" s="36">
        <f>C7+C93</f>
        <v>7764643.0560000008</v>
      </c>
      <c r="D139" s="36">
        <f>D7+D93</f>
        <v>7726462.8959999997</v>
      </c>
      <c r="E139" s="37">
        <f>E7+E93</f>
        <v>11099701.727</v>
      </c>
    </row>
    <row r="140" spans="1:5" ht="21" customHeight="1" x14ac:dyDescent="0.25">
      <c r="A140" s="38"/>
      <c r="B140" s="38"/>
      <c r="C140" s="38"/>
      <c r="D140" s="38"/>
      <c r="E140" s="39"/>
    </row>
    <row r="141" spans="1:5" x14ac:dyDescent="0.25">
      <c r="A141" s="40"/>
    </row>
    <row r="142" spans="1:5" ht="15" customHeight="1" x14ac:dyDescent="0.25">
      <c r="A142" s="51"/>
      <c r="B142" s="51"/>
      <c r="C142" s="41"/>
    </row>
  </sheetData>
  <mergeCells count="9">
    <mergeCell ref="D1:E1"/>
    <mergeCell ref="D4:E4"/>
    <mergeCell ref="A2:E2"/>
    <mergeCell ref="A3:E3"/>
    <mergeCell ref="A142:B142"/>
    <mergeCell ref="A139:B139"/>
    <mergeCell ref="A4:A5"/>
    <mergeCell ref="B4:B5"/>
    <mergeCell ref="C4:C5"/>
  </mergeCells>
  <pageMargins left="1.1811023622047245" right="0.39370078740157483" top="0.78740157480314965" bottom="0.39370078740157483" header="0.59055118110236227" footer="0.23622047244094491"/>
  <pageSetup paperSize="9" scale="90" fitToHeight="0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Татьяна Побежимова</cp:lastModifiedBy>
  <cp:lastPrinted>2023-11-15T07:04:51Z</cp:lastPrinted>
  <dcterms:created xsi:type="dcterms:W3CDTF">2019-11-01T08:25:04Z</dcterms:created>
  <dcterms:modified xsi:type="dcterms:W3CDTF">2023-12-22T13:29:19Z</dcterms:modified>
</cp:coreProperties>
</file>