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<sst xmlns="http://schemas.openxmlformats.org/spreadsheetml/2006/main" count="488" uniqueCount="109">
  <si>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</si>
  <si>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</si>
  <si>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</si>
  <si>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</si>
  <si>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</si>
  <si>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</si>
  <si>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</si>
  <si>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</si>
  <si>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</si>
  <si>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</si>
  <si>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</si>
  <si>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</si>
  <si>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</si>
  <si>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</si>
  <si>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</si>
  <si>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</si>
  <si>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</si>
  <si>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</si>
  <si>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</si>
  <si>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</si>
  <si>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</si>
  <si>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</si>
  <si>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</si>
  <si>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</si>
  <si>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</si>
  <si>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</si>
  <si>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</si>
  <si>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</si>
  <si>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</si>
  <si>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</si>
  <si>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</si>
  <si>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</si>
  <si>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</si>
  <si>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</si>
  <si>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</si>
  <si>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</si>
  <si>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</si>
  <si>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</si>
  <si>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</si>
  <si>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 xml:space="preserve">Итого по подпрограмме </t>
  </si>
  <si>
    <t>Подпрограмма V "Обеспечивающая подпрограмма"</t>
  </si>
  <si>
    <t>Подпрограмма I "Социальная поддержка граждан"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</si>
  <si>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</si>
  <si>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</si>
  <si>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</si>
  <si>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</si>
  <si>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IV "Обеспечение эпизоотического и ветеринарно-санитарного благополучия Московской области"</t>
  </si>
  <si>
    <t>Подпрограмма I "Профилактика преступлений и иных правонарушений"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</si>
  <si>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</si>
  <si>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</si>
  <si>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</si>
  <si>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</si>
  <si>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</si>
  <si>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</si>
  <si>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</si>
  <si>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</si>
  <si>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</si>
  <si>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</si>
  <si>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Подпрогамма I "Пассажирский транспорт общего пользования"</t>
  </si>
  <si>
    <t>Подпрограмма II "Дороги Подмосковья"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</si>
  <si>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</si>
  <si>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</si>
  <si>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</si>
  <si>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</si>
  <si>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</si>
  <si>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</si>
  <si>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</si>
  <si>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</si>
  <si>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</si>
  <si>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</si>
  <si>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</si>
  <si>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</si>
  <si>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Средства бюджета 
 Московской области</t>
  </si>
  <si>
    <t>Средства бюджета 
Московской области</t>
  </si>
  <si>
    <t>Оперативный отчёт о реализации муниципальных программ городского округа Электросталь Московской области (свод) 
 за январь-март 2023 года</t>
  </si>
  <si>
    <t>Муниципальная программа городского округа Электросталь Московской области "Культура и туризм"
Управление по культуре и делам молодёжи Администрации городского округа Электросталь Московской области</t>
  </si>
  <si>
    <t>Подпрограмма II  "Развитие музейного дела"</t>
  </si>
  <si>
    <t>Подпрограмма V "Укрепление материально-технической базы  муниципальных учреждений культуры"</t>
  </si>
  <si>
    <t>Подпрограмма IX "Развитие архивного дела"</t>
  </si>
  <si>
    <t>Подпрограмма I "Общее образование"</t>
  </si>
  <si>
    <t>Подпрограмма II "Дополнительное образование, воспитание и психолого-социальное сопровождение детей"</t>
  </si>
  <si>
    <t>Подпрограмма II "Развитие системы отдыха и оздоровления детей""</t>
  </si>
  <si>
    <t>Подпрограмма III "Содействие занятости населения, развитие трудовых ресурслов и охраны труда"</t>
  </si>
  <si>
    <t>Подпрограмма VI "Развитие и поддержка социально ориентированных некоммерческих организаций"</t>
  </si>
  <si>
    <t>Подпрограмма VII "Обспечение доступности для инвалидов и маломобильных групп населения объектов инфраструктуры и услуг"</t>
  </si>
  <si>
    <t>Подпрограмма II "Вовлечение в оборот земель сельскохозяйстивенного назначения и развитие мелилрации"</t>
  </si>
  <si>
    <t xml:space="preserve">Подпрограмма V "Ликвидация накопленного вреда окружающей среде"      </t>
  </si>
  <si>
    <t xml:space="preserve">Средства федерального бюджета </t>
  </si>
  <si>
    <t>Подпрограмма II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</si>
  <si>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Подпрограмма III Обеспечение мероприятий гражданской обороны на территории муниципального образования Московской области"</t>
  </si>
  <si>
    <t>Подпрограмма V "Обеспечение безопасности населения на водных объектах, расположенных на территории муниципального образования Московской области"</t>
  </si>
  <si>
    <t>Подпрограмма I "Создание условий для жилищного строительства"</t>
  </si>
  <si>
    <t>Подпрограмма IIIV " Улучшение жилищных условий отдельных категорий многодетных семей "</t>
  </si>
  <si>
    <t>Подпрограмма III "Объекты теплоснабжения, инженерные коммуникации"</t>
  </si>
  <si>
    <t xml:space="preserve">Подпрограмма V "Энергосбережение и повышение энергетической эффективности"     </t>
  </si>
  <si>
    <t>Подпрограмма VII "Обеспечивающая подпрограмма"</t>
  </si>
  <si>
    <t>Подпрограмма VIII "Реализация полномочий в сфере жилищно-коммунального хозяйства"</t>
  </si>
  <si>
    <t>Подпрограмма I "Эффективное управление имущественным комплексом"</t>
  </si>
  <si>
    <t>Подпрограмма III "Управление муниципальным долгом"</t>
  </si>
  <si>
    <t>Подпрограмма V "Развитие добровольчества(волонтертсов) в Московской области"</t>
  </si>
  <si>
    <t>Подпрограмма VI "Обеспечивающая подпрограмма"</t>
  </si>
  <si>
    <t>Подпрограмма I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</si>
  <si>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Подпрограмма III "Обеспечивающая подпрограмма"</t>
  </si>
  <si>
    <t>Подпрограмма IV "Развитие архивного дела"</t>
  </si>
  <si>
    <t>Подпрограмма III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</si>
  <si>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Муниципальная программа городского округа Электросталь Московской области "Строительство объектов социальной инфраструктуры"
МКУ "Строительство, благоустройство и дорожное хозяйство"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</si>
  <si>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МКУ "Строительство, благоустройство и дорожное хозяйство"Администрации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</si>
  <si>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МКУ "Строительство, благоустройство и дорожное хозяйство"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</si>
  <si>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инфраструктуры, энергоэффективности и отрасли обращения с отходами"
Управление городского жилищного и коммунального хозяйства Администрации городского округа Электросталь Московской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</si>
</sst>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vertical="top"/>
      <protection locked="0"/>
    </xf>
    <xf numFmtId="0" fontId="46" fillId="0" borderId="0" xfId="0" applyFont="1" applyAlignment="1">
      <alignment/>
    </xf>
    <xf numFmtId="0" fontId="45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112">
      <selection activeCell="H126" sqref="H126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63" t="s">
        <v>74</v>
      </c>
      <c r="C1" s="64"/>
      <c r="D1" s="64"/>
      <c r="E1" s="64"/>
      <c r="F1" s="64"/>
      <c r="G1" s="64"/>
      <c r="H1" s="64"/>
      <c r="I1" s="64"/>
      <c r="J1" s="2"/>
    </row>
    <row r="2" spans="1:10" ht="28.5" customHeight="1">
      <c r="A2" s="1"/>
      <c r="B2" s="3" t="s">
        <v>0</v>
      </c>
      <c r="C2" s="14" t="s">
        <v>36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59">
        <v>1</v>
      </c>
      <c r="C3" s="28" t="s">
        <v>7</v>
      </c>
      <c r="D3" s="28" t="s">
        <v>67</v>
      </c>
      <c r="E3" s="29">
        <f>E5+E7</f>
        <v>360</v>
      </c>
      <c r="F3" s="29">
        <f>F5+F7</f>
        <v>70</v>
      </c>
      <c r="G3" s="30">
        <f>F3/E3</f>
        <v>0.19444444444444445</v>
      </c>
      <c r="H3" s="29">
        <f>H5+H7</f>
        <v>16</v>
      </c>
      <c r="I3" s="30">
        <f>H3/E3</f>
        <v>0.044444444444444446</v>
      </c>
      <c r="J3" s="1"/>
    </row>
    <row r="4" spans="1:10" ht="18.75" customHeight="1">
      <c r="A4" s="1"/>
      <c r="B4" s="60"/>
      <c r="C4" s="28" t="s">
        <v>11</v>
      </c>
      <c r="D4" s="31"/>
      <c r="E4" s="29">
        <f>E3</f>
        <v>360</v>
      </c>
      <c r="F4" s="29">
        <f>F3</f>
        <v>70</v>
      </c>
      <c r="G4" s="30">
        <f>F4/E4</f>
        <v>0.19444444444444445</v>
      </c>
      <c r="H4" s="29">
        <f>H3</f>
        <v>16</v>
      </c>
      <c r="I4" s="30">
        <f>H4/E4</f>
        <v>0.044444444444444446</v>
      </c>
      <c r="J4" s="7"/>
    </row>
    <row r="5" spans="1:10" ht="37.5" customHeight="1">
      <c r="A5" s="1"/>
      <c r="B5" s="60"/>
      <c r="C5" s="10" t="s">
        <v>12</v>
      </c>
      <c r="D5" s="5" t="s">
        <v>67</v>
      </c>
      <c r="E5" s="6">
        <v>0</v>
      </c>
      <c r="F5" s="6">
        <v>0</v>
      </c>
      <c r="G5" s="9" t="s">
        <v>19</v>
      </c>
      <c r="H5" s="6">
        <v>0</v>
      </c>
      <c r="I5" s="9" t="s">
        <v>19</v>
      </c>
      <c r="J5" s="1"/>
    </row>
    <row r="6" spans="1:10" ht="18.75" customHeight="1">
      <c r="A6" s="1"/>
      <c r="B6" s="60"/>
      <c r="C6" s="5" t="s">
        <v>13</v>
      </c>
      <c r="D6" s="8"/>
      <c r="E6" s="6">
        <v>0</v>
      </c>
      <c r="F6" s="6">
        <v>0</v>
      </c>
      <c r="G6" s="9" t="s">
        <v>19</v>
      </c>
      <c r="H6" s="6">
        <v>0</v>
      </c>
      <c r="I6" s="9" t="s">
        <v>19</v>
      </c>
      <c r="J6" s="7"/>
    </row>
    <row r="7" spans="1:10" ht="38.25" customHeight="1">
      <c r="A7" s="1"/>
      <c r="B7" s="60"/>
      <c r="C7" s="5" t="s">
        <v>14</v>
      </c>
      <c r="D7" s="5" t="s">
        <v>67</v>
      </c>
      <c r="E7" s="6">
        <v>360</v>
      </c>
      <c r="F7" s="6">
        <v>70</v>
      </c>
      <c r="G7" s="9">
        <f aca="true" t="shared" si="0" ref="G7:G68">F7/E7</f>
        <v>0.19444444444444445</v>
      </c>
      <c r="H7" s="6">
        <v>16</v>
      </c>
      <c r="I7" s="9">
        <f aca="true" t="shared" si="1" ref="I7:I68">H7/E7</f>
        <v>0.044444444444444446</v>
      </c>
      <c r="J7" s="1"/>
    </row>
    <row r="8" spans="1:10" ht="18.75" customHeight="1">
      <c r="A8" s="1"/>
      <c r="B8" s="61"/>
      <c r="C8" s="5" t="s">
        <v>13</v>
      </c>
      <c r="D8" s="8"/>
      <c r="E8" s="6">
        <f>E7</f>
        <v>360</v>
      </c>
      <c r="F8" s="6">
        <f>F7</f>
        <v>70</v>
      </c>
      <c r="G8" s="9">
        <f t="shared" si="0"/>
        <v>0.19444444444444445</v>
      </c>
      <c r="H8" s="6">
        <f>H7</f>
        <v>16</v>
      </c>
      <c r="I8" s="9">
        <f t="shared" si="1"/>
        <v>0.044444444444444446</v>
      </c>
      <c r="J8" s="7"/>
    </row>
    <row r="9" spans="1:10" ht="24.75" customHeight="1">
      <c r="A9" s="1"/>
      <c r="B9" s="59">
        <v>2</v>
      </c>
      <c r="C9" s="62" t="s">
        <v>75</v>
      </c>
      <c r="D9" s="28" t="s">
        <v>70</v>
      </c>
      <c r="E9" s="29">
        <f>E15</f>
        <v>5397.25</v>
      </c>
      <c r="F9" s="29">
        <f>F15</f>
        <v>0</v>
      </c>
      <c r="G9" s="30">
        <f t="shared" si="0"/>
        <v>0</v>
      </c>
      <c r="H9" s="29">
        <f>H15</f>
        <v>0</v>
      </c>
      <c r="I9" s="30">
        <f t="shared" si="1"/>
        <v>0</v>
      </c>
      <c r="J9" s="7"/>
    </row>
    <row r="10" spans="1:10" ht="24.75" customHeight="1">
      <c r="A10" s="1"/>
      <c r="B10" s="60"/>
      <c r="C10" s="62"/>
      <c r="D10" s="47" t="s">
        <v>9</v>
      </c>
      <c r="E10" s="29">
        <f>E16+E21+E24+E29</f>
        <v>3112.9</v>
      </c>
      <c r="F10" s="29">
        <f>F16+F21+F24+F29</f>
        <v>0</v>
      </c>
      <c r="G10" s="30"/>
      <c r="H10" s="29">
        <f>H16+H21+H24+H29</f>
        <v>0</v>
      </c>
      <c r="I10" s="30"/>
      <c r="J10" s="1"/>
    </row>
    <row r="11" spans="1:10" ht="36" customHeight="1">
      <c r="A11" s="1"/>
      <c r="B11" s="60"/>
      <c r="C11" s="62"/>
      <c r="D11" s="28" t="s">
        <v>67</v>
      </c>
      <c r="E11" s="29">
        <f>E13+E17+E19+E25+E27+E30+E22</f>
        <v>345985.69999999995</v>
      </c>
      <c r="F11" s="29">
        <f>F13+F17+F19+F25+F27+F30+F22</f>
        <v>74163.82</v>
      </c>
      <c r="G11" s="30">
        <f t="shared" si="0"/>
        <v>0.21435515976527358</v>
      </c>
      <c r="H11" s="29">
        <f>H13+H17+H19+H25+H27+H30+H22</f>
        <v>73960.95</v>
      </c>
      <c r="I11" s="30">
        <f t="shared" si="1"/>
        <v>0.21376880605181084</v>
      </c>
      <c r="J11" s="1"/>
    </row>
    <row r="12" spans="1:10" ht="18.75" customHeight="1">
      <c r="A12" s="1"/>
      <c r="B12" s="60"/>
      <c r="C12" s="28" t="s">
        <v>11</v>
      </c>
      <c r="D12" s="31"/>
      <c r="E12" s="29">
        <f>SUM(E9:E11)</f>
        <v>354495.85</v>
      </c>
      <c r="F12" s="29">
        <f>SUM(F9:F11)</f>
        <v>74163.82</v>
      </c>
      <c r="G12" s="30">
        <f t="shared" si="0"/>
        <v>0.209209275651605</v>
      </c>
      <c r="H12" s="29">
        <f>SUM(H9:H11)</f>
        <v>73960.95</v>
      </c>
      <c r="I12" s="30">
        <f t="shared" si="1"/>
        <v>0.2086369981482153</v>
      </c>
      <c r="J12" s="7"/>
    </row>
    <row r="13" spans="1:10" ht="34.5" customHeight="1">
      <c r="A13" s="1"/>
      <c r="B13" s="60"/>
      <c r="C13" s="10" t="s">
        <v>76</v>
      </c>
      <c r="D13" s="5" t="s">
        <v>67</v>
      </c>
      <c r="E13" s="6">
        <v>21521.2</v>
      </c>
      <c r="F13" s="6">
        <v>4425.2</v>
      </c>
      <c r="G13" s="9">
        <f t="shared" si="0"/>
        <v>0.2056205044328383</v>
      </c>
      <c r="H13" s="6">
        <v>4407.33</v>
      </c>
      <c r="I13" s="9">
        <f t="shared" si="1"/>
        <v>0.2047901603999777</v>
      </c>
      <c r="J13" s="7"/>
    </row>
    <row r="14" spans="1:10" ht="18.75" customHeight="1">
      <c r="A14" s="1"/>
      <c r="B14" s="60"/>
      <c r="C14" s="5" t="s">
        <v>13</v>
      </c>
      <c r="D14" s="8"/>
      <c r="E14" s="6">
        <f>E13</f>
        <v>21521.2</v>
      </c>
      <c r="F14" s="6">
        <f>F13</f>
        <v>4425.2</v>
      </c>
      <c r="G14" s="9">
        <f t="shared" si="0"/>
        <v>0.2056205044328383</v>
      </c>
      <c r="H14" s="6">
        <f>H13</f>
        <v>4407.33</v>
      </c>
      <c r="I14" s="9">
        <f t="shared" si="1"/>
        <v>0.2047901603999777</v>
      </c>
      <c r="J14" s="7"/>
    </row>
    <row r="15" spans="1:10" s="19" customFormat="1" ht="19.5" customHeight="1">
      <c r="A15" s="15"/>
      <c r="B15" s="60"/>
      <c r="C15" s="52" t="s">
        <v>37</v>
      </c>
      <c r="D15" s="16" t="s">
        <v>8</v>
      </c>
      <c r="E15" s="17">
        <v>5397.25</v>
      </c>
      <c r="F15" s="17">
        <v>0</v>
      </c>
      <c r="G15" s="18">
        <f t="shared" si="0"/>
        <v>0</v>
      </c>
      <c r="H15" s="17">
        <v>0</v>
      </c>
      <c r="I15" s="18">
        <f t="shared" si="1"/>
        <v>0</v>
      </c>
      <c r="J15" s="15"/>
    </row>
    <row r="16" spans="1:10" s="19" customFormat="1" ht="27" customHeight="1">
      <c r="A16" s="15"/>
      <c r="B16" s="60"/>
      <c r="C16" s="53"/>
      <c r="D16" s="16" t="s">
        <v>9</v>
      </c>
      <c r="E16" s="17">
        <v>312.12</v>
      </c>
      <c r="F16" s="17">
        <v>0</v>
      </c>
      <c r="G16" s="18">
        <f t="shared" si="0"/>
        <v>0</v>
      </c>
      <c r="H16" s="17">
        <v>0</v>
      </c>
      <c r="I16" s="18">
        <f t="shared" si="1"/>
        <v>0</v>
      </c>
      <c r="J16" s="15"/>
    </row>
    <row r="17" spans="1:10" s="19" customFormat="1" ht="37.5" customHeight="1">
      <c r="A17" s="15"/>
      <c r="B17" s="60"/>
      <c r="C17" s="54"/>
      <c r="D17" s="16" t="s">
        <v>9</v>
      </c>
      <c r="E17" s="17">
        <v>53898.38</v>
      </c>
      <c r="F17" s="17">
        <v>11340</v>
      </c>
      <c r="G17" s="18">
        <f t="shared" si="0"/>
        <v>0.21039593397797857</v>
      </c>
      <c r="H17" s="17">
        <v>11215.84</v>
      </c>
      <c r="I17" s="18">
        <f t="shared" si="1"/>
        <v>0.20809233969555302</v>
      </c>
      <c r="J17" s="15"/>
    </row>
    <row r="18" spans="1:10" s="19" customFormat="1" ht="18.75" customHeight="1">
      <c r="A18" s="15"/>
      <c r="B18" s="60"/>
      <c r="C18" s="16" t="s">
        <v>13</v>
      </c>
      <c r="D18" s="20"/>
      <c r="E18" s="17">
        <f>SUM(E15:E17)</f>
        <v>59607.75</v>
      </c>
      <c r="F18" s="17">
        <f>SUM(F15:F17)</f>
        <v>11340</v>
      </c>
      <c r="G18" s="18">
        <f t="shared" si="0"/>
        <v>0.19024371830844145</v>
      </c>
      <c r="H18" s="17">
        <f>SUM(H15:H17)</f>
        <v>11215.84</v>
      </c>
      <c r="I18" s="18">
        <f t="shared" si="1"/>
        <v>0.18816076768541004</v>
      </c>
      <c r="J18" s="21"/>
    </row>
    <row r="19" spans="1:10" s="19" customFormat="1" ht="38.25" customHeight="1">
      <c r="A19" s="15"/>
      <c r="B19" s="60"/>
      <c r="C19" s="16" t="s">
        <v>38</v>
      </c>
      <c r="D19" s="16" t="s">
        <v>67</v>
      </c>
      <c r="E19" s="17">
        <v>116284.26</v>
      </c>
      <c r="F19" s="17">
        <v>32008.56</v>
      </c>
      <c r="G19" s="18">
        <f t="shared" si="0"/>
        <v>0.27526132943529935</v>
      </c>
      <c r="H19" s="17">
        <v>32374.5</v>
      </c>
      <c r="I19" s="18">
        <f t="shared" si="1"/>
        <v>0.2784082729683278</v>
      </c>
      <c r="J19" s="15"/>
    </row>
    <row r="20" spans="1:10" s="19" customFormat="1" ht="18.75" customHeight="1">
      <c r="A20" s="15"/>
      <c r="B20" s="60"/>
      <c r="C20" s="16" t="s">
        <v>13</v>
      </c>
      <c r="D20" s="20"/>
      <c r="E20" s="17">
        <f>SUM(E19)</f>
        <v>116284.26</v>
      </c>
      <c r="F20" s="17">
        <f>SUM(F19)</f>
        <v>32008.56</v>
      </c>
      <c r="G20" s="18">
        <f t="shared" si="0"/>
        <v>0.27526132943529935</v>
      </c>
      <c r="H20" s="17">
        <f>SUM(H19)</f>
        <v>32374.5</v>
      </c>
      <c r="I20" s="18">
        <f t="shared" si="1"/>
        <v>0.2784082729683278</v>
      </c>
      <c r="J20" s="21"/>
    </row>
    <row r="21" spans="1:10" s="19" customFormat="1" ht="22.5" customHeight="1">
      <c r="A21" s="15"/>
      <c r="B21" s="60"/>
      <c r="C21" s="52" t="s">
        <v>77</v>
      </c>
      <c r="D21" s="16" t="s">
        <v>9</v>
      </c>
      <c r="E21" s="17">
        <v>986.09</v>
      </c>
      <c r="F21" s="17">
        <v>0</v>
      </c>
      <c r="G21" s="18">
        <v>0</v>
      </c>
      <c r="H21" s="17">
        <v>0</v>
      </c>
      <c r="I21" s="18">
        <v>0</v>
      </c>
      <c r="J21" s="15"/>
    </row>
    <row r="22" spans="1:10" s="19" customFormat="1" ht="39" customHeight="1">
      <c r="A22" s="15"/>
      <c r="B22" s="60"/>
      <c r="C22" s="54"/>
      <c r="D22" s="16" t="s">
        <v>67</v>
      </c>
      <c r="E22" s="17">
        <v>422.61</v>
      </c>
      <c r="F22" s="17">
        <v>0</v>
      </c>
      <c r="G22" s="18">
        <v>0</v>
      </c>
      <c r="H22" s="17">
        <v>0</v>
      </c>
      <c r="I22" s="18">
        <v>0</v>
      </c>
      <c r="J22" s="15"/>
    </row>
    <row r="23" spans="1:10" s="19" customFormat="1" ht="18.75" customHeight="1">
      <c r="A23" s="15"/>
      <c r="B23" s="60"/>
      <c r="C23" s="16" t="s">
        <v>13</v>
      </c>
      <c r="D23" s="20"/>
      <c r="E23" s="17">
        <f>SUM(E21:E22)</f>
        <v>1408.7</v>
      </c>
      <c r="F23" s="17">
        <f>SUM(F21:F21)</f>
        <v>0</v>
      </c>
      <c r="G23" s="18">
        <v>0</v>
      </c>
      <c r="H23" s="17">
        <f>SUM(H21:H21)</f>
        <v>0</v>
      </c>
      <c r="I23" s="18">
        <v>0</v>
      </c>
      <c r="J23" s="21"/>
    </row>
    <row r="24" spans="1:10" s="19" customFormat="1" ht="24.75" customHeight="1">
      <c r="A24" s="15"/>
      <c r="B24" s="60"/>
      <c r="C24" s="52" t="s">
        <v>69</v>
      </c>
      <c r="D24" s="16" t="s">
        <v>9</v>
      </c>
      <c r="E24" s="17">
        <v>291.69</v>
      </c>
      <c r="F24" s="17">
        <v>0</v>
      </c>
      <c r="G24" s="18">
        <f>F24/E24</f>
        <v>0</v>
      </c>
      <c r="H24" s="17">
        <v>0</v>
      </c>
      <c r="I24" s="18">
        <f>H24/E24</f>
        <v>0</v>
      </c>
      <c r="J24" s="15"/>
    </row>
    <row r="25" spans="1:10" s="19" customFormat="1" ht="38.25" customHeight="1">
      <c r="A25" s="15"/>
      <c r="B25" s="60"/>
      <c r="C25" s="54"/>
      <c r="D25" s="16" t="s">
        <v>9</v>
      </c>
      <c r="E25" s="17">
        <v>118105.01</v>
      </c>
      <c r="F25" s="17">
        <v>22649</v>
      </c>
      <c r="G25" s="18">
        <f>F25/E25</f>
        <v>0.19177001890097636</v>
      </c>
      <c r="H25" s="17">
        <v>22222.22</v>
      </c>
      <c r="I25" s="18">
        <f>H25/E25</f>
        <v>0.18815645500559208</v>
      </c>
      <c r="J25" s="15"/>
    </row>
    <row r="26" spans="1:10" s="19" customFormat="1" ht="18.75" customHeight="1">
      <c r="A26" s="15"/>
      <c r="B26" s="60"/>
      <c r="C26" s="16" t="s">
        <v>13</v>
      </c>
      <c r="D26" s="20"/>
      <c r="E26" s="17">
        <f>SUM(E24:E25)</f>
        <v>118396.7</v>
      </c>
      <c r="F26" s="17">
        <f>SUM(F24:F25)</f>
        <v>22649</v>
      </c>
      <c r="G26" s="18">
        <f>F26/E26</f>
        <v>0.19129756150298108</v>
      </c>
      <c r="H26" s="17">
        <f>SUM(H24:H25)</f>
        <v>22222.22</v>
      </c>
      <c r="I26" s="18">
        <f>H26/E26</f>
        <v>0.18769290022441507</v>
      </c>
      <c r="J26" s="21"/>
    </row>
    <row r="27" spans="1:10" s="19" customFormat="1" ht="40.5" customHeight="1">
      <c r="A27" s="15"/>
      <c r="B27" s="60"/>
      <c r="C27" s="16" t="s">
        <v>26</v>
      </c>
      <c r="D27" s="16" t="s">
        <v>67</v>
      </c>
      <c r="E27" s="17">
        <v>35654.24</v>
      </c>
      <c r="F27" s="17">
        <v>3741.06</v>
      </c>
      <c r="G27" s="18">
        <f t="shared" si="0"/>
        <v>0.10492609013682525</v>
      </c>
      <c r="H27" s="17">
        <v>3741.06</v>
      </c>
      <c r="I27" s="18">
        <f t="shared" si="1"/>
        <v>0.10492609013682525</v>
      </c>
      <c r="J27" s="15"/>
    </row>
    <row r="28" spans="1:10" s="19" customFormat="1" ht="18.75" customHeight="1">
      <c r="A28" s="15"/>
      <c r="B28" s="60"/>
      <c r="C28" s="16" t="s">
        <v>39</v>
      </c>
      <c r="D28" s="20"/>
      <c r="E28" s="17">
        <f>SUM(E27)</f>
        <v>35654.24</v>
      </c>
      <c r="F28" s="17">
        <f>SUM(F27)</f>
        <v>3741.06</v>
      </c>
      <c r="G28" s="18">
        <f t="shared" si="0"/>
        <v>0.10492609013682525</v>
      </c>
      <c r="H28" s="17">
        <f>SUM(H27)</f>
        <v>3741.06</v>
      </c>
      <c r="I28" s="18">
        <f t="shared" si="1"/>
        <v>0.10492609013682525</v>
      </c>
      <c r="J28" s="21"/>
    </row>
    <row r="29" spans="1:10" s="19" customFormat="1" ht="23.25" customHeight="1">
      <c r="A29" s="15"/>
      <c r="B29" s="60"/>
      <c r="C29" s="51" t="s">
        <v>78</v>
      </c>
      <c r="D29" s="16" t="s">
        <v>9</v>
      </c>
      <c r="E29" s="17">
        <v>1523</v>
      </c>
      <c r="F29" s="17">
        <v>0</v>
      </c>
      <c r="G29" s="18">
        <f>F29/E29</f>
        <v>0</v>
      </c>
      <c r="H29" s="17">
        <v>0</v>
      </c>
      <c r="I29" s="18">
        <f>H29/E29</f>
        <v>0</v>
      </c>
      <c r="J29" s="15"/>
    </row>
    <row r="30" spans="1:10" s="19" customFormat="1" ht="36.75" customHeight="1">
      <c r="A30" s="15"/>
      <c r="B30" s="60"/>
      <c r="C30" s="51"/>
      <c r="D30" s="16" t="s">
        <v>67</v>
      </c>
      <c r="E30" s="17">
        <v>100</v>
      </c>
      <c r="F30" s="17">
        <v>0</v>
      </c>
      <c r="G30" s="18">
        <f>F30/E30</f>
        <v>0</v>
      </c>
      <c r="H30" s="17">
        <v>0</v>
      </c>
      <c r="I30" s="18">
        <f>H30/E30</f>
        <v>0</v>
      </c>
      <c r="J30" s="15"/>
    </row>
    <row r="31" spans="1:10" s="19" customFormat="1" ht="18.75" customHeight="1">
      <c r="A31" s="15"/>
      <c r="B31" s="61"/>
      <c r="C31" s="16" t="s">
        <v>13</v>
      </c>
      <c r="D31" s="20"/>
      <c r="E31" s="17">
        <f>SUM(E29:E30)</f>
        <v>1623</v>
      </c>
      <c r="F31" s="17">
        <f>SUM(F29:F30)</f>
        <v>0</v>
      </c>
      <c r="G31" s="18">
        <f>F31/E31</f>
        <v>0</v>
      </c>
      <c r="H31" s="17">
        <f>SUM(H29:H30)</f>
        <v>0</v>
      </c>
      <c r="I31" s="18">
        <f>H31/E31</f>
        <v>0</v>
      </c>
      <c r="J31" s="21"/>
    </row>
    <row r="32" spans="1:10" s="12" customFormat="1" ht="24.75" customHeight="1">
      <c r="A32" s="11"/>
      <c r="B32" s="65">
        <v>3</v>
      </c>
      <c r="C32" s="58" t="s">
        <v>15</v>
      </c>
      <c r="D32" s="41" t="s">
        <v>8</v>
      </c>
      <c r="E32" s="33">
        <f>E36+E40</f>
        <v>121265.84</v>
      </c>
      <c r="F32" s="33">
        <f>F36+F40</f>
        <v>37843.98</v>
      </c>
      <c r="G32" s="34">
        <f t="shared" si="0"/>
        <v>0.3120745298098789</v>
      </c>
      <c r="H32" s="33">
        <f>H36+H40</f>
        <v>37843.98</v>
      </c>
      <c r="I32" s="34">
        <f t="shared" si="1"/>
        <v>0.3120745298098789</v>
      </c>
      <c r="J32" s="11"/>
    </row>
    <row r="33" spans="1:10" s="12" customFormat="1" ht="24.75" customHeight="1">
      <c r="A33" s="11"/>
      <c r="B33" s="66"/>
      <c r="C33" s="58"/>
      <c r="D33" s="41" t="s">
        <v>9</v>
      </c>
      <c r="E33" s="33">
        <f>E37+E41</f>
        <v>2455250.77</v>
      </c>
      <c r="F33" s="33">
        <f>F37+F41</f>
        <v>543901.91</v>
      </c>
      <c r="G33" s="34">
        <f>F33/E33</f>
        <v>0.2215260113735755</v>
      </c>
      <c r="H33" s="33">
        <f>H37+H40</f>
        <v>543901.91</v>
      </c>
      <c r="I33" s="34">
        <f>H33/E33</f>
        <v>0.2215260113735755</v>
      </c>
      <c r="J33" s="11"/>
    </row>
    <row r="34" spans="1:10" s="12" customFormat="1" ht="38.25" customHeight="1">
      <c r="A34" s="11"/>
      <c r="B34" s="66"/>
      <c r="C34" s="58"/>
      <c r="D34" s="32" t="s">
        <v>67</v>
      </c>
      <c r="E34" s="33">
        <f>E38+E42+E44</f>
        <v>1034384.4400000001</v>
      </c>
      <c r="F34" s="33">
        <f>F38+F42+F44</f>
        <v>245811.46</v>
      </c>
      <c r="G34" s="34">
        <f t="shared" si="0"/>
        <v>0.23764033032051407</v>
      </c>
      <c r="H34" s="33">
        <f>H38+H42+H44</f>
        <v>245811.46</v>
      </c>
      <c r="I34" s="34">
        <f t="shared" si="1"/>
        <v>0.23764033032051407</v>
      </c>
      <c r="J34" s="11"/>
    </row>
    <row r="35" spans="1:10" s="12" customFormat="1" ht="18.75" customHeight="1">
      <c r="A35" s="11"/>
      <c r="B35" s="66"/>
      <c r="C35" s="32" t="s">
        <v>11</v>
      </c>
      <c r="D35" s="35"/>
      <c r="E35" s="33">
        <f>SUM(E32:E34)</f>
        <v>3610901.05</v>
      </c>
      <c r="F35" s="33">
        <f>SUM(F32:F34)</f>
        <v>827557.35</v>
      </c>
      <c r="G35" s="34">
        <f t="shared" si="0"/>
        <v>0.2291830594471704</v>
      </c>
      <c r="H35" s="33">
        <f>SUM(H32:H34)</f>
        <v>827557.35</v>
      </c>
      <c r="I35" s="34">
        <f t="shared" si="1"/>
        <v>0.2291830594471704</v>
      </c>
      <c r="J35" s="13"/>
    </row>
    <row r="36" spans="1:10" s="12" customFormat="1" ht="25.5" customHeight="1">
      <c r="A36" s="11"/>
      <c r="B36" s="66"/>
      <c r="C36" s="51" t="s">
        <v>79</v>
      </c>
      <c r="D36" s="16" t="s">
        <v>8</v>
      </c>
      <c r="E36" s="17">
        <v>119718.94</v>
      </c>
      <c r="F36" s="17">
        <v>37843.98</v>
      </c>
      <c r="G36" s="18">
        <f t="shared" si="0"/>
        <v>0.3161068749856957</v>
      </c>
      <c r="H36" s="17">
        <v>37843.98</v>
      </c>
      <c r="I36" s="18">
        <f t="shared" si="1"/>
        <v>0.3161068749856957</v>
      </c>
      <c r="J36" s="11"/>
    </row>
    <row r="37" spans="1:10" s="12" customFormat="1" ht="25.5" customHeight="1">
      <c r="A37" s="11"/>
      <c r="B37" s="66"/>
      <c r="C37" s="51"/>
      <c r="D37" s="16" t="s">
        <v>9</v>
      </c>
      <c r="E37" s="17">
        <v>2454735.14</v>
      </c>
      <c r="F37" s="17">
        <v>543901.91</v>
      </c>
      <c r="G37" s="18">
        <f>F37/E37</f>
        <v>0.22157254407495874</v>
      </c>
      <c r="H37" s="17">
        <v>543901.91</v>
      </c>
      <c r="I37" s="18">
        <f>H37/E37</f>
        <v>0.22157254407495874</v>
      </c>
      <c r="J37" s="11"/>
    </row>
    <row r="38" spans="1:10" s="12" customFormat="1" ht="35.25" customHeight="1">
      <c r="A38" s="11"/>
      <c r="B38" s="66"/>
      <c r="C38" s="51"/>
      <c r="D38" s="16" t="s">
        <v>67</v>
      </c>
      <c r="E38" s="17">
        <v>844760.18</v>
      </c>
      <c r="F38" s="17">
        <v>206142.96</v>
      </c>
      <c r="G38" s="18">
        <f t="shared" si="0"/>
        <v>0.2440254226945214</v>
      </c>
      <c r="H38" s="17">
        <v>206142.96</v>
      </c>
      <c r="I38" s="18">
        <f t="shared" si="1"/>
        <v>0.2440254226945214</v>
      </c>
      <c r="J38" s="11"/>
    </row>
    <row r="39" spans="1:10" s="12" customFormat="1" ht="18.75" customHeight="1">
      <c r="A39" s="11"/>
      <c r="B39" s="66"/>
      <c r="C39" s="16" t="s">
        <v>13</v>
      </c>
      <c r="D39" s="20"/>
      <c r="E39" s="17">
        <f>SUM(E36:E38)</f>
        <v>3419214.2600000002</v>
      </c>
      <c r="F39" s="17">
        <f>SUM(F36:F38)</f>
        <v>787888.85</v>
      </c>
      <c r="G39" s="18">
        <f t="shared" si="0"/>
        <v>0.230429797634267</v>
      </c>
      <c r="H39" s="17">
        <f>SUM(H36:H38)</f>
        <v>787888.85</v>
      </c>
      <c r="I39" s="18">
        <f t="shared" si="1"/>
        <v>0.230429797634267</v>
      </c>
      <c r="J39" s="13"/>
    </row>
    <row r="40" spans="1:10" s="12" customFormat="1" ht="26.25" customHeight="1">
      <c r="A40" s="11"/>
      <c r="B40" s="66"/>
      <c r="C40" s="52" t="s">
        <v>80</v>
      </c>
      <c r="D40" s="16" t="s">
        <v>8</v>
      </c>
      <c r="E40" s="17">
        <v>1546.9</v>
      </c>
      <c r="F40" s="17">
        <v>0</v>
      </c>
      <c r="G40" s="18">
        <f>F40/E40</f>
        <v>0</v>
      </c>
      <c r="H40" s="17">
        <v>0</v>
      </c>
      <c r="I40" s="18">
        <f>H40/E40</f>
        <v>0</v>
      </c>
      <c r="J40" s="11"/>
    </row>
    <row r="41" spans="1:10" s="12" customFormat="1" ht="28.5" customHeight="1">
      <c r="A41" s="11"/>
      <c r="B41" s="66"/>
      <c r="C41" s="53"/>
      <c r="D41" s="16" t="s">
        <v>9</v>
      </c>
      <c r="E41" s="17">
        <v>515.63</v>
      </c>
      <c r="F41" s="17">
        <v>0</v>
      </c>
      <c r="G41" s="18">
        <f>F41/E41</f>
        <v>0</v>
      </c>
      <c r="H41" s="17">
        <v>0</v>
      </c>
      <c r="I41" s="18">
        <f>H41/E41</f>
        <v>0</v>
      </c>
      <c r="J41" s="11"/>
    </row>
    <row r="42" spans="1:10" s="12" customFormat="1" ht="36.75" customHeight="1">
      <c r="A42" s="11"/>
      <c r="B42" s="66"/>
      <c r="C42" s="54"/>
      <c r="D42" s="16" t="s">
        <v>67</v>
      </c>
      <c r="E42" s="17">
        <v>111426.22</v>
      </c>
      <c r="F42" s="17">
        <v>24015.48</v>
      </c>
      <c r="G42" s="18">
        <f>F42/E42</f>
        <v>0.21552808665680304</v>
      </c>
      <c r="H42" s="17">
        <v>24015.48</v>
      </c>
      <c r="I42" s="18">
        <f>H42/E42</f>
        <v>0.21552808665680304</v>
      </c>
      <c r="J42" s="11"/>
    </row>
    <row r="43" spans="1:10" s="12" customFormat="1" ht="18.75" customHeight="1">
      <c r="A43" s="11"/>
      <c r="B43" s="66"/>
      <c r="C43" s="16" t="s">
        <v>13</v>
      </c>
      <c r="D43" s="20"/>
      <c r="E43" s="17">
        <f>SUM(E40:E42)</f>
        <v>113488.75</v>
      </c>
      <c r="F43" s="17">
        <f>SUM(F40:F42)</f>
        <v>24015.48</v>
      </c>
      <c r="G43" s="18">
        <f t="shared" si="0"/>
        <v>0.21161110682776926</v>
      </c>
      <c r="H43" s="17">
        <f>SUM(H40:H42)</f>
        <v>24015.48</v>
      </c>
      <c r="I43" s="18">
        <f t="shared" si="1"/>
        <v>0.21161110682776926</v>
      </c>
      <c r="J43" s="13"/>
    </row>
    <row r="44" spans="1:10" s="12" customFormat="1" ht="37.5" customHeight="1">
      <c r="A44" s="11"/>
      <c r="B44" s="66"/>
      <c r="C44" s="16" t="s">
        <v>40</v>
      </c>
      <c r="D44" s="16" t="s">
        <v>67</v>
      </c>
      <c r="E44" s="17">
        <v>78198.04</v>
      </c>
      <c r="F44" s="17">
        <v>15653.02</v>
      </c>
      <c r="G44" s="18">
        <f t="shared" si="0"/>
        <v>0.20017151325020424</v>
      </c>
      <c r="H44" s="17">
        <v>15653.02</v>
      </c>
      <c r="I44" s="18">
        <f t="shared" si="1"/>
        <v>0.20017151325020424</v>
      </c>
      <c r="J44" s="11"/>
    </row>
    <row r="45" spans="1:10" s="12" customFormat="1" ht="18.75" customHeight="1">
      <c r="A45" s="11"/>
      <c r="B45" s="67"/>
      <c r="C45" s="16" t="s">
        <v>13</v>
      </c>
      <c r="D45" s="20"/>
      <c r="E45" s="17">
        <f>SUM(E44)</f>
        <v>78198.04</v>
      </c>
      <c r="F45" s="17">
        <f>SUM(F44)</f>
        <v>15653.02</v>
      </c>
      <c r="G45" s="18">
        <f t="shared" si="0"/>
        <v>0.20017151325020424</v>
      </c>
      <c r="H45" s="17">
        <f>SUM(H44)</f>
        <v>15653.02</v>
      </c>
      <c r="I45" s="18">
        <f t="shared" si="1"/>
        <v>0.20017151325020424</v>
      </c>
      <c r="J45" s="13"/>
    </row>
    <row r="46" spans="1:10" s="12" customFormat="1" ht="26.25" customHeight="1">
      <c r="A46" s="11"/>
      <c r="B46" s="65">
        <v>4</v>
      </c>
      <c r="C46" s="58" t="s">
        <v>16</v>
      </c>
      <c r="D46" s="32" t="s">
        <v>9</v>
      </c>
      <c r="E46" s="33">
        <f>E49+E52+E55+E57</f>
        <v>12528</v>
      </c>
      <c r="F46" s="33">
        <f>F49+F52+F55+F57</f>
        <v>1262.25</v>
      </c>
      <c r="G46" s="34">
        <f t="shared" si="0"/>
        <v>0.10075431034482758</v>
      </c>
      <c r="H46" s="33">
        <f>H49+H52+H55+H57</f>
        <v>1262.25</v>
      </c>
      <c r="I46" s="34">
        <f t="shared" si="1"/>
        <v>0.10075431034482758</v>
      </c>
      <c r="J46" s="11"/>
    </row>
    <row r="47" spans="1:10" s="12" customFormat="1" ht="44.25" customHeight="1">
      <c r="A47" s="11"/>
      <c r="B47" s="66"/>
      <c r="C47" s="58"/>
      <c r="D47" s="32" t="s">
        <v>67</v>
      </c>
      <c r="E47" s="33">
        <f>E50+E53+E59</f>
        <v>11261.5</v>
      </c>
      <c r="F47" s="33">
        <f>F50+F53+F59</f>
        <v>2010.18</v>
      </c>
      <c r="G47" s="34">
        <f t="shared" si="0"/>
        <v>0.17850019979576434</v>
      </c>
      <c r="H47" s="33">
        <f>H50+H53+H59</f>
        <v>2010.18</v>
      </c>
      <c r="I47" s="34">
        <f t="shared" si="1"/>
        <v>0.17850019979576434</v>
      </c>
      <c r="J47" s="11"/>
    </row>
    <row r="48" spans="1:10" s="12" customFormat="1" ht="18.75" customHeight="1">
      <c r="A48" s="11"/>
      <c r="B48" s="66"/>
      <c r="C48" s="32" t="s">
        <v>11</v>
      </c>
      <c r="D48" s="35"/>
      <c r="E48" s="33">
        <f>SUM(E46:E47)</f>
        <v>23789.5</v>
      </c>
      <c r="F48" s="33">
        <f>SUM(F46:F47)</f>
        <v>3272.4300000000003</v>
      </c>
      <c r="G48" s="34">
        <f t="shared" si="0"/>
        <v>0.1375577460644402</v>
      </c>
      <c r="H48" s="33">
        <f>SUM(H46:H47)</f>
        <v>3272.4300000000003</v>
      </c>
      <c r="I48" s="34">
        <f t="shared" si="1"/>
        <v>0.1375577460644402</v>
      </c>
      <c r="J48" s="13"/>
    </row>
    <row r="49" spans="1:10" s="19" customFormat="1" ht="22.5" customHeight="1">
      <c r="A49" s="15"/>
      <c r="B49" s="66"/>
      <c r="C49" s="51" t="s">
        <v>41</v>
      </c>
      <c r="D49" s="16" t="s">
        <v>9</v>
      </c>
      <c r="E49" s="17">
        <v>0</v>
      </c>
      <c r="F49" s="17">
        <v>0</v>
      </c>
      <c r="G49" s="18" t="s">
        <v>19</v>
      </c>
      <c r="H49" s="17">
        <v>0</v>
      </c>
      <c r="I49" s="18" t="s">
        <v>19</v>
      </c>
      <c r="J49" s="15"/>
    </row>
    <row r="50" spans="1:10" s="19" customFormat="1" ht="36" customHeight="1">
      <c r="A50" s="15"/>
      <c r="B50" s="66"/>
      <c r="C50" s="51"/>
      <c r="D50" s="16" t="s">
        <v>67</v>
      </c>
      <c r="E50" s="17">
        <v>8261.5</v>
      </c>
      <c r="F50" s="17">
        <v>2010.18</v>
      </c>
      <c r="G50" s="18">
        <f t="shared" si="0"/>
        <v>0.24331900986503663</v>
      </c>
      <c r="H50" s="17">
        <v>2010.18</v>
      </c>
      <c r="I50" s="18">
        <f t="shared" si="1"/>
        <v>0.24331900986503663</v>
      </c>
      <c r="J50" s="15"/>
    </row>
    <row r="51" spans="1:10" s="19" customFormat="1" ht="18.75" customHeight="1">
      <c r="A51" s="15"/>
      <c r="B51" s="66"/>
      <c r="C51" s="16" t="s">
        <v>13</v>
      </c>
      <c r="D51" s="20"/>
      <c r="E51" s="17">
        <f>SUM(E49:E50)</f>
        <v>8261.5</v>
      </c>
      <c r="F51" s="17">
        <f>SUM(F49:F50)</f>
        <v>2010.18</v>
      </c>
      <c r="G51" s="18">
        <f t="shared" si="0"/>
        <v>0.24331900986503663</v>
      </c>
      <c r="H51" s="17">
        <f>SUM(H49:H50)</f>
        <v>2010.18</v>
      </c>
      <c r="I51" s="18">
        <f t="shared" si="1"/>
        <v>0.24331900986503663</v>
      </c>
      <c r="J51" s="21"/>
    </row>
    <row r="52" spans="1:10" s="19" customFormat="1" ht="23.25" customHeight="1">
      <c r="A52" s="15"/>
      <c r="B52" s="66"/>
      <c r="C52" s="51" t="s">
        <v>81</v>
      </c>
      <c r="D52" s="16" t="s">
        <v>9</v>
      </c>
      <c r="E52" s="17">
        <v>6721</v>
      </c>
      <c r="F52" s="17">
        <v>0</v>
      </c>
      <c r="G52" s="18" t="s">
        <v>19</v>
      </c>
      <c r="H52" s="17">
        <v>0</v>
      </c>
      <c r="I52" s="18" t="s">
        <v>19</v>
      </c>
      <c r="J52" s="15"/>
    </row>
    <row r="53" spans="1:10" s="19" customFormat="1" ht="33.75" customHeight="1">
      <c r="A53" s="15"/>
      <c r="B53" s="66"/>
      <c r="C53" s="51"/>
      <c r="D53" s="16" t="s">
        <v>67</v>
      </c>
      <c r="E53" s="17">
        <v>3000</v>
      </c>
      <c r="F53" s="17">
        <v>0</v>
      </c>
      <c r="G53" s="18" t="s">
        <v>19</v>
      </c>
      <c r="H53" s="17">
        <v>0</v>
      </c>
      <c r="I53" s="18" t="s">
        <v>19</v>
      </c>
      <c r="J53" s="15"/>
    </row>
    <row r="54" spans="1:10" s="19" customFormat="1" ht="18.75" customHeight="1">
      <c r="A54" s="15"/>
      <c r="B54" s="66"/>
      <c r="C54" s="16" t="s">
        <v>13</v>
      </c>
      <c r="D54" s="20"/>
      <c r="E54" s="17">
        <f>SUM(E52:E53)</f>
        <v>9721</v>
      </c>
      <c r="F54" s="17">
        <f>SUM(F52:F53)</f>
        <v>0</v>
      </c>
      <c r="G54" s="18" t="s">
        <v>19</v>
      </c>
      <c r="H54" s="17">
        <f>SUM(H52:H53)</f>
        <v>0</v>
      </c>
      <c r="I54" s="18" t="s">
        <v>19</v>
      </c>
      <c r="J54" s="21"/>
    </row>
    <row r="55" spans="1:10" s="19" customFormat="1" ht="24" customHeight="1">
      <c r="A55" s="15"/>
      <c r="B55" s="66"/>
      <c r="C55" s="16" t="s">
        <v>82</v>
      </c>
      <c r="D55" s="16" t="s">
        <v>67</v>
      </c>
      <c r="E55" s="17">
        <v>0</v>
      </c>
      <c r="F55" s="17">
        <v>0</v>
      </c>
      <c r="G55" s="18" t="s">
        <v>19</v>
      </c>
      <c r="H55" s="17">
        <v>0</v>
      </c>
      <c r="I55" s="18" t="s">
        <v>19</v>
      </c>
      <c r="J55" s="15"/>
    </row>
    <row r="56" spans="1:10" s="19" customFormat="1" ht="18.75" customHeight="1">
      <c r="A56" s="15"/>
      <c r="B56" s="66"/>
      <c r="C56" s="16" t="s">
        <v>13</v>
      </c>
      <c r="D56" s="20"/>
      <c r="E56" s="17">
        <f>SUM(E55:E55)</f>
        <v>0</v>
      </c>
      <c r="F56" s="17">
        <f>SUM(F55:F55)</f>
        <v>0</v>
      </c>
      <c r="G56" s="18" t="s">
        <v>19</v>
      </c>
      <c r="H56" s="17">
        <f>SUM(H55:H55)</f>
        <v>0</v>
      </c>
      <c r="I56" s="18" t="s">
        <v>19</v>
      </c>
      <c r="J56" s="21"/>
    </row>
    <row r="57" spans="1:10" s="12" customFormat="1" ht="29.25" customHeight="1">
      <c r="A57" s="11"/>
      <c r="B57" s="66"/>
      <c r="C57" s="16" t="s">
        <v>40</v>
      </c>
      <c r="D57" s="16" t="s">
        <v>72</v>
      </c>
      <c r="E57" s="17">
        <v>5807</v>
      </c>
      <c r="F57" s="17">
        <v>1262.25</v>
      </c>
      <c r="G57" s="18">
        <f>F57/E57</f>
        <v>0.21736697089719303</v>
      </c>
      <c r="H57" s="17">
        <v>1262.25</v>
      </c>
      <c r="I57" s="18">
        <f>H57/E57</f>
        <v>0.21736697089719303</v>
      </c>
      <c r="J57" s="11"/>
    </row>
    <row r="58" spans="1:10" s="12" customFormat="1" ht="18.75" customHeight="1">
      <c r="A58" s="11"/>
      <c r="B58" s="66"/>
      <c r="C58" s="16" t="s">
        <v>13</v>
      </c>
      <c r="D58" s="20"/>
      <c r="E58" s="17">
        <f>SUM(E57)</f>
        <v>5807</v>
      </c>
      <c r="F58" s="17">
        <f>SUM(F57)</f>
        <v>1262.25</v>
      </c>
      <c r="G58" s="18">
        <f>F58/E58</f>
        <v>0.21736697089719303</v>
      </c>
      <c r="H58" s="17">
        <f>SUM(H57)</f>
        <v>1262.25</v>
      </c>
      <c r="I58" s="18">
        <f>H58/E58</f>
        <v>0.21736697089719303</v>
      </c>
      <c r="J58" s="13"/>
    </row>
    <row r="59" spans="1:10" s="12" customFormat="1" ht="39.75" customHeight="1">
      <c r="A59" s="11"/>
      <c r="B59" s="66"/>
      <c r="C59" s="16" t="s">
        <v>83</v>
      </c>
      <c r="D59" s="16" t="s">
        <v>67</v>
      </c>
      <c r="E59" s="17">
        <v>0</v>
      </c>
      <c r="F59" s="17">
        <v>0</v>
      </c>
      <c r="G59" s="18" t="s">
        <v>19</v>
      </c>
      <c r="H59" s="17">
        <v>0</v>
      </c>
      <c r="I59" s="18" t="s">
        <v>19</v>
      </c>
      <c r="J59" s="11"/>
    </row>
    <row r="60" spans="1:10" s="12" customFormat="1" ht="18.75" customHeight="1">
      <c r="A60" s="11"/>
      <c r="B60" s="67"/>
      <c r="C60" s="16" t="s">
        <v>13</v>
      </c>
      <c r="D60" s="20"/>
      <c r="E60" s="17">
        <v>0</v>
      </c>
      <c r="F60" s="17">
        <v>0</v>
      </c>
      <c r="G60" s="17" t="s">
        <v>19</v>
      </c>
      <c r="H60" s="17">
        <v>0</v>
      </c>
      <c r="I60" s="17" t="s">
        <v>19</v>
      </c>
      <c r="J60" s="13"/>
    </row>
    <row r="61" spans="1:10" s="12" customFormat="1" ht="39.75" customHeight="1">
      <c r="A61" s="11"/>
      <c r="B61" s="50"/>
      <c r="C61" s="16" t="s">
        <v>84</v>
      </c>
      <c r="D61" s="16" t="s">
        <v>67</v>
      </c>
      <c r="E61" s="17">
        <v>0</v>
      </c>
      <c r="F61" s="17">
        <v>0</v>
      </c>
      <c r="G61" s="18" t="s">
        <v>19</v>
      </c>
      <c r="H61" s="17">
        <v>0</v>
      </c>
      <c r="I61" s="18" t="s">
        <v>19</v>
      </c>
      <c r="J61" s="11"/>
    </row>
    <row r="62" spans="1:10" s="12" customFormat="1" ht="18.75" customHeight="1">
      <c r="A62" s="11"/>
      <c r="B62" s="50"/>
      <c r="C62" s="16" t="s">
        <v>13</v>
      </c>
      <c r="D62" s="20"/>
      <c r="E62" s="17">
        <v>0</v>
      </c>
      <c r="F62" s="17">
        <v>0</v>
      </c>
      <c r="G62" s="17" t="s">
        <v>19</v>
      </c>
      <c r="H62" s="17">
        <v>0</v>
      </c>
      <c r="I62" s="17" t="s">
        <v>19</v>
      </c>
      <c r="J62" s="13"/>
    </row>
    <row r="63" spans="1:10" s="23" customFormat="1" ht="37.5" customHeight="1">
      <c r="A63" s="22"/>
      <c r="B63" s="65">
        <v>5</v>
      </c>
      <c r="C63" s="48" t="s">
        <v>17</v>
      </c>
      <c r="D63" s="44" t="s">
        <v>67</v>
      </c>
      <c r="E63" s="33">
        <f>E67+E65+E69</f>
        <v>298168.1</v>
      </c>
      <c r="F63" s="33">
        <f>F67+F65+F69</f>
        <v>73872.11</v>
      </c>
      <c r="G63" s="34">
        <f t="shared" si="0"/>
        <v>0.24775323047636552</v>
      </c>
      <c r="H63" s="33">
        <f>H67+H65+H69</f>
        <v>73872.11</v>
      </c>
      <c r="I63" s="34">
        <f t="shared" si="1"/>
        <v>0.24775323047636552</v>
      </c>
      <c r="J63" s="22"/>
    </row>
    <row r="64" spans="1:10" s="23" customFormat="1" ht="18.75" customHeight="1">
      <c r="A64" s="22"/>
      <c r="B64" s="66"/>
      <c r="C64" s="32" t="s">
        <v>11</v>
      </c>
      <c r="D64" s="35"/>
      <c r="E64" s="33">
        <f>SUM(E63:E63)</f>
        <v>298168.1</v>
      </c>
      <c r="F64" s="33">
        <f>SUM(F63:F63)</f>
        <v>73872.11</v>
      </c>
      <c r="G64" s="34">
        <f t="shared" si="0"/>
        <v>0.24775323047636552</v>
      </c>
      <c r="H64" s="33">
        <f>SUM(H63:H63)</f>
        <v>73872.11</v>
      </c>
      <c r="I64" s="34">
        <f t="shared" si="1"/>
        <v>0.24775323047636552</v>
      </c>
      <c r="J64" s="24"/>
    </row>
    <row r="65" spans="1:10" s="12" customFormat="1" ht="23.25" customHeight="1">
      <c r="A65" s="11"/>
      <c r="B65" s="66"/>
      <c r="C65" s="16" t="s">
        <v>42</v>
      </c>
      <c r="D65" s="16" t="s">
        <v>67</v>
      </c>
      <c r="E65" s="17">
        <v>126825.5</v>
      </c>
      <c r="F65" s="17">
        <v>40540.5</v>
      </c>
      <c r="G65" s="18">
        <f>F65/E65</f>
        <v>0.31965574746403524</v>
      </c>
      <c r="H65" s="17">
        <v>40540.5</v>
      </c>
      <c r="I65" s="18">
        <f>H65/E65</f>
        <v>0.31965574746403524</v>
      </c>
      <c r="J65" s="11"/>
    </row>
    <row r="66" spans="1:10" s="12" customFormat="1" ht="18.75" customHeight="1">
      <c r="A66" s="11"/>
      <c r="B66" s="66"/>
      <c r="C66" s="16" t="s">
        <v>13</v>
      </c>
      <c r="D66" s="20"/>
      <c r="E66" s="17">
        <f>SUM(E65:E65)</f>
        <v>126825.5</v>
      </c>
      <c r="F66" s="17">
        <f>SUM(F65:F65)</f>
        <v>40540.5</v>
      </c>
      <c r="G66" s="18">
        <f t="shared" si="0"/>
        <v>0.31965574746403524</v>
      </c>
      <c r="H66" s="17">
        <f>SUM(H65:H65)</f>
        <v>40540.5</v>
      </c>
      <c r="I66" s="18">
        <f t="shared" si="1"/>
        <v>0.31965574746403524</v>
      </c>
      <c r="J66" s="13"/>
    </row>
    <row r="67" spans="1:10" s="12" customFormat="1" ht="35.25" customHeight="1">
      <c r="A67" s="11"/>
      <c r="B67" s="66"/>
      <c r="C67" s="25" t="s">
        <v>43</v>
      </c>
      <c r="D67" s="16" t="s">
        <v>67</v>
      </c>
      <c r="E67" s="17">
        <v>160223.6</v>
      </c>
      <c r="F67" s="17">
        <v>31080.63</v>
      </c>
      <c r="G67" s="18">
        <f t="shared" si="0"/>
        <v>0.1939828464720553</v>
      </c>
      <c r="H67" s="17">
        <v>31080.63</v>
      </c>
      <c r="I67" s="18">
        <f t="shared" si="1"/>
        <v>0.1939828464720553</v>
      </c>
      <c r="J67" s="11"/>
    </row>
    <row r="68" spans="1:10" s="12" customFormat="1" ht="18.75" customHeight="1">
      <c r="A68" s="11"/>
      <c r="B68" s="66"/>
      <c r="C68" s="16" t="s">
        <v>13</v>
      </c>
      <c r="D68" s="20"/>
      <c r="E68" s="17">
        <f>SUM(E67:E67)</f>
        <v>160223.6</v>
      </c>
      <c r="F68" s="17">
        <f>SUM(F67:F67)</f>
        <v>31080.63</v>
      </c>
      <c r="G68" s="18">
        <f t="shared" si="0"/>
        <v>0.1939828464720553</v>
      </c>
      <c r="H68" s="17">
        <f>SUM(H67:H67)</f>
        <v>31080.63</v>
      </c>
      <c r="I68" s="18">
        <f t="shared" si="1"/>
        <v>0.1939828464720553</v>
      </c>
      <c r="J68" s="13"/>
    </row>
    <row r="69" spans="1:10" s="19" customFormat="1" ht="36.75" customHeight="1">
      <c r="A69" s="15"/>
      <c r="B69" s="66"/>
      <c r="C69" s="16" t="s">
        <v>44</v>
      </c>
      <c r="D69" s="16" t="s">
        <v>67</v>
      </c>
      <c r="E69" s="17">
        <v>11119</v>
      </c>
      <c r="F69" s="17">
        <v>2250.98</v>
      </c>
      <c r="G69" s="18">
        <f aca="true" t="shared" si="2" ref="G69:G128">F69/E69</f>
        <v>0.20244446443025452</v>
      </c>
      <c r="H69" s="17">
        <v>2250.98</v>
      </c>
      <c r="I69" s="18">
        <f aca="true" t="shared" si="3" ref="I69:I128">H69/E69</f>
        <v>0.20244446443025452</v>
      </c>
      <c r="J69" s="15"/>
    </row>
    <row r="70" spans="1:10" s="19" customFormat="1" ht="18.75" customHeight="1">
      <c r="A70" s="15"/>
      <c r="B70" s="67"/>
      <c r="C70" s="16" t="s">
        <v>13</v>
      </c>
      <c r="D70" s="20"/>
      <c r="E70" s="17">
        <f>SUM(E69)</f>
        <v>11119</v>
      </c>
      <c r="F70" s="17">
        <f>SUM(F69)</f>
        <v>2250.98</v>
      </c>
      <c r="G70" s="18">
        <f t="shared" si="2"/>
        <v>0.20244446443025452</v>
      </c>
      <c r="H70" s="17">
        <f>SUM(H69)</f>
        <v>2250.98</v>
      </c>
      <c r="I70" s="18">
        <f t="shared" si="3"/>
        <v>0.20244446443025452</v>
      </c>
      <c r="J70" s="21"/>
    </row>
    <row r="71" spans="1:10" s="19" customFormat="1" ht="24" customHeight="1">
      <c r="A71" s="15"/>
      <c r="B71" s="65">
        <v>6</v>
      </c>
      <c r="C71" s="58" t="s">
        <v>18</v>
      </c>
      <c r="D71" s="32" t="s">
        <v>9</v>
      </c>
      <c r="E71" s="33">
        <f>E79</f>
        <v>3169</v>
      </c>
      <c r="F71" s="33">
        <f>F79</f>
        <v>591.21</v>
      </c>
      <c r="G71" s="37">
        <f t="shared" si="2"/>
        <v>0.18656042915746293</v>
      </c>
      <c r="H71" s="33">
        <f>H79</f>
        <v>591.21</v>
      </c>
      <c r="I71" s="37">
        <f t="shared" si="3"/>
        <v>0.18656042915746293</v>
      </c>
      <c r="J71" s="15"/>
    </row>
    <row r="72" spans="1:10" s="19" customFormat="1" ht="34.5" customHeight="1">
      <c r="A72" s="15"/>
      <c r="B72" s="66"/>
      <c r="C72" s="58"/>
      <c r="D72" s="32" t="s">
        <v>67</v>
      </c>
      <c r="E72" s="33">
        <f>E77</f>
        <v>821</v>
      </c>
      <c r="F72" s="33">
        <f>F77</f>
        <v>0</v>
      </c>
      <c r="G72" s="37">
        <f t="shared" si="2"/>
        <v>0</v>
      </c>
      <c r="H72" s="33">
        <f>H77</f>
        <v>0</v>
      </c>
      <c r="I72" s="37">
        <f t="shared" si="3"/>
        <v>0</v>
      </c>
      <c r="J72" s="15"/>
    </row>
    <row r="73" spans="1:10" s="19" customFormat="1" ht="18.75" customHeight="1">
      <c r="A73" s="15"/>
      <c r="B73" s="66"/>
      <c r="C73" s="58"/>
      <c r="D73" s="32" t="s">
        <v>10</v>
      </c>
      <c r="E73" s="33">
        <f>E75</f>
        <v>0</v>
      </c>
      <c r="F73" s="33">
        <f>F75</f>
        <v>0</v>
      </c>
      <c r="G73" s="37" t="s">
        <v>19</v>
      </c>
      <c r="H73" s="33">
        <f>H75</f>
        <v>0</v>
      </c>
      <c r="I73" s="37" t="s">
        <v>19</v>
      </c>
      <c r="J73" s="15"/>
    </row>
    <row r="74" spans="1:10" s="19" customFormat="1" ht="18.75" customHeight="1">
      <c r="A74" s="15"/>
      <c r="B74" s="66"/>
      <c r="C74" s="32" t="s">
        <v>11</v>
      </c>
      <c r="D74" s="35"/>
      <c r="E74" s="33">
        <f>SUM(E71:E73)</f>
        <v>3990</v>
      </c>
      <c r="F74" s="33">
        <f>SUM(F71:F73)</f>
        <v>591.21</v>
      </c>
      <c r="G74" s="37">
        <f t="shared" si="2"/>
        <v>0.14817293233082707</v>
      </c>
      <c r="H74" s="33">
        <f>SUM(H71:H73)</f>
        <v>591.21</v>
      </c>
      <c r="I74" s="37">
        <f t="shared" si="3"/>
        <v>0.14817293233082707</v>
      </c>
      <c r="J74" s="21"/>
    </row>
    <row r="75" spans="1:10" s="19" customFormat="1" ht="25.5" customHeight="1">
      <c r="A75" s="15"/>
      <c r="B75" s="66"/>
      <c r="C75" s="16" t="s">
        <v>45</v>
      </c>
      <c r="D75" s="16" t="s">
        <v>10</v>
      </c>
      <c r="E75" s="17">
        <v>0</v>
      </c>
      <c r="F75" s="17">
        <v>0</v>
      </c>
      <c r="G75" s="18" t="s">
        <v>19</v>
      </c>
      <c r="H75" s="17">
        <v>0</v>
      </c>
      <c r="I75" s="18" t="s">
        <v>19</v>
      </c>
      <c r="J75" s="15"/>
    </row>
    <row r="76" spans="1:10" s="19" customFormat="1" ht="16.5" customHeight="1">
      <c r="A76" s="15"/>
      <c r="B76" s="66"/>
      <c r="C76" s="16" t="s">
        <v>13</v>
      </c>
      <c r="D76" s="20"/>
      <c r="E76" s="17">
        <f>SUM(E75)</f>
        <v>0</v>
      </c>
      <c r="F76" s="17">
        <f>SUM(F75)</f>
        <v>0</v>
      </c>
      <c r="G76" s="17" t="s">
        <v>19</v>
      </c>
      <c r="H76" s="17">
        <f>SUM(H75)</f>
        <v>0</v>
      </c>
      <c r="I76" s="17" t="s">
        <v>19</v>
      </c>
      <c r="J76" s="21"/>
    </row>
    <row r="77" spans="1:10" s="19" customFormat="1" ht="37.5" customHeight="1">
      <c r="A77" s="15"/>
      <c r="B77" s="66"/>
      <c r="C77" s="16" t="s">
        <v>85</v>
      </c>
      <c r="D77" s="16" t="s">
        <v>67</v>
      </c>
      <c r="E77" s="17">
        <v>821</v>
      </c>
      <c r="F77" s="17">
        <v>0</v>
      </c>
      <c r="G77" s="18">
        <f t="shared" si="2"/>
        <v>0</v>
      </c>
      <c r="H77" s="17">
        <v>0</v>
      </c>
      <c r="I77" s="18">
        <f t="shared" si="3"/>
        <v>0</v>
      </c>
      <c r="J77" s="15"/>
    </row>
    <row r="78" spans="1:10" s="19" customFormat="1" ht="17.25" customHeight="1">
      <c r="A78" s="15"/>
      <c r="B78" s="66"/>
      <c r="C78" s="16" t="s">
        <v>13</v>
      </c>
      <c r="D78" s="20"/>
      <c r="E78" s="17">
        <f>SUM(E77:E77)</f>
        <v>821</v>
      </c>
      <c r="F78" s="17">
        <f>SUM(F77:F77)</f>
        <v>0</v>
      </c>
      <c r="G78" s="18">
        <f t="shared" si="2"/>
        <v>0</v>
      </c>
      <c r="H78" s="17">
        <f>SUM(H77:H77)</f>
        <v>0</v>
      </c>
      <c r="I78" s="18">
        <f t="shared" si="3"/>
        <v>0</v>
      </c>
      <c r="J78" s="21"/>
    </row>
    <row r="79" spans="1:10" s="19" customFormat="1" ht="34.5" customHeight="1">
      <c r="A79" s="15"/>
      <c r="B79" s="66"/>
      <c r="C79" s="16" t="s">
        <v>46</v>
      </c>
      <c r="D79" s="16" t="s">
        <v>9</v>
      </c>
      <c r="E79" s="17">
        <v>3169</v>
      </c>
      <c r="F79" s="17">
        <v>591.21</v>
      </c>
      <c r="G79" s="18">
        <f t="shared" si="2"/>
        <v>0.18656042915746293</v>
      </c>
      <c r="H79" s="17">
        <v>591.21</v>
      </c>
      <c r="I79" s="18">
        <f t="shared" si="3"/>
        <v>0.18656042915746293</v>
      </c>
      <c r="J79" s="15"/>
    </row>
    <row r="80" spans="1:10" s="19" customFormat="1" ht="18.75" customHeight="1">
      <c r="A80" s="15"/>
      <c r="B80" s="66"/>
      <c r="C80" s="16" t="s">
        <v>13</v>
      </c>
      <c r="D80" s="20"/>
      <c r="E80" s="17">
        <f>SUM(E79)</f>
        <v>3169</v>
      </c>
      <c r="F80" s="17">
        <f>SUM(F79)</f>
        <v>591.21</v>
      </c>
      <c r="G80" s="18">
        <f t="shared" si="2"/>
        <v>0.18656042915746293</v>
      </c>
      <c r="H80" s="17">
        <f>H79</f>
        <v>591.21</v>
      </c>
      <c r="I80" s="18">
        <f t="shared" si="3"/>
        <v>0.18656042915746293</v>
      </c>
      <c r="J80" s="21"/>
    </row>
    <row r="81" spans="1:10" s="23" customFormat="1" ht="32.25" customHeight="1">
      <c r="A81" s="22"/>
      <c r="B81" s="65">
        <v>7</v>
      </c>
      <c r="C81" s="56" t="s">
        <v>20</v>
      </c>
      <c r="D81" s="42" t="s">
        <v>9</v>
      </c>
      <c r="E81" s="33">
        <f>E88</f>
        <v>0</v>
      </c>
      <c r="F81" s="33">
        <f>F88</f>
        <v>0</v>
      </c>
      <c r="G81" s="34" t="s">
        <v>19</v>
      </c>
      <c r="H81" s="33">
        <f>H88</f>
        <v>0</v>
      </c>
      <c r="I81" s="34" t="s">
        <v>19</v>
      </c>
      <c r="J81" s="22"/>
    </row>
    <row r="82" spans="1:10" s="23" customFormat="1" ht="49.5" customHeight="1">
      <c r="A82" s="22"/>
      <c r="B82" s="66"/>
      <c r="C82" s="54"/>
      <c r="D82" s="42" t="s">
        <v>67</v>
      </c>
      <c r="E82" s="33">
        <f>E84+E86+E89</f>
        <v>15513.08</v>
      </c>
      <c r="F82" s="33">
        <f>F84+F86+F89</f>
        <v>1604.79</v>
      </c>
      <c r="G82" s="34">
        <f>F82/E82</f>
        <v>0.10344754233201917</v>
      </c>
      <c r="H82" s="33">
        <f>H84+H86+H89</f>
        <v>1604.79</v>
      </c>
      <c r="I82" s="34">
        <f>H82/E82</f>
        <v>0.10344754233201917</v>
      </c>
      <c r="J82" s="22"/>
    </row>
    <row r="83" spans="1:10" s="23" customFormat="1" ht="18.75" customHeight="1">
      <c r="A83" s="22"/>
      <c r="B83" s="66"/>
      <c r="C83" s="32" t="s">
        <v>11</v>
      </c>
      <c r="D83" s="35"/>
      <c r="E83" s="33">
        <f>SUM(E81:E82)</f>
        <v>15513.08</v>
      </c>
      <c r="F83" s="33">
        <f>SUM(F81:F82)</f>
        <v>1604.79</v>
      </c>
      <c r="G83" s="34">
        <f t="shared" si="2"/>
        <v>0.10344754233201917</v>
      </c>
      <c r="H83" s="33">
        <f>SUM(H81:H82)</f>
        <v>1604.79</v>
      </c>
      <c r="I83" s="34">
        <f t="shared" si="3"/>
        <v>0.10344754233201917</v>
      </c>
      <c r="J83" s="24"/>
    </row>
    <row r="84" spans="1:10" s="19" customFormat="1" ht="35.25" customHeight="1">
      <c r="A84" s="15"/>
      <c r="B84" s="66"/>
      <c r="C84" s="16" t="s">
        <v>21</v>
      </c>
      <c r="D84" s="16" t="s">
        <v>67</v>
      </c>
      <c r="E84" s="17">
        <v>0</v>
      </c>
      <c r="F84" s="17">
        <v>0</v>
      </c>
      <c r="G84" s="18" t="s">
        <v>19</v>
      </c>
      <c r="H84" s="17">
        <v>0</v>
      </c>
      <c r="I84" s="18" t="s">
        <v>19</v>
      </c>
      <c r="J84" s="15"/>
    </row>
    <row r="85" spans="1:10" s="19" customFormat="1" ht="18.75" customHeight="1">
      <c r="A85" s="15"/>
      <c r="B85" s="66"/>
      <c r="C85" s="16" t="s">
        <v>13</v>
      </c>
      <c r="D85" s="20"/>
      <c r="E85" s="17">
        <f>SUM(E84)</f>
        <v>0</v>
      </c>
      <c r="F85" s="17">
        <f>SUM(F84)</f>
        <v>0</v>
      </c>
      <c r="G85" s="18" t="s">
        <v>19</v>
      </c>
      <c r="H85" s="17">
        <f>SUM(H84)</f>
        <v>0</v>
      </c>
      <c r="I85" s="18" t="s">
        <v>19</v>
      </c>
      <c r="J85" s="21"/>
    </row>
    <row r="86" spans="1:10" s="19" customFormat="1" ht="30.75" customHeight="1">
      <c r="A86" s="15"/>
      <c r="B86" s="66"/>
      <c r="C86" s="16" t="s">
        <v>22</v>
      </c>
      <c r="D86" s="16" t="s">
        <v>73</v>
      </c>
      <c r="E86" s="17">
        <v>184.08</v>
      </c>
      <c r="F86" s="17">
        <v>0</v>
      </c>
      <c r="G86" s="18">
        <f t="shared" si="2"/>
        <v>0</v>
      </c>
      <c r="H86" s="17">
        <v>0</v>
      </c>
      <c r="I86" s="18">
        <f t="shared" si="3"/>
        <v>0</v>
      </c>
      <c r="J86" s="15"/>
    </row>
    <row r="87" spans="1:10" s="19" customFormat="1" ht="18.75" customHeight="1">
      <c r="A87" s="15"/>
      <c r="B87" s="66"/>
      <c r="C87" s="16" t="s">
        <v>13</v>
      </c>
      <c r="D87" s="20"/>
      <c r="E87" s="17">
        <f>SUM(E86)</f>
        <v>184.08</v>
      </c>
      <c r="F87" s="17">
        <f>SUM(F86)</f>
        <v>0</v>
      </c>
      <c r="G87" s="18" t="s">
        <v>19</v>
      </c>
      <c r="H87" s="17">
        <f>SUM(H86)</f>
        <v>0</v>
      </c>
      <c r="I87" s="18">
        <f t="shared" si="3"/>
        <v>0</v>
      </c>
      <c r="J87" s="21"/>
    </row>
    <row r="88" spans="1:10" s="19" customFormat="1" ht="28.5" customHeight="1">
      <c r="A88" s="15"/>
      <c r="B88" s="66"/>
      <c r="C88" s="52" t="s">
        <v>86</v>
      </c>
      <c r="D88" s="16" t="s">
        <v>9</v>
      </c>
      <c r="E88" s="17">
        <v>0</v>
      </c>
      <c r="F88" s="17">
        <v>0</v>
      </c>
      <c r="G88" s="18" t="s">
        <v>19</v>
      </c>
      <c r="H88" s="17">
        <v>0</v>
      </c>
      <c r="I88" s="18" t="s">
        <v>19</v>
      </c>
      <c r="J88" s="15"/>
    </row>
    <row r="89" spans="1:10" s="19" customFormat="1" ht="35.25" customHeight="1">
      <c r="A89" s="15"/>
      <c r="B89" s="66"/>
      <c r="C89" s="55"/>
      <c r="D89" s="16" t="s">
        <v>67</v>
      </c>
      <c r="E89" s="17">
        <v>15329</v>
      </c>
      <c r="F89" s="17">
        <v>1604.79</v>
      </c>
      <c r="G89" s="18">
        <f>F89/E89</f>
        <v>0.10468980364015917</v>
      </c>
      <c r="H89" s="17">
        <v>1604.79</v>
      </c>
      <c r="I89" s="18">
        <f t="shared" si="3"/>
        <v>0.10468980364015917</v>
      </c>
      <c r="J89" s="15"/>
    </row>
    <row r="90" spans="1:10" s="19" customFormat="1" ht="18.75" customHeight="1">
      <c r="A90" s="15"/>
      <c r="B90" s="67"/>
      <c r="C90" s="16" t="s">
        <v>13</v>
      </c>
      <c r="D90" s="20"/>
      <c r="E90" s="17">
        <f>SUM(E88:E89)</f>
        <v>15329</v>
      </c>
      <c r="F90" s="17">
        <f>SUM(F88:F89)</f>
        <v>1604.79</v>
      </c>
      <c r="G90" s="18">
        <f t="shared" si="2"/>
        <v>0.10468980364015917</v>
      </c>
      <c r="H90" s="17">
        <f>SUM(H88:H89)</f>
        <v>1604.79</v>
      </c>
      <c r="I90" s="18">
        <f t="shared" si="3"/>
        <v>0.10468980364015917</v>
      </c>
      <c r="J90" s="21"/>
    </row>
    <row r="91" spans="1:10" s="19" customFormat="1" ht="23.25" customHeight="1">
      <c r="A91" s="15"/>
      <c r="B91" s="65">
        <v>8</v>
      </c>
      <c r="C91" s="58" t="s">
        <v>23</v>
      </c>
      <c r="D91" s="32" t="s">
        <v>87</v>
      </c>
      <c r="E91" s="33">
        <f>E96</f>
        <v>25</v>
      </c>
      <c r="F91" s="33">
        <f>F96</f>
        <v>0</v>
      </c>
      <c r="G91" s="34">
        <f t="shared" si="2"/>
        <v>0</v>
      </c>
      <c r="H91" s="33">
        <f>H96</f>
        <v>0</v>
      </c>
      <c r="I91" s="34">
        <f t="shared" si="3"/>
        <v>0</v>
      </c>
      <c r="J91" s="15"/>
    </row>
    <row r="92" spans="1:10" s="19" customFormat="1" ht="23.25" customHeight="1">
      <c r="A92" s="15"/>
      <c r="B92" s="66"/>
      <c r="C92" s="58"/>
      <c r="D92" s="49" t="s">
        <v>9</v>
      </c>
      <c r="E92" s="33">
        <f>E97+E112</f>
        <v>824.6</v>
      </c>
      <c r="F92" s="33">
        <f>F97+F112</f>
        <v>0</v>
      </c>
      <c r="G92" s="34">
        <f>F92/E92</f>
        <v>0</v>
      </c>
      <c r="H92" s="33">
        <f>H97+H112</f>
        <v>0</v>
      </c>
      <c r="I92" s="34">
        <f>H92/E92</f>
        <v>0</v>
      </c>
      <c r="J92" s="15"/>
    </row>
    <row r="93" spans="1:10" s="19" customFormat="1" ht="36" customHeight="1">
      <c r="A93" s="15"/>
      <c r="B93" s="66"/>
      <c r="C93" s="58"/>
      <c r="D93" s="32" t="s">
        <v>67</v>
      </c>
      <c r="E93" s="33">
        <f>E98+E100+E103+E106+E109+E113</f>
        <v>131023</v>
      </c>
      <c r="F93" s="33">
        <f>F98+F100+F103+F106+F109+F113</f>
        <v>18026.04</v>
      </c>
      <c r="G93" s="34">
        <f t="shared" si="2"/>
        <v>0.13757920365126733</v>
      </c>
      <c r="H93" s="33">
        <f>H98+H100+H103+H106+H109+H113</f>
        <v>18026.04</v>
      </c>
      <c r="I93" s="34">
        <f t="shared" si="3"/>
        <v>0.13757920365126733</v>
      </c>
      <c r="J93" s="15"/>
    </row>
    <row r="94" spans="1:10" s="19" customFormat="1" ht="21" customHeight="1">
      <c r="A94" s="15"/>
      <c r="B94" s="66"/>
      <c r="C94" s="58"/>
      <c r="D94" s="32" t="s">
        <v>10</v>
      </c>
      <c r="E94" s="33">
        <f>E101+E107+E110+E104</f>
        <v>1300</v>
      </c>
      <c r="F94" s="33">
        <f>F101+F107+F110+F104</f>
        <v>379.20000000000005</v>
      </c>
      <c r="G94" s="34">
        <f t="shared" si="2"/>
        <v>0.29169230769230775</v>
      </c>
      <c r="H94" s="33">
        <f>H101+H107+H110+H104</f>
        <v>379.20000000000005</v>
      </c>
      <c r="I94" s="34">
        <f t="shared" si="3"/>
        <v>0.29169230769230775</v>
      </c>
      <c r="J94" s="15"/>
    </row>
    <row r="95" spans="1:10" s="19" customFormat="1" ht="18.75" customHeight="1">
      <c r="A95" s="15"/>
      <c r="B95" s="66"/>
      <c r="C95" s="32" t="s">
        <v>11</v>
      </c>
      <c r="D95" s="35"/>
      <c r="E95" s="33">
        <f>SUM(E91:E94)</f>
        <v>133172.6</v>
      </c>
      <c r="F95" s="33">
        <f>SUM(F91:F94)</f>
        <v>18405.24</v>
      </c>
      <c r="G95" s="34">
        <f t="shared" si="2"/>
        <v>0.1382059072211551</v>
      </c>
      <c r="H95" s="33">
        <f>SUM(H91:H94)</f>
        <v>18405.24</v>
      </c>
      <c r="I95" s="34">
        <f t="shared" si="3"/>
        <v>0.1382059072211551</v>
      </c>
      <c r="J95" s="21"/>
    </row>
    <row r="96" spans="1:10" s="19" customFormat="1" ht="24" customHeight="1">
      <c r="A96" s="15"/>
      <c r="B96" s="66"/>
      <c r="C96" s="51" t="s">
        <v>47</v>
      </c>
      <c r="D96" s="16" t="s">
        <v>87</v>
      </c>
      <c r="E96" s="17">
        <v>25</v>
      </c>
      <c r="F96" s="17">
        <v>0</v>
      </c>
      <c r="G96" s="18">
        <f t="shared" si="2"/>
        <v>0</v>
      </c>
      <c r="H96" s="17">
        <v>0</v>
      </c>
      <c r="I96" s="18">
        <f t="shared" si="3"/>
        <v>0</v>
      </c>
      <c r="J96" s="15"/>
    </row>
    <row r="97" spans="1:10" s="19" customFormat="1" ht="24" customHeight="1">
      <c r="A97" s="15"/>
      <c r="B97" s="66"/>
      <c r="C97" s="51"/>
      <c r="D97" s="16" t="s">
        <v>9</v>
      </c>
      <c r="E97" s="17">
        <v>824.6</v>
      </c>
      <c r="F97" s="17">
        <v>0</v>
      </c>
      <c r="G97" s="18">
        <f>F97/E97</f>
        <v>0</v>
      </c>
      <c r="H97" s="17">
        <v>0</v>
      </c>
      <c r="I97" s="18">
        <f>H97/E97</f>
        <v>0</v>
      </c>
      <c r="J97" s="15"/>
    </row>
    <row r="98" spans="1:10" s="19" customFormat="1" ht="34.5" customHeight="1">
      <c r="A98" s="15"/>
      <c r="B98" s="66"/>
      <c r="C98" s="51"/>
      <c r="D98" s="16" t="s">
        <v>67</v>
      </c>
      <c r="E98" s="17">
        <v>62818.6</v>
      </c>
      <c r="F98" s="17">
        <v>7275.15</v>
      </c>
      <c r="G98" s="18">
        <f t="shared" si="2"/>
        <v>0.11581203656241941</v>
      </c>
      <c r="H98" s="17">
        <v>7275.15</v>
      </c>
      <c r="I98" s="18">
        <f t="shared" si="3"/>
        <v>0.11581203656241941</v>
      </c>
      <c r="J98" s="15"/>
    </row>
    <row r="99" spans="1:10" s="19" customFormat="1" ht="18.75" customHeight="1">
      <c r="A99" s="15"/>
      <c r="B99" s="66"/>
      <c r="C99" s="16" t="s">
        <v>13</v>
      </c>
      <c r="D99" s="20"/>
      <c r="E99" s="17">
        <f>SUM(E96:E98)</f>
        <v>63668.2</v>
      </c>
      <c r="F99" s="17">
        <f>SUM(F96:F98)</f>
        <v>7275.15</v>
      </c>
      <c r="G99" s="18">
        <f t="shared" si="2"/>
        <v>0.11426661975680166</v>
      </c>
      <c r="H99" s="17">
        <f>SUM(H96:H98)</f>
        <v>7275.15</v>
      </c>
      <c r="I99" s="18">
        <f t="shared" si="3"/>
        <v>0.11426661975680166</v>
      </c>
      <c r="J99" s="21"/>
    </row>
    <row r="100" spans="1:10" s="19" customFormat="1" ht="37.5" customHeight="1">
      <c r="A100" s="15"/>
      <c r="B100" s="66"/>
      <c r="C100" s="51" t="s">
        <v>88</v>
      </c>
      <c r="D100" s="16" t="s">
        <v>67</v>
      </c>
      <c r="E100" s="17">
        <v>7221.3</v>
      </c>
      <c r="F100" s="17">
        <v>1103.76</v>
      </c>
      <c r="G100" s="18">
        <f t="shared" si="2"/>
        <v>0.15284782518383117</v>
      </c>
      <c r="H100" s="17">
        <v>1103.76</v>
      </c>
      <c r="I100" s="18">
        <f t="shared" si="3"/>
        <v>0.15284782518383117</v>
      </c>
      <c r="J100" s="15"/>
    </row>
    <row r="101" spans="1:10" s="19" customFormat="1" ht="23.25" customHeight="1">
      <c r="A101" s="15"/>
      <c r="B101" s="66"/>
      <c r="C101" s="51"/>
      <c r="D101" s="16" t="s">
        <v>10</v>
      </c>
      <c r="E101" s="17">
        <v>350</v>
      </c>
      <c r="F101" s="17">
        <v>100.3</v>
      </c>
      <c r="G101" s="18">
        <f t="shared" si="2"/>
        <v>0.2865714285714286</v>
      </c>
      <c r="H101" s="17">
        <v>100.3</v>
      </c>
      <c r="I101" s="18">
        <f t="shared" si="3"/>
        <v>0.2865714285714286</v>
      </c>
      <c r="J101" s="15"/>
    </row>
    <row r="102" spans="1:10" s="19" customFormat="1" ht="18.75" customHeight="1">
      <c r="A102" s="15"/>
      <c r="B102" s="66"/>
      <c r="C102" s="16" t="s">
        <v>13</v>
      </c>
      <c r="D102" s="20"/>
      <c r="E102" s="17">
        <f>SUM(E100:E101)</f>
        <v>7571.3</v>
      </c>
      <c r="F102" s="17">
        <f>SUM(F100:F101)</f>
        <v>1204.06</v>
      </c>
      <c r="G102" s="18">
        <f t="shared" si="2"/>
        <v>0.15902949295365393</v>
      </c>
      <c r="H102" s="17">
        <f>SUM(H100:H101)</f>
        <v>1204.06</v>
      </c>
      <c r="I102" s="18">
        <f t="shared" si="3"/>
        <v>0.15902949295365393</v>
      </c>
      <c r="J102" s="21"/>
    </row>
    <row r="103" spans="1:10" s="19" customFormat="1" ht="42.75" customHeight="1">
      <c r="A103" s="15"/>
      <c r="B103" s="66"/>
      <c r="C103" s="52" t="s">
        <v>89</v>
      </c>
      <c r="D103" s="16" t="s">
        <v>67</v>
      </c>
      <c r="E103" s="17">
        <v>6496.8</v>
      </c>
      <c r="F103" s="17">
        <v>982.6</v>
      </c>
      <c r="G103" s="18">
        <f t="shared" si="2"/>
        <v>0.15124368920083733</v>
      </c>
      <c r="H103" s="17">
        <v>982.6</v>
      </c>
      <c r="I103" s="18">
        <f t="shared" si="3"/>
        <v>0.15124368920083733</v>
      </c>
      <c r="J103" s="15"/>
    </row>
    <row r="104" spans="1:10" s="19" customFormat="1" ht="20.25" customHeight="1">
      <c r="A104" s="15"/>
      <c r="B104" s="66"/>
      <c r="C104" s="54"/>
      <c r="D104" s="16" t="s">
        <v>10</v>
      </c>
      <c r="E104" s="17">
        <v>150</v>
      </c>
      <c r="F104" s="17">
        <v>65</v>
      </c>
      <c r="G104" s="18">
        <f t="shared" si="2"/>
        <v>0.43333333333333335</v>
      </c>
      <c r="H104" s="17">
        <v>65</v>
      </c>
      <c r="I104" s="18">
        <f t="shared" si="3"/>
        <v>0.43333333333333335</v>
      </c>
      <c r="J104" s="15"/>
    </row>
    <row r="105" spans="1:10" s="19" customFormat="1" ht="18.75" customHeight="1">
      <c r="A105" s="15"/>
      <c r="B105" s="66"/>
      <c r="C105" s="16" t="s">
        <v>13</v>
      </c>
      <c r="D105" s="20"/>
      <c r="E105" s="17">
        <f>SUM(E103:E104)</f>
        <v>6646.8</v>
      </c>
      <c r="F105" s="17">
        <f>SUM(F103:F104)</f>
        <v>1047.6</v>
      </c>
      <c r="G105" s="18">
        <f t="shared" si="2"/>
        <v>0.15760967683697416</v>
      </c>
      <c r="H105" s="17">
        <f>SUM(H103:H104)</f>
        <v>1047.6</v>
      </c>
      <c r="I105" s="18">
        <f t="shared" si="3"/>
        <v>0.15760967683697416</v>
      </c>
      <c r="J105" s="21"/>
    </row>
    <row r="106" spans="1:10" s="19" customFormat="1" ht="37.5" customHeight="1">
      <c r="A106" s="15"/>
      <c r="B106" s="66"/>
      <c r="C106" s="51" t="s">
        <v>48</v>
      </c>
      <c r="D106" s="16" t="s">
        <v>67</v>
      </c>
      <c r="E106" s="17">
        <v>2779</v>
      </c>
      <c r="F106" s="17">
        <v>19.52</v>
      </c>
      <c r="G106" s="18">
        <f t="shared" si="2"/>
        <v>0.007024109391867578</v>
      </c>
      <c r="H106" s="17">
        <v>19.52</v>
      </c>
      <c r="I106" s="18">
        <f t="shared" si="3"/>
        <v>0.007024109391867578</v>
      </c>
      <c r="J106" s="15"/>
    </row>
    <row r="107" spans="1:10" s="19" customFormat="1" ht="18.75" customHeight="1">
      <c r="A107" s="15"/>
      <c r="B107" s="66"/>
      <c r="C107" s="51"/>
      <c r="D107" s="16" t="s">
        <v>10</v>
      </c>
      <c r="E107" s="17">
        <v>350</v>
      </c>
      <c r="F107" s="17">
        <v>119.5</v>
      </c>
      <c r="G107" s="18">
        <f t="shared" si="2"/>
        <v>0.3414285714285714</v>
      </c>
      <c r="H107" s="17">
        <v>119.5</v>
      </c>
      <c r="I107" s="18">
        <f t="shared" si="3"/>
        <v>0.3414285714285714</v>
      </c>
      <c r="J107" s="15"/>
    </row>
    <row r="108" spans="1:10" s="19" customFormat="1" ht="18.75" customHeight="1">
      <c r="A108" s="15"/>
      <c r="B108" s="66"/>
      <c r="C108" s="16" t="s">
        <v>13</v>
      </c>
      <c r="D108" s="20"/>
      <c r="E108" s="17">
        <f>SUM(E106:E107)</f>
        <v>3129</v>
      </c>
      <c r="F108" s="17">
        <f>SUM(F106:F107)</f>
        <v>139.02</v>
      </c>
      <c r="G108" s="18">
        <f t="shared" si="2"/>
        <v>0.044429530201342285</v>
      </c>
      <c r="H108" s="17">
        <f>SUM(H106:H107)</f>
        <v>139.02</v>
      </c>
      <c r="I108" s="18">
        <f t="shared" si="3"/>
        <v>0.044429530201342285</v>
      </c>
      <c r="J108" s="21"/>
    </row>
    <row r="109" spans="1:10" s="19" customFormat="1" ht="37.5" customHeight="1">
      <c r="A109" s="15"/>
      <c r="B109" s="66"/>
      <c r="C109" s="51" t="s">
        <v>90</v>
      </c>
      <c r="D109" s="16" t="s">
        <v>67</v>
      </c>
      <c r="E109" s="17">
        <v>2988</v>
      </c>
      <c r="F109" s="17">
        <v>9.76</v>
      </c>
      <c r="G109" s="18">
        <f t="shared" si="2"/>
        <v>0.0032663989290495315</v>
      </c>
      <c r="H109" s="17">
        <v>9.76</v>
      </c>
      <c r="I109" s="18">
        <f t="shared" si="3"/>
        <v>0.0032663989290495315</v>
      </c>
      <c r="J109" s="15"/>
    </row>
    <row r="110" spans="1:10" s="19" customFormat="1" ht="18.75" customHeight="1">
      <c r="A110" s="15"/>
      <c r="B110" s="66"/>
      <c r="C110" s="51"/>
      <c r="D110" s="16" t="s">
        <v>10</v>
      </c>
      <c r="E110" s="17">
        <v>450</v>
      </c>
      <c r="F110" s="17">
        <v>94.4</v>
      </c>
      <c r="G110" s="18">
        <f t="shared" si="2"/>
        <v>0.20977777777777779</v>
      </c>
      <c r="H110" s="17">
        <v>94.4</v>
      </c>
      <c r="I110" s="18">
        <f t="shared" si="3"/>
        <v>0.20977777777777779</v>
      </c>
      <c r="J110" s="15"/>
    </row>
    <row r="111" spans="1:10" s="19" customFormat="1" ht="18.75" customHeight="1">
      <c r="A111" s="15"/>
      <c r="B111" s="66"/>
      <c r="C111" s="16" t="s">
        <v>13</v>
      </c>
      <c r="D111" s="20"/>
      <c r="E111" s="17">
        <f>SUM(E109:E110)</f>
        <v>3438</v>
      </c>
      <c r="F111" s="17">
        <f>SUM(F109:F110)</f>
        <v>104.16000000000001</v>
      </c>
      <c r="G111" s="18">
        <f t="shared" si="2"/>
        <v>0.03029668411867365</v>
      </c>
      <c r="H111" s="17">
        <f>SUM(H109:H110)</f>
        <v>104.16000000000001</v>
      </c>
      <c r="I111" s="18">
        <f t="shared" si="3"/>
        <v>0.03029668411867365</v>
      </c>
      <c r="J111" s="21"/>
    </row>
    <row r="112" spans="1:10" s="19" customFormat="1" ht="24" customHeight="1">
      <c r="A112" s="15"/>
      <c r="B112" s="66"/>
      <c r="C112" s="52" t="s">
        <v>44</v>
      </c>
      <c r="D112" s="16" t="s">
        <v>9</v>
      </c>
      <c r="E112" s="17">
        <v>0</v>
      </c>
      <c r="F112" s="17">
        <v>0</v>
      </c>
      <c r="G112" s="18" t="s">
        <v>19</v>
      </c>
      <c r="H112" s="17">
        <v>0</v>
      </c>
      <c r="I112" s="18" t="s">
        <v>19</v>
      </c>
      <c r="J112" s="15"/>
    </row>
    <row r="113" spans="1:10" s="19" customFormat="1" ht="39" customHeight="1">
      <c r="A113" s="15"/>
      <c r="B113" s="66"/>
      <c r="C113" s="54"/>
      <c r="D113" s="16" t="s">
        <v>67</v>
      </c>
      <c r="E113" s="17">
        <v>48719.3</v>
      </c>
      <c r="F113" s="17">
        <v>8635.25</v>
      </c>
      <c r="G113" s="18">
        <f t="shared" si="2"/>
        <v>0.17724495220579933</v>
      </c>
      <c r="H113" s="17">
        <v>8635.25</v>
      </c>
      <c r="I113" s="18">
        <f t="shared" si="3"/>
        <v>0.17724495220579933</v>
      </c>
      <c r="J113" s="15"/>
    </row>
    <row r="114" spans="1:10" s="19" customFormat="1" ht="18.75" customHeight="1">
      <c r="A114" s="15"/>
      <c r="B114" s="67"/>
      <c r="C114" s="16" t="s">
        <v>13</v>
      </c>
      <c r="D114" s="20"/>
      <c r="E114" s="17">
        <f>SUM(E112:E113)</f>
        <v>48719.3</v>
      </c>
      <c r="F114" s="17">
        <f>SUM(F112:F113)</f>
        <v>8635.25</v>
      </c>
      <c r="G114" s="18">
        <f t="shared" si="2"/>
        <v>0.17724495220579933</v>
      </c>
      <c r="H114" s="17">
        <f>SUM(H112:H113)</f>
        <v>8635.25</v>
      </c>
      <c r="I114" s="17">
        <f>SUM(I112:I113)</f>
        <v>0.17724495220579933</v>
      </c>
      <c r="J114" s="21"/>
    </row>
    <row r="115" spans="1:10" s="23" customFormat="1" ht="18.75" customHeight="1">
      <c r="A115" s="22"/>
      <c r="B115" s="65">
        <v>9</v>
      </c>
      <c r="C115" s="58" t="s">
        <v>24</v>
      </c>
      <c r="D115" s="32" t="s">
        <v>8</v>
      </c>
      <c r="E115" s="33">
        <f>E122</f>
        <v>0</v>
      </c>
      <c r="F115" s="33">
        <f>F122</f>
        <v>0</v>
      </c>
      <c r="G115" s="34" t="s">
        <v>19</v>
      </c>
      <c r="H115" s="33">
        <f>H122</f>
        <v>0</v>
      </c>
      <c r="I115" s="34" t="s">
        <v>19</v>
      </c>
      <c r="J115" s="22"/>
    </row>
    <row r="116" spans="1:10" s="23" customFormat="1" ht="28.5" customHeight="1">
      <c r="A116" s="22"/>
      <c r="B116" s="66"/>
      <c r="C116" s="58"/>
      <c r="D116" s="32" t="s">
        <v>9</v>
      </c>
      <c r="E116" s="33">
        <f>E120+E123+E127+E129</f>
        <v>65185</v>
      </c>
      <c r="F116" s="33">
        <f>F120+F123+F127+F129</f>
        <v>0</v>
      </c>
      <c r="G116" s="34">
        <f t="shared" si="2"/>
        <v>0</v>
      </c>
      <c r="H116" s="33">
        <f>H120+H123+H127+H129</f>
        <v>0</v>
      </c>
      <c r="I116" s="34">
        <f t="shared" si="3"/>
        <v>0</v>
      </c>
      <c r="J116" s="22"/>
    </row>
    <row r="117" spans="1:10" s="23" customFormat="1" ht="37.5" customHeight="1">
      <c r="A117" s="22"/>
      <c r="B117" s="66"/>
      <c r="C117" s="58"/>
      <c r="D117" s="32" t="s">
        <v>67</v>
      </c>
      <c r="E117" s="33">
        <f>E124+E130</f>
        <v>0</v>
      </c>
      <c r="F117" s="33">
        <f>F124+F130</f>
        <v>0</v>
      </c>
      <c r="G117" s="34" t="s">
        <v>19</v>
      </c>
      <c r="H117" s="33">
        <f>H124+H130</f>
        <v>0</v>
      </c>
      <c r="I117" s="34" t="s">
        <v>19</v>
      </c>
      <c r="J117" s="22"/>
    </row>
    <row r="118" spans="1:10" s="23" customFormat="1" ht="18.75" customHeight="1">
      <c r="A118" s="22"/>
      <c r="B118" s="66"/>
      <c r="C118" s="58"/>
      <c r="D118" s="32" t="s">
        <v>10</v>
      </c>
      <c r="E118" s="33">
        <f>E125</f>
        <v>0</v>
      </c>
      <c r="F118" s="33">
        <f>F125</f>
        <v>0</v>
      </c>
      <c r="G118" s="34" t="s">
        <v>19</v>
      </c>
      <c r="H118" s="33">
        <f>H125</f>
        <v>0</v>
      </c>
      <c r="I118" s="34" t="s">
        <v>19</v>
      </c>
      <c r="J118" s="22"/>
    </row>
    <row r="119" spans="1:10" s="23" customFormat="1" ht="18.75" customHeight="1">
      <c r="A119" s="22"/>
      <c r="B119" s="66"/>
      <c r="C119" s="32" t="s">
        <v>11</v>
      </c>
      <c r="D119" s="35"/>
      <c r="E119" s="33">
        <f>SUM(E115:E118)</f>
        <v>65185</v>
      </c>
      <c r="F119" s="33">
        <f>SUM(F115:F118)</f>
        <v>0</v>
      </c>
      <c r="G119" s="34">
        <f t="shared" si="2"/>
        <v>0</v>
      </c>
      <c r="H119" s="33">
        <f>SUM(H115:H118)</f>
        <v>0</v>
      </c>
      <c r="I119" s="34">
        <v>0</v>
      </c>
      <c r="J119" s="24"/>
    </row>
    <row r="120" spans="1:10" s="19" customFormat="1" ht="41.25" customHeight="1">
      <c r="A120" s="15"/>
      <c r="B120" s="66"/>
      <c r="C120" s="16" t="s">
        <v>91</v>
      </c>
      <c r="D120" s="16" t="s">
        <v>67</v>
      </c>
      <c r="E120" s="17">
        <v>0</v>
      </c>
      <c r="F120" s="17">
        <v>0</v>
      </c>
      <c r="G120" s="18" t="s">
        <v>19</v>
      </c>
      <c r="H120" s="17">
        <v>0</v>
      </c>
      <c r="I120" s="18" t="s">
        <v>19</v>
      </c>
      <c r="J120" s="15"/>
    </row>
    <row r="121" spans="1:10" s="19" customFormat="1" ht="18.75" customHeight="1">
      <c r="A121" s="15"/>
      <c r="B121" s="66"/>
      <c r="C121" s="16" t="s">
        <v>13</v>
      </c>
      <c r="D121" s="20"/>
      <c r="E121" s="17">
        <f>SUM(E120)</f>
        <v>0</v>
      </c>
      <c r="F121" s="17">
        <f>SUM(F120)</f>
        <v>0</v>
      </c>
      <c r="G121" s="18" t="s">
        <v>19</v>
      </c>
      <c r="H121" s="17">
        <f>SUM(H120)</f>
        <v>0</v>
      </c>
      <c r="I121" s="18" t="s">
        <v>19</v>
      </c>
      <c r="J121" s="21"/>
    </row>
    <row r="122" spans="1:10" s="19" customFormat="1" ht="18.75" customHeight="1">
      <c r="A122" s="15"/>
      <c r="B122" s="66"/>
      <c r="C122" s="51" t="s">
        <v>49</v>
      </c>
      <c r="D122" s="16" t="s">
        <v>8</v>
      </c>
      <c r="E122" s="17">
        <v>0</v>
      </c>
      <c r="F122" s="17">
        <v>0</v>
      </c>
      <c r="G122" s="18" t="s">
        <v>19</v>
      </c>
      <c r="H122" s="17">
        <v>0</v>
      </c>
      <c r="I122" s="18" t="s">
        <v>19</v>
      </c>
      <c r="J122" s="15"/>
    </row>
    <row r="123" spans="1:10" s="19" customFormat="1" ht="28.5" customHeight="1">
      <c r="A123" s="15"/>
      <c r="B123" s="66"/>
      <c r="C123" s="51"/>
      <c r="D123" s="16" t="s">
        <v>9</v>
      </c>
      <c r="E123" s="17">
        <v>0</v>
      </c>
      <c r="F123" s="17">
        <v>0</v>
      </c>
      <c r="G123" s="18" t="s">
        <v>19</v>
      </c>
      <c r="H123" s="17">
        <v>0</v>
      </c>
      <c r="I123" s="18" t="s">
        <v>19</v>
      </c>
      <c r="J123" s="15"/>
    </row>
    <row r="124" spans="1:10" s="19" customFormat="1" ht="37.5" customHeight="1">
      <c r="A124" s="15"/>
      <c r="B124" s="66"/>
      <c r="C124" s="51"/>
      <c r="D124" s="16" t="s">
        <v>67</v>
      </c>
      <c r="E124" s="17">
        <v>0</v>
      </c>
      <c r="F124" s="17">
        <v>0</v>
      </c>
      <c r="G124" s="18" t="s">
        <v>19</v>
      </c>
      <c r="H124" s="17">
        <v>0</v>
      </c>
      <c r="I124" s="18" t="s">
        <v>19</v>
      </c>
      <c r="J124" s="15"/>
    </row>
    <row r="125" spans="1:10" s="19" customFormat="1" ht="18.75" customHeight="1">
      <c r="A125" s="15"/>
      <c r="B125" s="66"/>
      <c r="C125" s="51"/>
      <c r="D125" s="16" t="s">
        <v>10</v>
      </c>
      <c r="E125" s="17">
        <v>0</v>
      </c>
      <c r="F125" s="17">
        <v>0</v>
      </c>
      <c r="G125" s="18" t="s">
        <v>19</v>
      </c>
      <c r="H125" s="17">
        <v>0</v>
      </c>
      <c r="I125" s="18" t="s">
        <v>19</v>
      </c>
      <c r="J125" s="15"/>
    </row>
    <row r="126" spans="1:10" s="19" customFormat="1" ht="18.75" customHeight="1">
      <c r="A126" s="15"/>
      <c r="B126" s="66"/>
      <c r="C126" s="16" t="s">
        <v>13</v>
      </c>
      <c r="D126" s="20"/>
      <c r="E126" s="17">
        <f>SUM(E122:E125)</f>
        <v>0</v>
      </c>
      <c r="F126" s="17">
        <f>SUM(F122:F125)</f>
        <v>0</v>
      </c>
      <c r="G126" s="18" t="s">
        <v>19</v>
      </c>
      <c r="H126" s="17">
        <f>SUM(H122:H125)</f>
        <v>0</v>
      </c>
      <c r="I126" s="18" t="s">
        <v>19</v>
      </c>
      <c r="J126" s="21"/>
    </row>
    <row r="127" spans="1:10" s="19" customFormat="1" ht="48" customHeight="1">
      <c r="A127" s="15"/>
      <c r="B127" s="66"/>
      <c r="C127" s="16" t="s">
        <v>50</v>
      </c>
      <c r="D127" s="16" t="s">
        <v>9</v>
      </c>
      <c r="E127" s="17">
        <v>65185</v>
      </c>
      <c r="F127" s="17">
        <v>0</v>
      </c>
      <c r="G127" s="18">
        <f t="shared" si="2"/>
        <v>0</v>
      </c>
      <c r="H127" s="17">
        <v>0</v>
      </c>
      <c r="I127" s="18">
        <f t="shared" si="3"/>
        <v>0</v>
      </c>
      <c r="J127" s="15"/>
    </row>
    <row r="128" spans="1:10" s="19" customFormat="1" ht="18.75" customHeight="1">
      <c r="A128" s="15"/>
      <c r="B128" s="66"/>
      <c r="C128" s="16" t="s">
        <v>13</v>
      </c>
      <c r="D128" s="20"/>
      <c r="E128" s="17">
        <f>SUM(E127:E127)</f>
        <v>65185</v>
      </c>
      <c r="F128" s="17">
        <f>SUM(F127:F127)</f>
        <v>0</v>
      </c>
      <c r="G128" s="18">
        <f t="shared" si="2"/>
        <v>0</v>
      </c>
      <c r="H128" s="17">
        <f>SUM(H127:H127)</f>
        <v>0</v>
      </c>
      <c r="I128" s="18">
        <f t="shared" si="3"/>
        <v>0</v>
      </c>
      <c r="J128" s="21"/>
    </row>
    <row r="129" spans="1:10" s="19" customFormat="1" ht="30.75" customHeight="1">
      <c r="A129" s="15"/>
      <c r="B129" s="45"/>
      <c r="C129" s="51" t="s">
        <v>92</v>
      </c>
      <c r="D129" s="16" t="s">
        <v>9</v>
      </c>
      <c r="E129" s="17">
        <v>0</v>
      </c>
      <c r="F129" s="17">
        <v>0</v>
      </c>
      <c r="G129" s="18" t="s">
        <v>19</v>
      </c>
      <c r="H129" s="17">
        <v>0</v>
      </c>
      <c r="I129" s="18" t="s">
        <v>19</v>
      </c>
      <c r="J129" s="15"/>
    </row>
    <row r="130" spans="1:10" s="19" customFormat="1" ht="40.5" customHeight="1">
      <c r="A130" s="15"/>
      <c r="B130" s="45"/>
      <c r="C130" s="51"/>
      <c r="D130" s="16" t="s">
        <v>67</v>
      </c>
      <c r="E130" s="17">
        <v>0</v>
      </c>
      <c r="F130" s="17">
        <v>0</v>
      </c>
      <c r="G130" s="18" t="s">
        <v>19</v>
      </c>
      <c r="H130" s="17">
        <v>0</v>
      </c>
      <c r="I130" s="18" t="s">
        <v>19</v>
      </c>
      <c r="J130" s="15"/>
    </row>
    <row r="131" spans="1:10" s="19" customFormat="1" ht="18.75" customHeight="1">
      <c r="A131" s="15"/>
      <c r="B131" s="45"/>
      <c r="C131" s="16" t="s">
        <v>13</v>
      </c>
      <c r="D131" s="20"/>
      <c r="E131" s="17">
        <f>SUM(E129:E130)</f>
        <v>0</v>
      </c>
      <c r="F131" s="17">
        <f>SUM(F129:F130)</f>
        <v>0</v>
      </c>
      <c r="G131" s="18" t="s">
        <v>19</v>
      </c>
      <c r="H131" s="17">
        <f>SUM(H129:H130)</f>
        <v>0</v>
      </c>
      <c r="I131" s="18" t="s">
        <v>19</v>
      </c>
      <c r="J131" s="15"/>
    </row>
    <row r="132" spans="1:10" s="19" customFormat="1" ht="24" customHeight="1">
      <c r="A132" s="46" t="s">
        <v>71</v>
      </c>
      <c r="B132" s="65">
        <v>10</v>
      </c>
      <c r="C132" s="58" t="s">
        <v>108</v>
      </c>
      <c r="D132" s="32" t="s">
        <v>9</v>
      </c>
      <c r="E132" s="33">
        <f>E135+E138+E147</f>
        <v>13600</v>
      </c>
      <c r="F132" s="33">
        <f>F135+F138+F147</f>
        <v>173.16</v>
      </c>
      <c r="G132" s="34">
        <f aca="true" t="shared" si="4" ref="G132:G192">F132/E132</f>
        <v>0.01273235294117647</v>
      </c>
      <c r="H132" s="33">
        <f>H135+H138+H147</f>
        <v>173.16</v>
      </c>
      <c r="I132" s="34">
        <f aca="true" t="shared" si="5" ref="I132:I192">H132/E132</f>
        <v>0.01273235294117647</v>
      </c>
      <c r="J132" s="15"/>
    </row>
    <row r="133" spans="1:10" s="19" customFormat="1" ht="87" customHeight="1">
      <c r="A133" s="15"/>
      <c r="B133" s="66"/>
      <c r="C133" s="58"/>
      <c r="D133" s="32" t="s">
        <v>67</v>
      </c>
      <c r="E133" s="33">
        <f>E136+E139+E141+E143+E145</f>
        <v>60428.12</v>
      </c>
      <c r="F133" s="33">
        <f>F136+F139+F141+F143+F145</f>
        <v>10313.37</v>
      </c>
      <c r="G133" s="34">
        <f t="shared" si="4"/>
        <v>0.1706717005261789</v>
      </c>
      <c r="H133" s="33">
        <f>H136+H139+H141+H143+H145</f>
        <v>10313.37</v>
      </c>
      <c r="I133" s="34">
        <f t="shared" si="5"/>
        <v>0.1706717005261789</v>
      </c>
      <c r="J133" s="15"/>
    </row>
    <row r="134" spans="1:10" s="19" customFormat="1" ht="18.75" customHeight="1">
      <c r="A134" s="15"/>
      <c r="B134" s="66"/>
      <c r="C134" s="32" t="s">
        <v>11</v>
      </c>
      <c r="D134" s="35"/>
      <c r="E134" s="33">
        <f>SUM(E132:E133)</f>
        <v>74028.12</v>
      </c>
      <c r="F134" s="33">
        <f>SUM(F132:F133)</f>
        <v>10486.53</v>
      </c>
      <c r="G134" s="34">
        <f t="shared" si="4"/>
        <v>0.14165603557134776</v>
      </c>
      <c r="H134" s="33">
        <f>SUM(H132:H133)</f>
        <v>10486.53</v>
      </c>
      <c r="I134" s="34">
        <f t="shared" si="5"/>
        <v>0.14165603557134776</v>
      </c>
      <c r="J134" s="21"/>
    </row>
    <row r="135" spans="1:10" s="19" customFormat="1" ht="27" customHeight="1">
      <c r="A135" s="15"/>
      <c r="B135" s="66"/>
      <c r="C135" s="51" t="s">
        <v>25</v>
      </c>
      <c r="D135" s="16" t="s">
        <v>9</v>
      </c>
      <c r="E135" s="17">
        <v>12699</v>
      </c>
      <c r="F135" s="17">
        <v>0</v>
      </c>
      <c r="G135" s="18">
        <f t="shared" si="4"/>
        <v>0</v>
      </c>
      <c r="H135" s="17">
        <v>0</v>
      </c>
      <c r="I135" s="18">
        <f t="shared" si="5"/>
        <v>0</v>
      </c>
      <c r="J135" s="15"/>
    </row>
    <row r="136" spans="1:10" s="19" customFormat="1" ht="36.75" customHeight="1">
      <c r="A136" s="15"/>
      <c r="B136" s="66"/>
      <c r="C136" s="51"/>
      <c r="D136" s="16" t="s">
        <v>67</v>
      </c>
      <c r="E136" s="17">
        <v>4995</v>
      </c>
      <c r="F136" s="17">
        <v>0</v>
      </c>
      <c r="G136" s="18">
        <f t="shared" si="4"/>
        <v>0</v>
      </c>
      <c r="H136" s="17">
        <v>0</v>
      </c>
      <c r="I136" s="18">
        <f t="shared" si="5"/>
        <v>0</v>
      </c>
      <c r="J136" s="15"/>
    </row>
    <row r="137" spans="1:10" s="19" customFormat="1" ht="18.75" customHeight="1">
      <c r="A137" s="15"/>
      <c r="B137" s="66"/>
      <c r="C137" s="16" t="s">
        <v>13</v>
      </c>
      <c r="D137" s="20"/>
      <c r="E137" s="17">
        <f>SUM(E135:E136)</f>
        <v>17694</v>
      </c>
      <c r="F137" s="17">
        <f>SUM(F135:F136)</f>
        <v>0</v>
      </c>
      <c r="G137" s="18">
        <f t="shared" si="4"/>
        <v>0</v>
      </c>
      <c r="H137" s="17">
        <f>SUM(H135:H136)</f>
        <v>0</v>
      </c>
      <c r="I137" s="18">
        <f t="shared" si="5"/>
        <v>0</v>
      </c>
      <c r="J137" s="21"/>
    </row>
    <row r="138" spans="1:10" s="19" customFormat="1" ht="24" customHeight="1">
      <c r="A138" s="15"/>
      <c r="B138" s="66"/>
      <c r="C138" s="52" t="s">
        <v>35</v>
      </c>
      <c r="D138" s="16" t="s">
        <v>9</v>
      </c>
      <c r="E138" s="17">
        <v>0</v>
      </c>
      <c r="F138" s="17">
        <v>0</v>
      </c>
      <c r="G138" s="18" t="s">
        <v>19</v>
      </c>
      <c r="H138" s="17">
        <v>0</v>
      </c>
      <c r="I138" s="18" t="s">
        <v>19</v>
      </c>
      <c r="J138" s="15"/>
    </row>
    <row r="139" spans="1:10" s="19" customFormat="1" ht="37.5" customHeight="1">
      <c r="A139" s="15"/>
      <c r="B139" s="66"/>
      <c r="C139" s="71"/>
      <c r="D139" s="16" t="s">
        <v>67</v>
      </c>
      <c r="E139" s="17">
        <v>1800</v>
      </c>
      <c r="F139" s="17">
        <v>0</v>
      </c>
      <c r="G139" s="18">
        <f t="shared" si="4"/>
        <v>0</v>
      </c>
      <c r="H139" s="17">
        <v>0</v>
      </c>
      <c r="I139" s="18">
        <f t="shared" si="5"/>
        <v>0</v>
      </c>
      <c r="J139" s="15"/>
    </row>
    <row r="140" spans="1:10" s="19" customFormat="1" ht="18.75" customHeight="1">
      <c r="A140" s="15"/>
      <c r="B140" s="66"/>
      <c r="C140" s="16" t="s">
        <v>13</v>
      </c>
      <c r="D140" s="20"/>
      <c r="E140" s="17">
        <f>SUM(E138:E139)</f>
        <v>1800</v>
      </c>
      <c r="F140" s="17">
        <f>SUM(F138:F139)</f>
        <v>0</v>
      </c>
      <c r="G140" s="18">
        <f t="shared" si="4"/>
        <v>0</v>
      </c>
      <c r="H140" s="17">
        <f>SUM(H138:H139)</f>
        <v>0</v>
      </c>
      <c r="I140" s="18">
        <f t="shared" si="5"/>
        <v>0</v>
      </c>
      <c r="J140" s="21"/>
    </row>
    <row r="141" spans="1:10" s="19" customFormat="1" ht="39.75" customHeight="1">
      <c r="A141" s="15"/>
      <c r="B141" s="66"/>
      <c r="C141" s="16" t="s">
        <v>93</v>
      </c>
      <c r="D141" s="16" t="s">
        <v>67</v>
      </c>
      <c r="E141" s="17">
        <v>1345</v>
      </c>
      <c r="F141" s="17">
        <v>0</v>
      </c>
      <c r="G141" s="18">
        <f t="shared" si="4"/>
        <v>0</v>
      </c>
      <c r="H141" s="17">
        <v>0</v>
      </c>
      <c r="I141" s="18">
        <f t="shared" si="5"/>
        <v>0</v>
      </c>
      <c r="J141" s="15"/>
    </row>
    <row r="142" spans="1:10" s="19" customFormat="1" ht="18.75" customHeight="1">
      <c r="A142" s="15"/>
      <c r="B142" s="66"/>
      <c r="C142" s="16" t="s">
        <v>13</v>
      </c>
      <c r="D142" s="20"/>
      <c r="E142" s="17">
        <f>SUM(E141:E141)</f>
        <v>1345</v>
      </c>
      <c r="F142" s="17">
        <f>SUM(F141:F141)</f>
        <v>0</v>
      </c>
      <c r="G142" s="18">
        <f t="shared" si="4"/>
        <v>0</v>
      </c>
      <c r="H142" s="17">
        <f>SUM(H141:H141)</f>
        <v>0</v>
      </c>
      <c r="I142" s="18">
        <f t="shared" si="5"/>
        <v>0</v>
      </c>
      <c r="J142" s="21"/>
    </row>
    <row r="143" spans="1:10" s="19" customFormat="1" ht="36" customHeight="1">
      <c r="A143" s="15"/>
      <c r="B143" s="66"/>
      <c r="C143" s="16" t="s">
        <v>94</v>
      </c>
      <c r="D143" s="16" t="s">
        <v>67</v>
      </c>
      <c r="E143" s="17">
        <v>12000</v>
      </c>
      <c r="F143" s="17">
        <v>0</v>
      </c>
      <c r="G143" s="18">
        <f t="shared" si="4"/>
        <v>0</v>
      </c>
      <c r="H143" s="17">
        <v>0</v>
      </c>
      <c r="I143" s="18">
        <f t="shared" si="5"/>
        <v>0</v>
      </c>
      <c r="J143" s="15"/>
    </row>
    <row r="144" spans="1:10" s="19" customFormat="1" ht="18.75" customHeight="1">
      <c r="A144" s="15"/>
      <c r="B144" s="66"/>
      <c r="C144" s="16" t="s">
        <v>13</v>
      </c>
      <c r="D144" s="20"/>
      <c r="E144" s="17">
        <f>SUM(E143:E143)</f>
        <v>12000</v>
      </c>
      <c r="F144" s="17">
        <f>SUM(F143:F143)</f>
        <v>0</v>
      </c>
      <c r="G144" s="18">
        <f t="shared" si="4"/>
        <v>0</v>
      </c>
      <c r="H144" s="17">
        <f>SUM(H143:H143)</f>
        <v>0</v>
      </c>
      <c r="I144" s="18">
        <f t="shared" si="5"/>
        <v>0</v>
      </c>
      <c r="J144" s="21"/>
    </row>
    <row r="145" spans="1:10" s="19" customFormat="1" ht="37.5" customHeight="1">
      <c r="A145" s="15"/>
      <c r="B145" s="66"/>
      <c r="C145" s="16" t="s">
        <v>95</v>
      </c>
      <c r="D145" s="16" t="s">
        <v>67</v>
      </c>
      <c r="E145" s="17">
        <v>40288.12</v>
      </c>
      <c r="F145" s="17">
        <v>10313.37</v>
      </c>
      <c r="G145" s="18">
        <f>F145/E145</f>
        <v>0.25599035149815874</v>
      </c>
      <c r="H145" s="17">
        <v>10313.37</v>
      </c>
      <c r="I145" s="18">
        <f>H145/E145</f>
        <v>0.25599035149815874</v>
      </c>
      <c r="J145" s="15"/>
    </row>
    <row r="146" spans="1:10" s="19" customFormat="1" ht="18.75" customHeight="1">
      <c r="A146" s="15"/>
      <c r="B146" s="67"/>
      <c r="C146" s="16" t="s">
        <v>13</v>
      </c>
      <c r="D146" s="20"/>
      <c r="E146" s="17">
        <f>SUM(E145:E145)</f>
        <v>40288.12</v>
      </c>
      <c r="F146" s="17">
        <f>SUM(F145:F145)</f>
        <v>10313.37</v>
      </c>
      <c r="G146" s="18">
        <f t="shared" si="4"/>
        <v>0.25599035149815874</v>
      </c>
      <c r="H146" s="17">
        <f>SUM(H145:H145)</f>
        <v>10313.37</v>
      </c>
      <c r="I146" s="18">
        <f t="shared" si="5"/>
        <v>0.25599035149815874</v>
      </c>
      <c r="J146" s="21"/>
    </row>
    <row r="147" spans="1:10" s="19" customFormat="1" ht="24.75" customHeight="1">
      <c r="A147" s="15"/>
      <c r="B147" s="50"/>
      <c r="C147" s="16" t="s">
        <v>96</v>
      </c>
      <c r="D147" s="16" t="s">
        <v>9</v>
      </c>
      <c r="E147" s="17">
        <v>901</v>
      </c>
      <c r="F147" s="17">
        <v>173.16</v>
      </c>
      <c r="G147" s="18">
        <f t="shared" si="4"/>
        <v>0.19218645948945615</v>
      </c>
      <c r="H147" s="17">
        <v>173.16</v>
      </c>
      <c r="I147" s="18">
        <f t="shared" si="5"/>
        <v>0.19218645948945615</v>
      </c>
      <c r="J147" s="15"/>
    </row>
    <row r="148" spans="1:10" s="19" customFormat="1" ht="18.75" customHeight="1">
      <c r="A148" s="15"/>
      <c r="B148" s="50"/>
      <c r="C148" s="16" t="s">
        <v>13</v>
      </c>
      <c r="D148" s="20"/>
      <c r="E148" s="17">
        <f>SUM(E147:E147)</f>
        <v>901</v>
      </c>
      <c r="F148" s="17">
        <f>SUM(F147:F147)</f>
        <v>173.16</v>
      </c>
      <c r="G148" s="18">
        <f>F148/E148</f>
        <v>0.19218645948945615</v>
      </c>
      <c r="H148" s="17">
        <f>SUM(H147:H147)</f>
        <v>173.16</v>
      </c>
      <c r="I148" s="18">
        <f>H148/E148</f>
        <v>0.19218645948945615</v>
      </c>
      <c r="J148" s="21"/>
    </row>
    <row r="149" spans="1:10" s="23" customFormat="1" ht="40.5" customHeight="1">
      <c r="A149" s="22"/>
      <c r="B149" s="65">
        <v>11</v>
      </c>
      <c r="C149" s="49" t="s">
        <v>27</v>
      </c>
      <c r="D149" s="32" t="s">
        <v>67</v>
      </c>
      <c r="E149" s="33">
        <f>E151+E153+E155+E157</f>
        <v>1000</v>
      </c>
      <c r="F149" s="33">
        <f>F151+F153+F155+F157</f>
        <v>0</v>
      </c>
      <c r="G149" s="34">
        <f t="shared" si="4"/>
        <v>0</v>
      </c>
      <c r="H149" s="33">
        <f>H151+H153+H155+H157</f>
        <v>0</v>
      </c>
      <c r="I149" s="34">
        <f t="shared" si="5"/>
        <v>0</v>
      </c>
      <c r="J149" s="22"/>
    </row>
    <row r="150" spans="1:10" s="23" customFormat="1" ht="18.75" customHeight="1">
      <c r="A150" s="22"/>
      <c r="B150" s="66"/>
      <c r="C150" s="32" t="s">
        <v>11</v>
      </c>
      <c r="D150" s="35"/>
      <c r="E150" s="33">
        <f>SUM(E149:E149)</f>
        <v>1000</v>
      </c>
      <c r="F150" s="33">
        <f>SUM(F149:F149)</f>
        <v>0</v>
      </c>
      <c r="G150" s="34">
        <f t="shared" si="4"/>
        <v>0</v>
      </c>
      <c r="H150" s="33">
        <f>SUM(H149:H149)</f>
        <v>0</v>
      </c>
      <c r="I150" s="34">
        <f t="shared" si="5"/>
        <v>0</v>
      </c>
      <c r="J150" s="24"/>
    </row>
    <row r="151" spans="1:10" s="19" customFormat="1" ht="34.5" customHeight="1">
      <c r="A151" s="15"/>
      <c r="B151" s="66"/>
      <c r="C151" s="25" t="s">
        <v>51</v>
      </c>
      <c r="D151" s="16" t="s">
        <v>67</v>
      </c>
      <c r="E151" s="17">
        <v>0</v>
      </c>
      <c r="F151" s="17">
        <v>0</v>
      </c>
      <c r="G151" s="18" t="s">
        <v>19</v>
      </c>
      <c r="H151" s="17">
        <v>0</v>
      </c>
      <c r="I151" s="18" t="s">
        <v>19</v>
      </c>
      <c r="J151" s="15"/>
    </row>
    <row r="152" spans="1:10" s="19" customFormat="1" ht="18.75" customHeight="1">
      <c r="A152" s="15"/>
      <c r="B152" s="66"/>
      <c r="C152" s="16" t="s">
        <v>13</v>
      </c>
      <c r="D152" s="20"/>
      <c r="E152" s="17">
        <f>SUM(E151)</f>
        <v>0</v>
      </c>
      <c r="F152" s="17">
        <f>SUM(F151)</f>
        <v>0</v>
      </c>
      <c r="G152" s="18" t="s">
        <v>19</v>
      </c>
      <c r="H152" s="17">
        <f>SUM(H151)</f>
        <v>0</v>
      </c>
      <c r="I152" s="18" t="s">
        <v>19</v>
      </c>
      <c r="J152" s="21"/>
    </row>
    <row r="153" spans="1:10" s="19" customFormat="1" ht="36" customHeight="1">
      <c r="A153" s="15"/>
      <c r="B153" s="66"/>
      <c r="C153" s="16" t="s">
        <v>52</v>
      </c>
      <c r="D153" s="16" t="s">
        <v>67</v>
      </c>
      <c r="E153" s="17">
        <v>0</v>
      </c>
      <c r="F153" s="17">
        <v>0</v>
      </c>
      <c r="G153" s="18" t="s">
        <v>19</v>
      </c>
      <c r="H153" s="17">
        <v>0</v>
      </c>
      <c r="I153" s="18" t="s">
        <v>19</v>
      </c>
      <c r="J153" s="15"/>
    </row>
    <row r="154" spans="1:10" s="19" customFormat="1" ht="18.75" customHeight="1">
      <c r="A154" s="15"/>
      <c r="B154" s="66"/>
      <c r="C154" s="16" t="s">
        <v>13</v>
      </c>
      <c r="D154" s="20"/>
      <c r="E154" s="17">
        <f>SUM(E153)</f>
        <v>0</v>
      </c>
      <c r="F154" s="17">
        <f>SUM(F153)</f>
        <v>0</v>
      </c>
      <c r="G154" s="18" t="s">
        <v>19</v>
      </c>
      <c r="H154" s="17">
        <f>SUM(H153)</f>
        <v>0</v>
      </c>
      <c r="I154" s="18" t="s">
        <v>19</v>
      </c>
      <c r="J154" s="21"/>
    </row>
    <row r="155" spans="1:10" s="19" customFormat="1" ht="36.75" customHeight="1">
      <c r="A155" s="15"/>
      <c r="B155" s="66"/>
      <c r="C155" s="16" t="s">
        <v>53</v>
      </c>
      <c r="D155" s="16" t="s">
        <v>67</v>
      </c>
      <c r="E155" s="17">
        <v>1000</v>
      </c>
      <c r="F155" s="17">
        <v>0</v>
      </c>
      <c r="G155" s="18">
        <f t="shared" si="4"/>
        <v>0</v>
      </c>
      <c r="H155" s="17">
        <v>0</v>
      </c>
      <c r="I155" s="18">
        <f t="shared" si="5"/>
        <v>0</v>
      </c>
      <c r="J155" s="15"/>
    </row>
    <row r="156" spans="1:10" s="19" customFormat="1" ht="18.75" customHeight="1">
      <c r="A156" s="15"/>
      <c r="B156" s="66"/>
      <c r="C156" s="16" t="s">
        <v>13</v>
      </c>
      <c r="D156" s="20"/>
      <c r="E156" s="17">
        <f>SUM(E155:E155)</f>
        <v>1000</v>
      </c>
      <c r="F156" s="17">
        <f>SUM(F155:F155)</f>
        <v>0</v>
      </c>
      <c r="G156" s="18">
        <f t="shared" si="4"/>
        <v>0</v>
      </c>
      <c r="H156" s="17">
        <f>SUM(H155:H155)</f>
        <v>0</v>
      </c>
      <c r="I156" s="18">
        <f t="shared" si="5"/>
        <v>0</v>
      </c>
      <c r="J156" s="21"/>
    </row>
    <row r="157" spans="1:10" s="19" customFormat="1" ht="36" customHeight="1">
      <c r="A157" s="15"/>
      <c r="B157" s="66"/>
      <c r="C157" s="16" t="s">
        <v>54</v>
      </c>
      <c r="D157" s="16" t="s">
        <v>67</v>
      </c>
      <c r="E157" s="17">
        <v>0</v>
      </c>
      <c r="F157" s="17">
        <v>0</v>
      </c>
      <c r="G157" s="18" t="s">
        <v>19</v>
      </c>
      <c r="H157" s="17">
        <v>0</v>
      </c>
      <c r="I157" s="18" t="s">
        <v>19</v>
      </c>
      <c r="J157" s="15"/>
    </row>
    <row r="158" spans="1:10" s="19" customFormat="1" ht="18.75" customHeight="1">
      <c r="A158" s="15"/>
      <c r="B158" s="67"/>
      <c r="C158" s="16" t="s">
        <v>13</v>
      </c>
      <c r="D158" s="20"/>
      <c r="E158" s="17">
        <f>SUM(E157:E157)</f>
        <v>0</v>
      </c>
      <c r="F158" s="17">
        <f>SUM(F157:F157)</f>
        <v>0</v>
      </c>
      <c r="G158" s="18" t="e">
        <f t="shared" si="4"/>
        <v>#DIV/0!</v>
      </c>
      <c r="H158" s="17">
        <f>SUM(H157:H157)</f>
        <v>0</v>
      </c>
      <c r="I158" s="18" t="e">
        <f t="shared" si="5"/>
        <v>#DIV/0!</v>
      </c>
      <c r="J158" s="21"/>
    </row>
    <row r="159" spans="1:10" s="23" customFormat="1" ht="24" customHeight="1">
      <c r="A159" s="22"/>
      <c r="B159" s="65">
        <v>12</v>
      </c>
      <c r="C159" s="58" t="s">
        <v>28</v>
      </c>
      <c r="D159" s="32" t="s">
        <v>9</v>
      </c>
      <c r="E159" s="33">
        <f>E162</f>
        <v>3093</v>
      </c>
      <c r="F159" s="33">
        <f>F162</f>
        <v>768.34</v>
      </c>
      <c r="G159" s="34">
        <f t="shared" si="4"/>
        <v>0.24841254445522148</v>
      </c>
      <c r="H159" s="33">
        <f>H162</f>
        <v>768.34</v>
      </c>
      <c r="I159" s="34">
        <f t="shared" si="5"/>
        <v>0.24841254445522148</v>
      </c>
      <c r="J159" s="22"/>
    </row>
    <row r="160" spans="1:10" s="23" customFormat="1" ht="46.5" customHeight="1">
      <c r="A160" s="22"/>
      <c r="B160" s="66"/>
      <c r="C160" s="58"/>
      <c r="D160" s="32" t="s">
        <v>67</v>
      </c>
      <c r="E160" s="33">
        <f>E163+E165+E167+E169</f>
        <v>552050.51</v>
      </c>
      <c r="F160" s="33">
        <f>F163+F165+F167+F169</f>
        <v>115166.45999999999</v>
      </c>
      <c r="G160" s="34">
        <f t="shared" si="4"/>
        <v>0.2086158022025919</v>
      </c>
      <c r="H160" s="33">
        <f>H163+H165+H167+H169</f>
        <v>115166.45999999999</v>
      </c>
      <c r="I160" s="34">
        <f t="shared" si="5"/>
        <v>0.2086158022025919</v>
      </c>
      <c r="J160" s="22"/>
    </row>
    <row r="161" spans="1:10" s="23" customFormat="1" ht="18.75" customHeight="1">
      <c r="A161" s="22"/>
      <c r="B161" s="66"/>
      <c r="C161" s="32" t="s">
        <v>11</v>
      </c>
      <c r="D161" s="35"/>
      <c r="E161" s="33">
        <f>SUM(E159:E160)</f>
        <v>555143.51</v>
      </c>
      <c r="F161" s="33">
        <f>SUM(F159:F160)</f>
        <v>115934.79999999999</v>
      </c>
      <c r="G161" s="34">
        <f t="shared" si="4"/>
        <v>0.20883753103769506</v>
      </c>
      <c r="H161" s="33">
        <f>SUM(H159:H160)</f>
        <v>115934.79999999999</v>
      </c>
      <c r="I161" s="34">
        <f t="shared" si="5"/>
        <v>0.20883753103769506</v>
      </c>
      <c r="J161" s="24"/>
    </row>
    <row r="162" spans="1:10" s="19" customFormat="1" ht="23.25" customHeight="1">
      <c r="A162" s="15"/>
      <c r="B162" s="66"/>
      <c r="C162" s="51" t="s">
        <v>97</v>
      </c>
      <c r="D162" s="16" t="s">
        <v>9</v>
      </c>
      <c r="E162" s="17">
        <v>3093</v>
      </c>
      <c r="F162" s="17">
        <v>768.34</v>
      </c>
      <c r="G162" s="18">
        <f t="shared" si="4"/>
        <v>0.24841254445522148</v>
      </c>
      <c r="H162" s="17">
        <v>768.34</v>
      </c>
      <c r="I162" s="18">
        <f t="shared" si="5"/>
        <v>0.24841254445522148</v>
      </c>
      <c r="J162" s="15"/>
    </row>
    <row r="163" spans="1:10" s="19" customFormat="1" ht="36" customHeight="1">
      <c r="A163" s="15"/>
      <c r="B163" s="66"/>
      <c r="C163" s="51"/>
      <c r="D163" s="16" t="s">
        <v>67</v>
      </c>
      <c r="E163" s="17">
        <v>121243.61</v>
      </c>
      <c r="F163" s="17">
        <v>28686.87</v>
      </c>
      <c r="G163" s="18">
        <f t="shared" si="4"/>
        <v>0.2366052116066158</v>
      </c>
      <c r="H163" s="17">
        <v>28686.87</v>
      </c>
      <c r="I163" s="18">
        <f t="shared" si="5"/>
        <v>0.2366052116066158</v>
      </c>
      <c r="J163" s="15"/>
    </row>
    <row r="164" spans="1:10" s="19" customFormat="1" ht="18.75" customHeight="1">
      <c r="A164" s="15"/>
      <c r="B164" s="66"/>
      <c r="C164" s="16" t="s">
        <v>13</v>
      </c>
      <c r="D164" s="20"/>
      <c r="E164" s="17">
        <f>SUM(E162:E163)</f>
        <v>124336.61</v>
      </c>
      <c r="F164" s="17">
        <f>SUM(F162:F163)</f>
        <v>29455.21</v>
      </c>
      <c r="G164" s="18">
        <f t="shared" si="4"/>
        <v>0.2368989310549805</v>
      </c>
      <c r="H164" s="17">
        <f>SUM(H162:H163)</f>
        <v>29455.21</v>
      </c>
      <c r="I164" s="18">
        <f t="shared" si="5"/>
        <v>0.2368989310549805</v>
      </c>
      <c r="J164" s="21"/>
    </row>
    <row r="165" spans="1:10" s="19" customFormat="1" ht="33.75" customHeight="1">
      <c r="A165" s="15"/>
      <c r="B165" s="66"/>
      <c r="C165" s="16" t="s">
        <v>98</v>
      </c>
      <c r="D165" s="16" t="s">
        <v>67</v>
      </c>
      <c r="E165" s="17">
        <v>4800</v>
      </c>
      <c r="F165" s="17">
        <v>0</v>
      </c>
      <c r="G165" s="18">
        <f t="shared" si="4"/>
        <v>0</v>
      </c>
      <c r="H165" s="17">
        <v>0</v>
      </c>
      <c r="I165" s="18">
        <f t="shared" si="5"/>
        <v>0</v>
      </c>
      <c r="J165" s="15"/>
    </row>
    <row r="166" spans="1:10" s="19" customFormat="1" ht="18.75" customHeight="1">
      <c r="A166" s="15"/>
      <c r="B166" s="66"/>
      <c r="C166" s="16" t="s">
        <v>13</v>
      </c>
      <c r="D166" s="20"/>
      <c r="E166" s="17">
        <f>SUM(E165)</f>
        <v>4800</v>
      </c>
      <c r="F166" s="17">
        <f>SUM(F165)</f>
        <v>0</v>
      </c>
      <c r="G166" s="18">
        <f t="shared" si="4"/>
        <v>0</v>
      </c>
      <c r="H166" s="17">
        <f>SUM(H165)</f>
        <v>0</v>
      </c>
      <c r="I166" s="18">
        <f t="shared" si="5"/>
        <v>0</v>
      </c>
      <c r="J166" s="21"/>
    </row>
    <row r="167" spans="1:10" s="19" customFormat="1" ht="39" customHeight="1">
      <c r="A167" s="15"/>
      <c r="B167" s="66"/>
      <c r="C167" s="16" t="s">
        <v>55</v>
      </c>
      <c r="D167" s="16" t="s">
        <v>67</v>
      </c>
      <c r="E167" s="17">
        <v>0</v>
      </c>
      <c r="F167" s="17">
        <v>0</v>
      </c>
      <c r="G167" s="18" t="s">
        <v>19</v>
      </c>
      <c r="H167" s="17">
        <v>0</v>
      </c>
      <c r="I167" s="18" t="s">
        <v>19</v>
      </c>
      <c r="J167" s="15"/>
    </row>
    <row r="168" spans="1:10" s="19" customFormat="1" ht="18.75" customHeight="1">
      <c r="A168" s="15"/>
      <c r="B168" s="66"/>
      <c r="C168" s="16" t="s">
        <v>13</v>
      </c>
      <c r="D168" s="20"/>
      <c r="E168" s="17">
        <f>SUM(E167)</f>
        <v>0</v>
      </c>
      <c r="F168" s="17">
        <f>SUM(F167)</f>
        <v>0</v>
      </c>
      <c r="G168" s="18" t="s">
        <v>19</v>
      </c>
      <c r="H168" s="17">
        <f>SUM(H167)</f>
        <v>0</v>
      </c>
      <c r="I168" s="18" t="s">
        <v>19</v>
      </c>
      <c r="J168" s="21"/>
    </row>
    <row r="169" spans="1:10" s="19" customFormat="1" ht="37.5" customHeight="1">
      <c r="A169" s="15"/>
      <c r="B169" s="66"/>
      <c r="C169" s="16" t="s">
        <v>40</v>
      </c>
      <c r="D169" s="16" t="s">
        <v>67</v>
      </c>
      <c r="E169" s="17">
        <v>426006.9</v>
      </c>
      <c r="F169" s="17">
        <v>86479.59</v>
      </c>
      <c r="G169" s="18">
        <f t="shared" si="4"/>
        <v>0.2030004443589998</v>
      </c>
      <c r="H169" s="17">
        <v>86479.59</v>
      </c>
      <c r="I169" s="18">
        <f t="shared" si="5"/>
        <v>0.2030004443589998</v>
      </c>
      <c r="J169" s="15"/>
    </row>
    <row r="170" spans="1:10" s="19" customFormat="1" ht="18.75" customHeight="1">
      <c r="A170" s="15"/>
      <c r="B170" s="67"/>
      <c r="C170" s="16" t="s">
        <v>13</v>
      </c>
      <c r="D170" s="20"/>
      <c r="E170" s="17">
        <f>SUM(E169)</f>
        <v>426006.9</v>
      </c>
      <c r="F170" s="17">
        <f>SUM(F169)</f>
        <v>86479.59</v>
      </c>
      <c r="G170" s="18">
        <f t="shared" si="4"/>
        <v>0.2030004443589998</v>
      </c>
      <c r="H170" s="17">
        <f>SUM(H169)</f>
        <v>86479.59</v>
      </c>
      <c r="I170" s="18">
        <f t="shared" si="5"/>
        <v>0.2030004443589998</v>
      </c>
      <c r="J170" s="21"/>
    </row>
    <row r="171" spans="1:10" s="23" customFormat="1" ht="18.75" customHeight="1">
      <c r="A171" s="22"/>
      <c r="B171" s="65">
        <v>13</v>
      </c>
      <c r="C171" s="56" t="s">
        <v>29</v>
      </c>
      <c r="D171" s="32" t="s">
        <v>8</v>
      </c>
      <c r="E171" s="33">
        <f>E184</f>
        <v>11468.1</v>
      </c>
      <c r="F171" s="33">
        <f>F184</f>
        <v>2397.8</v>
      </c>
      <c r="G171" s="34">
        <f t="shared" si="4"/>
        <v>0.2090843295750822</v>
      </c>
      <c r="H171" s="33">
        <f>H184</f>
        <v>2397.8</v>
      </c>
      <c r="I171" s="34">
        <f t="shared" si="5"/>
        <v>0.2090843295750822</v>
      </c>
      <c r="J171" s="22"/>
    </row>
    <row r="172" spans="1:10" s="23" customFormat="1" ht="30" customHeight="1">
      <c r="A172" s="22"/>
      <c r="B172" s="66"/>
      <c r="C172" s="70"/>
      <c r="D172" s="42" t="s">
        <v>9</v>
      </c>
      <c r="E172" s="33">
        <f>E177</f>
        <v>0</v>
      </c>
      <c r="F172" s="33">
        <f>F177</f>
        <v>0</v>
      </c>
      <c r="G172" s="34" t="s">
        <v>19</v>
      </c>
      <c r="H172" s="33">
        <f>H177</f>
        <v>0</v>
      </c>
      <c r="I172" s="34" t="s">
        <v>19</v>
      </c>
      <c r="J172" s="22"/>
    </row>
    <row r="173" spans="1:10" s="23" customFormat="1" ht="47.25" customHeight="1">
      <c r="A173" s="22"/>
      <c r="B173" s="66"/>
      <c r="C173" s="53"/>
      <c r="D173" s="42" t="s">
        <v>67</v>
      </c>
      <c r="E173" s="33">
        <f>E175+E178+E180+E182+E185</f>
        <v>55454.5</v>
      </c>
      <c r="F173" s="33">
        <f>F175+F178+F180+F182+F185</f>
        <v>10426.060000000001</v>
      </c>
      <c r="G173" s="34">
        <f>F173/E173</f>
        <v>0.18801107214022308</v>
      </c>
      <c r="H173" s="33">
        <f>H175+H178+H180+H182+H185</f>
        <v>9431.04</v>
      </c>
      <c r="I173" s="34">
        <f>H173/E173</f>
        <v>0.17006807382629005</v>
      </c>
      <c r="J173" s="22"/>
    </row>
    <row r="174" spans="1:10" s="23" customFormat="1" ht="18" customHeight="1">
      <c r="A174" s="22"/>
      <c r="B174" s="66"/>
      <c r="C174" s="32" t="s">
        <v>11</v>
      </c>
      <c r="D174" s="35"/>
      <c r="E174" s="33">
        <f>SUM(E171:E173)</f>
        <v>66922.6</v>
      </c>
      <c r="F174" s="33">
        <f>SUM(F171:F173)</f>
        <v>12823.86</v>
      </c>
      <c r="G174" s="34">
        <f t="shared" si="4"/>
        <v>0.1916222621356612</v>
      </c>
      <c r="H174" s="33">
        <f>SUM(H171:H173)</f>
        <v>11828.84</v>
      </c>
      <c r="I174" s="34">
        <f t="shared" si="5"/>
        <v>0.17675404123569616</v>
      </c>
      <c r="J174" s="24"/>
    </row>
    <row r="175" spans="1:10" s="19" customFormat="1" ht="46.5" customHeight="1">
      <c r="A175" s="15"/>
      <c r="B175" s="66"/>
      <c r="C175" s="16" t="s">
        <v>56</v>
      </c>
      <c r="D175" s="16" t="s">
        <v>67</v>
      </c>
      <c r="E175" s="17">
        <v>24253.3</v>
      </c>
      <c r="F175" s="17">
        <v>4448.25</v>
      </c>
      <c r="G175" s="18">
        <f t="shared" si="4"/>
        <v>0.1834080310720603</v>
      </c>
      <c r="H175" s="17">
        <v>4448.25</v>
      </c>
      <c r="I175" s="18">
        <f t="shared" si="5"/>
        <v>0.1834080310720603</v>
      </c>
      <c r="J175" s="15"/>
    </row>
    <row r="176" spans="1:10" s="19" customFormat="1" ht="18.75" customHeight="1">
      <c r="A176" s="15"/>
      <c r="B176" s="66"/>
      <c r="C176" s="16" t="s">
        <v>13</v>
      </c>
      <c r="D176" s="20"/>
      <c r="E176" s="17">
        <f>SUM(E175)</f>
        <v>24253.3</v>
      </c>
      <c r="F176" s="17">
        <f>SUM(F175)</f>
        <v>4448.25</v>
      </c>
      <c r="G176" s="18">
        <f t="shared" si="4"/>
        <v>0.1834080310720603</v>
      </c>
      <c r="H176" s="17">
        <f>SUM(H175)</f>
        <v>4448.25</v>
      </c>
      <c r="I176" s="18">
        <f t="shared" si="5"/>
        <v>0.1834080310720603</v>
      </c>
      <c r="J176" s="21"/>
    </row>
    <row r="177" spans="1:10" s="19" customFormat="1" ht="23.25" customHeight="1">
      <c r="A177" s="15"/>
      <c r="B177" s="66"/>
      <c r="C177" s="51" t="s">
        <v>68</v>
      </c>
      <c r="D177" s="16" t="s">
        <v>9</v>
      </c>
      <c r="E177" s="17">
        <v>0</v>
      </c>
      <c r="F177" s="17">
        <v>0</v>
      </c>
      <c r="G177" s="18" t="s">
        <v>19</v>
      </c>
      <c r="H177" s="17">
        <v>0</v>
      </c>
      <c r="I177" s="18" t="s">
        <v>19</v>
      </c>
      <c r="J177" s="15"/>
    </row>
    <row r="178" spans="1:10" s="19" customFormat="1" ht="36" customHeight="1">
      <c r="A178" s="15"/>
      <c r="B178" s="66"/>
      <c r="C178" s="51"/>
      <c r="D178" s="16" t="s">
        <v>67</v>
      </c>
      <c r="E178" s="17">
        <v>0</v>
      </c>
      <c r="F178" s="17">
        <v>0</v>
      </c>
      <c r="G178" s="18" t="s">
        <v>19</v>
      </c>
      <c r="H178" s="17">
        <v>0</v>
      </c>
      <c r="I178" s="18" t="s">
        <v>19</v>
      </c>
      <c r="J178" s="15"/>
    </row>
    <row r="179" spans="1:10" s="19" customFormat="1" ht="18.75" customHeight="1">
      <c r="A179" s="15"/>
      <c r="B179" s="66"/>
      <c r="C179" s="16" t="s">
        <v>13</v>
      </c>
      <c r="D179" s="20"/>
      <c r="E179" s="17">
        <f>SUM(E177:E178)</f>
        <v>0</v>
      </c>
      <c r="F179" s="17">
        <f>SUM(F177:F178)</f>
        <v>0</v>
      </c>
      <c r="G179" s="18" t="s">
        <v>19</v>
      </c>
      <c r="H179" s="17">
        <f>SUM(H177:H178)</f>
        <v>0</v>
      </c>
      <c r="I179" s="18" t="s">
        <v>19</v>
      </c>
      <c r="J179" s="21"/>
    </row>
    <row r="180" spans="1:10" s="19" customFormat="1" ht="33.75" customHeight="1">
      <c r="A180" s="15"/>
      <c r="B180" s="66"/>
      <c r="C180" s="16" t="s">
        <v>57</v>
      </c>
      <c r="D180" s="16" t="s">
        <v>67</v>
      </c>
      <c r="E180" s="17">
        <v>3587.5</v>
      </c>
      <c r="F180" s="17">
        <v>177</v>
      </c>
      <c r="G180" s="18">
        <f t="shared" si="4"/>
        <v>0.04933797909407665</v>
      </c>
      <c r="H180" s="17">
        <v>122.7</v>
      </c>
      <c r="I180" s="18">
        <f t="shared" si="5"/>
        <v>0.0342020905923345</v>
      </c>
      <c r="J180" s="15"/>
    </row>
    <row r="181" spans="1:10" s="19" customFormat="1" ht="18.75" customHeight="1">
      <c r="A181" s="15"/>
      <c r="B181" s="66"/>
      <c r="C181" s="16" t="s">
        <v>13</v>
      </c>
      <c r="D181" s="20"/>
      <c r="E181" s="17">
        <f>SUM(E180)</f>
        <v>3587.5</v>
      </c>
      <c r="F181" s="17">
        <f>SUM(F180)</f>
        <v>177</v>
      </c>
      <c r="G181" s="18">
        <f t="shared" si="4"/>
        <v>0.04933797909407665</v>
      </c>
      <c r="H181" s="17">
        <f>SUM(H180)</f>
        <v>122.7</v>
      </c>
      <c r="I181" s="18">
        <f t="shared" si="5"/>
        <v>0.0342020905923345</v>
      </c>
      <c r="J181" s="21"/>
    </row>
    <row r="182" spans="1:10" s="19" customFormat="1" ht="39" customHeight="1">
      <c r="A182" s="15"/>
      <c r="B182" s="66"/>
      <c r="C182" s="16" t="s">
        <v>99</v>
      </c>
      <c r="D182" s="16" t="s">
        <v>67</v>
      </c>
      <c r="E182" s="17">
        <v>0</v>
      </c>
      <c r="F182" s="17">
        <v>0</v>
      </c>
      <c r="G182" s="18" t="s">
        <v>19</v>
      </c>
      <c r="H182" s="17">
        <v>0</v>
      </c>
      <c r="I182" s="18" t="s">
        <v>19</v>
      </c>
      <c r="J182" s="15"/>
    </row>
    <row r="183" spans="1:10" s="19" customFormat="1" ht="18.75" customHeight="1">
      <c r="A183" s="15"/>
      <c r="B183" s="66"/>
      <c r="C183" s="16" t="s">
        <v>13</v>
      </c>
      <c r="D183" s="20"/>
      <c r="E183" s="17">
        <f>SUM(E182)</f>
        <v>0</v>
      </c>
      <c r="F183" s="17">
        <f>SUM(F182)</f>
        <v>0</v>
      </c>
      <c r="G183" s="18" t="s">
        <v>19</v>
      </c>
      <c r="H183" s="17">
        <f>SUM(H182)</f>
        <v>0</v>
      </c>
      <c r="I183" s="18" t="s">
        <v>19</v>
      </c>
      <c r="J183" s="15"/>
    </row>
    <row r="184" spans="1:10" s="19" customFormat="1" ht="18.75" customHeight="1">
      <c r="A184" s="15"/>
      <c r="B184" s="66"/>
      <c r="C184" s="52" t="s">
        <v>100</v>
      </c>
      <c r="D184" s="16" t="s">
        <v>8</v>
      </c>
      <c r="E184" s="17">
        <v>11468.1</v>
      </c>
      <c r="F184" s="17">
        <v>2397.8</v>
      </c>
      <c r="G184" s="18">
        <f t="shared" si="4"/>
        <v>0.2090843295750822</v>
      </c>
      <c r="H184" s="17">
        <v>2397.8</v>
      </c>
      <c r="I184" s="18">
        <f t="shared" si="5"/>
        <v>0.2090843295750822</v>
      </c>
      <c r="J184" s="15"/>
    </row>
    <row r="185" spans="1:10" s="19" customFormat="1" ht="33" customHeight="1">
      <c r="A185" s="15"/>
      <c r="B185" s="66"/>
      <c r="C185" s="54"/>
      <c r="D185" s="16" t="s">
        <v>67</v>
      </c>
      <c r="E185" s="17">
        <v>27613.7</v>
      </c>
      <c r="F185" s="17">
        <v>5800.81</v>
      </c>
      <c r="G185" s="18">
        <f t="shared" si="4"/>
        <v>0.21007000148477026</v>
      </c>
      <c r="H185" s="17">
        <v>4860.09</v>
      </c>
      <c r="I185" s="18">
        <f t="shared" si="5"/>
        <v>0.17600285365597512</v>
      </c>
      <c r="J185" s="15"/>
    </row>
    <row r="186" spans="1:10" s="19" customFormat="1" ht="18.75" customHeight="1">
      <c r="A186" s="15"/>
      <c r="B186" s="66"/>
      <c r="C186" s="16" t="s">
        <v>13</v>
      </c>
      <c r="D186" s="20"/>
      <c r="E186" s="17">
        <f>SUM(E184:E185)</f>
        <v>39081.8</v>
      </c>
      <c r="F186" s="17">
        <f>SUM(F184:F185)</f>
        <v>8198.61</v>
      </c>
      <c r="G186" s="18">
        <f t="shared" si="4"/>
        <v>0.2097807675183845</v>
      </c>
      <c r="H186" s="17">
        <f>SUM(H184:H185)</f>
        <v>7257.89</v>
      </c>
      <c r="I186" s="18">
        <f t="shared" si="5"/>
        <v>0.18571022829040626</v>
      </c>
      <c r="J186" s="21"/>
    </row>
    <row r="187" spans="1:10" s="23" customFormat="1" ht="26.25" customHeight="1">
      <c r="A187" s="22"/>
      <c r="B187" s="65">
        <v>14</v>
      </c>
      <c r="C187" s="58" t="s">
        <v>106</v>
      </c>
      <c r="D187" s="32" t="s">
        <v>9</v>
      </c>
      <c r="E187" s="33">
        <f>E192</f>
        <v>94911</v>
      </c>
      <c r="F187" s="33">
        <f>F192</f>
        <v>0</v>
      </c>
      <c r="G187" s="34">
        <f t="shared" si="4"/>
        <v>0</v>
      </c>
      <c r="H187" s="33">
        <f>H192</f>
        <v>0</v>
      </c>
      <c r="I187" s="34">
        <f t="shared" si="5"/>
        <v>0</v>
      </c>
      <c r="J187" s="22"/>
    </row>
    <row r="188" spans="1:10" s="23" customFormat="1" ht="63.75" customHeight="1">
      <c r="A188" s="22"/>
      <c r="B188" s="66"/>
      <c r="C188" s="58"/>
      <c r="D188" s="32" t="s">
        <v>67</v>
      </c>
      <c r="E188" s="33">
        <f>E190+E193</f>
        <v>216216</v>
      </c>
      <c r="F188" s="33">
        <f>F190+F193</f>
        <v>81240.81</v>
      </c>
      <c r="G188" s="34">
        <f t="shared" si="4"/>
        <v>0.37573912198912196</v>
      </c>
      <c r="H188" s="33">
        <f>H190+H193</f>
        <v>0</v>
      </c>
      <c r="I188" s="34">
        <f t="shared" si="5"/>
        <v>0</v>
      </c>
      <c r="J188" s="22"/>
    </row>
    <row r="189" spans="1:10" s="23" customFormat="1" ht="18.75" customHeight="1">
      <c r="A189" s="22"/>
      <c r="B189" s="66"/>
      <c r="C189" s="32" t="s">
        <v>11</v>
      </c>
      <c r="D189" s="35"/>
      <c r="E189" s="33">
        <f>SUM(E187:E188)</f>
        <v>311127</v>
      </c>
      <c r="F189" s="33">
        <f>SUM(F187:F188)</f>
        <v>81240.81</v>
      </c>
      <c r="G189" s="34">
        <f t="shared" si="4"/>
        <v>0.26111783933891947</v>
      </c>
      <c r="H189" s="33">
        <f>SUM(H187:H188)</f>
        <v>0</v>
      </c>
      <c r="I189" s="34">
        <f t="shared" si="5"/>
        <v>0</v>
      </c>
      <c r="J189" s="24"/>
    </row>
    <row r="190" spans="1:10" s="19" customFormat="1" ht="34.5" customHeight="1">
      <c r="A190" s="15"/>
      <c r="B190" s="66"/>
      <c r="C190" s="16" t="s">
        <v>58</v>
      </c>
      <c r="D190" s="16" t="s">
        <v>67</v>
      </c>
      <c r="E190" s="26">
        <v>0</v>
      </c>
      <c r="F190" s="27">
        <v>0</v>
      </c>
      <c r="G190" s="18" t="s">
        <v>19</v>
      </c>
      <c r="H190" s="27">
        <v>0</v>
      </c>
      <c r="I190" s="18" t="s">
        <v>19</v>
      </c>
      <c r="J190" s="15"/>
    </row>
    <row r="191" spans="1:10" s="19" customFormat="1" ht="18.75" customHeight="1">
      <c r="A191" s="15"/>
      <c r="B191" s="66"/>
      <c r="C191" s="16" t="s">
        <v>13</v>
      </c>
      <c r="D191" s="20"/>
      <c r="E191" s="26">
        <f>SUM(E190)</f>
        <v>0</v>
      </c>
      <c r="F191" s="27">
        <f>SUM(F190)</f>
        <v>0</v>
      </c>
      <c r="G191" s="18" t="s">
        <v>19</v>
      </c>
      <c r="H191" s="27">
        <f>SUM(H190)</f>
        <v>0</v>
      </c>
      <c r="I191" s="18" t="s">
        <v>19</v>
      </c>
      <c r="J191" s="21"/>
    </row>
    <row r="192" spans="1:10" s="19" customFormat="1" ht="24" customHeight="1">
      <c r="A192" s="15"/>
      <c r="B192" s="66"/>
      <c r="C192" s="51" t="s">
        <v>59</v>
      </c>
      <c r="D192" s="16" t="s">
        <v>9</v>
      </c>
      <c r="E192" s="17">
        <v>94911</v>
      </c>
      <c r="F192" s="17">
        <v>0</v>
      </c>
      <c r="G192" s="18">
        <f t="shared" si="4"/>
        <v>0</v>
      </c>
      <c r="H192" s="17">
        <v>0</v>
      </c>
      <c r="I192" s="18">
        <f t="shared" si="5"/>
        <v>0</v>
      </c>
      <c r="J192" s="15"/>
    </row>
    <row r="193" spans="1:10" s="19" customFormat="1" ht="33" customHeight="1">
      <c r="A193" s="15"/>
      <c r="B193" s="66"/>
      <c r="C193" s="51"/>
      <c r="D193" s="16" t="s">
        <v>67</v>
      </c>
      <c r="E193" s="17">
        <v>216216</v>
      </c>
      <c r="F193" s="17">
        <v>81240.81</v>
      </c>
      <c r="G193" s="18">
        <f aca="true" t="shared" si="6" ref="G193:G203">F193/E193</f>
        <v>0.37573912198912196</v>
      </c>
      <c r="H193" s="17">
        <v>0</v>
      </c>
      <c r="I193" s="18">
        <f aca="true" t="shared" si="7" ref="I193:I225">H193/E193</f>
        <v>0</v>
      </c>
      <c r="J193" s="15"/>
    </row>
    <row r="194" spans="1:10" s="19" customFormat="1" ht="18.75" customHeight="1">
      <c r="A194" s="15"/>
      <c r="B194" s="67"/>
      <c r="C194" s="16" t="s">
        <v>13</v>
      </c>
      <c r="D194" s="20"/>
      <c r="E194" s="17">
        <f>SUM(E192:E193)</f>
        <v>311127</v>
      </c>
      <c r="F194" s="17">
        <f>SUM(F192:F193)</f>
        <v>81240.81</v>
      </c>
      <c r="G194" s="18">
        <f t="shared" si="6"/>
        <v>0.26111783933891947</v>
      </c>
      <c r="H194" s="17">
        <f>SUM(H192:H193)</f>
        <v>0</v>
      </c>
      <c r="I194" s="18">
        <f t="shared" si="7"/>
        <v>0</v>
      </c>
      <c r="J194" s="21"/>
    </row>
    <row r="195" spans="1:10" s="23" customFormat="1" ht="27.75" customHeight="1">
      <c r="A195" s="22"/>
      <c r="B195" s="65">
        <v>15</v>
      </c>
      <c r="C195" s="58" t="s">
        <v>30</v>
      </c>
      <c r="D195" s="49" t="s">
        <v>9</v>
      </c>
      <c r="E195" s="33">
        <f>E198</f>
        <v>594</v>
      </c>
      <c r="F195" s="33">
        <f>F198+F207</f>
        <v>136.6</v>
      </c>
      <c r="G195" s="34">
        <f>F195/E195</f>
        <v>0.22996632996632996</v>
      </c>
      <c r="H195" s="33">
        <f>H198+H207</f>
        <v>136.6</v>
      </c>
      <c r="I195" s="34">
        <f>H195/E195</f>
        <v>0.22996632996632996</v>
      </c>
      <c r="J195" s="22"/>
    </row>
    <row r="196" spans="1:10" s="23" customFormat="1" ht="42.75" customHeight="1">
      <c r="A196" s="22"/>
      <c r="B196" s="66"/>
      <c r="C196" s="58"/>
      <c r="D196" s="49" t="s">
        <v>67</v>
      </c>
      <c r="E196" s="33">
        <f>E199+E201+E203+E206</f>
        <v>110183.53</v>
      </c>
      <c r="F196" s="33">
        <f>F199+F201+F203+F206</f>
        <v>18766.25</v>
      </c>
      <c r="G196" s="34">
        <f>F196/E196</f>
        <v>0.17031810471129397</v>
      </c>
      <c r="H196" s="33">
        <f>H199+H201+H203</f>
        <v>18766.25</v>
      </c>
      <c r="I196" s="34">
        <f>H196/E196</f>
        <v>0.17031810471129397</v>
      </c>
      <c r="J196" s="22"/>
    </row>
    <row r="197" spans="1:10" s="23" customFormat="1" ht="18" customHeight="1">
      <c r="A197" s="22"/>
      <c r="B197" s="66"/>
      <c r="C197" s="32" t="s">
        <v>11</v>
      </c>
      <c r="D197" s="35"/>
      <c r="E197" s="33">
        <f>SUM(E195:E196)</f>
        <v>110777.53</v>
      </c>
      <c r="F197" s="33">
        <f>SUM(F195:F196)</f>
        <v>18902.85</v>
      </c>
      <c r="G197" s="34">
        <f t="shared" si="6"/>
        <v>0.17063794435568294</v>
      </c>
      <c r="H197" s="33">
        <f>SUM(H195:H196)</f>
        <v>18902.85</v>
      </c>
      <c r="I197" s="34">
        <f t="shared" si="7"/>
        <v>0.17063794435568294</v>
      </c>
      <c r="J197" s="24"/>
    </row>
    <row r="198" spans="1:10" s="19" customFormat="1" ht="24" customHeight="1">
      <c r="A198" s="15"/>
      <c r="B198" s="66"/>
      <c r="C198" s="51" t="s">
        <v>101</v>
      </c>
      <c r="D198" s="16" t="s">
        <v>9</v>
      </c>
      <c r="E198" s="17">
        <v>594</v>
      </c>
      <c r="F198" s="17">
        <v>0</v>
      </c>
      <c r="G198" s="18">
        <f t="shared" si="6"/>
        <v>0</v>
      </c>
      <c r="H198" s="17">
        <v>0</v>
      </c>
      <c r="I198" s="18">
        <f>H198/E198</f>
        <v>0</v>
      </c>
      <c r="J198" s="15"/>
    </row>
    <row r="199" spans="1:10" s="19" customFormat="1" ht="48" customHeight="1">
      <c r="A199" s="15"/>
      <c r="B199" s="66"/>
      <c r="C199" s="51"/>
      <c r="D199" s="16" t="s">
        <v>67</v>
      </c>
      <c r="E199" s="17">
        <v>205</v>
      </c>
      <c r="F199" s="17">
        <v>0</v>
      </c>
      <c r="G199" s="18">
        <f t="shared" si="6"/>
        <v>0</v>
      </c>
      <c r="H199" s="17">
        <v>0</v>
      </c>
      <c r="I199" s="18">
        <f>H199/E199</f>
        <v>0</v>
      </c>
      <c r="J199" s="15"/>
    </row>
    <row r="200" spans="1:10" s="19" customFormat="1" ht="18.75" customHeight="1">
      <c r="A200" s="15"/>
      <c r="B200" s="66"/>
      <c r="C200" s="16" t="s">
        <v>13</v>
      </c>
      <c r="D200" s="20"/>
      <c r="E200" s="17">
        <f>SUM(E198:E199)</f>
        <v>799</v>
      </c>
      <c r="F200" s="17">
        <f>SUM(F198:F199)</f>
        <v>0</v>
      </c>
      <c r="G200" s="18">
        <f t="shared" si="6"/>
        <v>0</v>
      </c>
      <c r="H200" s="17">
        <f>SUM(H198:H199)</f>
        <v>0</v>
      </c>
      <c r="I200" s="18">
        <f>H200/E200</f>
        <v>0</v>
      </c>
      <c r="J200" s="21"/>
    </row>
    <row r="201" spans="1:10" s="19" customFormat="1" ht="46.5" customHeight="1">
      <c r="A201" s="15"/>
      <c r="B201" s="66"/>
      <c r="C201" s="25" t="s">
        <v>60</v>
      </c>
      <c r="D201" s="16" t="s">
        <v>67</v>
      </c>
      <c r="E201" s="17">
        <v>9934.53</v>
      </c>
      <c r="F201" s="17">
        <v>1489.29</v>
      </c>
      <c r="G201" s="18">
        <f>F201/E201</f>
        <v>0.1499104638065414</v>
      </c>
      <c r="H201" s="17">
        <v>1489.29</v>
      </c>
      <c r="I201" s="18">
        <f>H201/E201</f>
        <v>0.1499104638065414</v>
      </c>
      <c r="J201" s="15"/>
    </row>
    <row r="202" spans="1:10" s="19" customFormat="1" ht="18.75" customHeight="1">
      <c r="A202" s="15"/>
      <c r="B202" s="67"/>
      <c r="C202" s="16" t="s">
        <v>13</v>
      </c>
      <c r="D202" s="20"/>
      <c r="E202" s="17">
        <f>SUM(E201:E201)</f>
        <v>9934.53</v>
      </c>
      <c r="F202" s="17">
        <f>SUM(F201:F201)</f>
        <v>1489.29</v>
      </c>
      <c r="G202" s="18">
        <f t="shared" si="6"/>
        <v>0.1499104638065414</v>
      </c>
      <c r="H202" s="17">
        <f>SUM(H201:H201)</f>
        <v>1489.29</v>
      </c>
      <c r="I202" s="18">
        <f t="shared" si="7"/>
        <v>0.1499104638065414</v>
      </c>
      <c r="J202" s="21"/>
    </row>
    <row r="203" spans="1:10" s="19" customFormat="1" ht="37.5" customHeight="1">
      <c r="A203" s="15"/>
      <c r="B203" s="50"/>
      <c r="C203" s="25" t="s">
        <v>102</v>
      </c>
      <c r="D203" s="16" t="s">
        <v>67</v>
      </c>
      <c r="E203" s="17">
        <v>100044</v>
      </c>
      <c r="F203" s="17">
        <v>17276.96</v>
      </c>
      <c r="G203" s="18">
        <f t="shared" si="6"/>
        <v>0.1726936148094838</v>
      </c>
      <c r="H203" s="17">
        <v>17276.96</v>
      </c>
      <c r="I203" s="18">
        <f t="shared" si="7"/>
        <v>0.1726936148094838</v>
      </c>
      <c r="J203" s="15"/>
    </row>
    <row r="204" spans="1:10" s="19" customFormat="1" ht="18.75" customHeight="1">
      <c r="A204" s="15"/>
      <c r="B204" s="50"/>
      <c r="C204" s="25" t="s">
        <v>13</v>
      </c>
      <c r="D204" s="20"/>
      <c r="E204" s="17">
        <f>SUM(E203:E203)</f>
        <v>100044</v>
      </c>
      <c r="F204" s="17">
        <f>SUM(F203:F203)</f>
        <v>17276.96</v>
      </c>
      <c r="G204" s="18">
        <f>F204/E204</f>
        <v>0.1726936148094838</v>
      </c>
      <c r="H204" s="17">
        <f>SUM(H203:H203)</f>
        <v>17276.96</v>
      </c>
      <c r="I204" s="18">
        <f>H204/E204</f>
        <v>0.1726936148094838</v>
      </c>
      <c r="J204" s="15"/>
    </row>
    <row r="205" spans="1:10" s="19" customFormat="1" ht="27" customHeight="1">
      <c r="A205" s="15"/>
      <c r="B205" s="50"/>
      <c r="C205" s="52" t="s">
        <v>103</v>
      </c>
      <c r="D205" s="16" t="s">
        <v>9</v>
      </c>
      <c r="E205" s="17">
        <v>0</v>
      </c>
      <c r="F205" s="17">
        <v>136.6</v>
      </c>
      <c r="G205" s="18" t="s">
        <v>19</v>
      </c>
      <c r="H205" s="17">
        <v>136.6</v>
      </c>
      <c r="I205" s="18" t="s">
        <v>19</v>
      </c>
      <c r="J205" s="15"/>
    </row>
    <row r="206" spans="1:10" s="19" customFormat="1" ht="34.5" customHeight="1">
      <c r="A206" s="15"/>
      <c r="B206" s="50"/>
      <c r="C206" s="54"/>
      <c r="D206" s="16" t="s">
        <v>67</v>
      </c>
      <c r="E206" s="17">
        <v>0</v>
      </c>
      <c r="F206" s="17">
        <v>0</v>
      </c>
      <c r="G206" s="18" t="s">
        <v>19</v>
      </c>
      <c r="H206" s="17">
        <v>0</v>
      </c>
      <c r="I206" s="18" t="s">
        <v>19</v>
      </c>
      <c r="J206" s="15"/>
    </row>
    <row r="207" spans="1:10" s="19" customFormat="1" ht="18.75" customHeight="1">
      <c r="A207" s="15"/>
      <c r="B207" s="50"/>
      <c r="C207" s="16" t="s">
        <v>13</v>
      </c>
      <c r="D207" s="20"/>
      <c r="E207" s="17">
        <f>SUM(E206:E206)</f>
        <v>0</v>
      </c>
      <c r="F207" s="17">
        <f>SUM(F205:F206)</f>
        <v>136.6</v>
      </c>
      <c r="G207" s="18" t="s">
        <v>19</v>
      </c>
      <c r="H207" s="17">
        <f>SUM(H205:H206)</f>
        <v>136.6</v>
      </c>
      <c r="I207" s="18" t="s">
        <v>19</v>
      </c>
      <c r="J207" s="21"/>
    </row>
    <row r="208" spans="1:10" s="19" customFormat="1" ht="24.75" customHeight="1">
      <c r="A208" s="15"/>
      <c r="B208" s="65">
        <v>16</v>
      </c>
      <c r="C208" s="56" t="s">
        <v>31</v>
      </c>
      <c r="D208" s="32" t="s">
        <v>9</v>
      </c>
      <c r="E208" s="33">
        <f>E213</f>
        <v>797</v>
      </c>
      <c r="F208" s="33">
        <f>F213</f>
        <v>178.77</v>
      </c>
      <c r="G208" s="34">
        <f>G213</f>
        <v>0.22430363864491845</v>
      </c>
      <c r="H208" s="33">
        <f>H213</f>
        <v>178.77</v>
      </c>
      <c r="I208" s="34">
        <f>I213</f>
        <v>0.22430363864491845</v>
      </c>
      <c r="J208" s="15"/>
    </row>
    <row r="209" spans="1:10" s="19" customFormat="1" ht="46.5" customHeight="1">
      <c r="A209" s="15"/>
      <c r="B209" s="66"/>
      <c r="C209" s="57"/>
      <c r="D209" s="32" t="s">
        <v>67</v>
      </c>
      <c r="E209" s="33">
        <f>E211</f>
        <v>0</v>
      </c>
      <c r="F209" s="33">
        <f>F211</f>
        <v>0</v>
      </c>
      <c r="G209" s="34" t="str">
        <f>G211</f>
        <v>-</v>
      </c>
      <c r="H209" s="33">
        <f>H211</f>
        <v>0</v>
      </c>
      <c r="I209" s="34" t="str">
        <f>I211</f>
        <v>-</v>
      </c>
      <c r="J209" s="15"/>
    </row>
    <row r="210" spans="1:10" s="19" customFormat="1" ht="18.75" customHeight="1">
      <c r="A210" s="15"/>
      <c r="B210" s="66"/>
      <c r="C210" s="32" t="s">
        <v>11</v>
      </c>
      <c r="D210" s="35"/>
      <c r="E210" s="33">
        <f>SUM(E208:E209)</f>
        <v>797</v>
      </c>
      <c r="F210" s="33">
        <f>SUM(F208:F209)</f>
        <v>178.77</v>
      </c>
      <c r="G210" s="34">
        <f>SUM(G208:G209)</f>
        <v>0.22430363864491845</v>
      </c>
      <c r="H210" s="33">
        <f>SUM(H208:H209)</f>
        <v>178.77</v>
      </c>
      <c r="I210" s="34">
        <f>SUM(I208:I209)</f>
        <v>0.22430363864491845</v>
      </c>
      <c r="J210" s="21"/>
    </row>
    <row r="211" spans="1:10" s="19" customFormat="1" ht="37.5" customHeight="1">
      <c r="A211" s="15"/>
      <c r="B211" s="66"/>
      <c r="C211" s="25" t="s">
        <v>61</v>
      </c>
      <c r="D211" s="16" t="s">
        <v>67</v>
      </c>
      <c r="E211" s="17">
        <v>0</v>
      </c>
      <c r="F211" s="17">
        <v>0</v>
      </c>
      <c r="G211" s="18" t="s">
        <v>19</v>
      </c>
      <c r="H211" s="17">
        <v>0</v>
      </c>
      <c r="I211" s="18" t="s">
        <v>19</v>
      </c>
      <c r="J211" s="15"/>
    </row>
    <row r="212" spans="1:10" s="19" customFormat="1" ht="18.75" customHeight="1">
      <c r="A212" s="15"/>
      <c r="B212" s="66"/>
      <c r="C212" s="16" t="s">
        <v>13</v>
      </c>
      <c r="D212" s="20"/>
      <c r="E212" s="17">
        <f>SUM(E211)</f>
        <v>0</v>
      </c>
      <c r="F212" s="17">
        <f>SUM(F211)</f>
        <v>0</v>
      </c>
      <c r="G212" s="18" t="s">
        <v>19</v>
      </c>
      <c r="H212" s="17">
        <f>SUM(H211)</f>
        <v>0</v>
      </c>
      <c r="I212" s="18" t="s">
        <v>19</v>
      </c>
      <c r="J212" s="21"/>
    </row>
    <row r="213" spans="1:10" s="19" customFormat="1" ht="26.25" customHeight="1">
      <c r="A213" s="15"/>
      <c r="B213" s="66"/>
      <c r="C213" s="25" t="s">
        <v>62</v>
      </c>
      <c r="D213" s="16" t="s">
        <v>9</v>
      </c>
      <c r="E213" s="17">
        <v>797</v>
      </c>
      <c r="F213" s="17">
        <v>178.77</v>
      </c>
      <c r="G213" s="18">
        <f aca="true" t="shared" si="8" ref="G213:G225">F213/E213</f>
        <v>0.22430363864491845</v>
      </c>
      <c r="H213" s="17">
        <v>178.77</v>
      </c>
      <c r="I213" s="18">
        <f t="shared" si="7"/>
        <v>0.22430363864491845</v>
      </c>
      <c r="J213" s="15"/>
    </row>
    <row r="214" spans="1:10" s="19" customFormat="1" ht="18.75" customHeight="1">
      <c r="A214" s="15"/>
      <c r="B214" s="67"/>
      <c r="C214" s="16" t="s">
        <v>13</v>
      </c>
      <c r="D214" s="20"/>
      <c r="E214" s="17">
        <f>SUM(E213)</f>
        <v>797</v>
      </c>
      <c r="F214" s="17">
        <f>SUM(F213)</f>
        <v>178.77</v>
      </c>
      <c r="G214" s="18">
        <f t="shared" si="8"/>
        <v>0.22430363864491845</v>
      </c>
      <c r="H214" s="17">
        <f>SUM(H213)</f>
        <v>178.77</v>
      </c>
      <c r="I214" s="18">
        <f t="shared" si="7"/>
        <v>0.22430363864491845</v>
      </c>
      <c r="J214" s="21"/>
    </row>
    <row r="215" spans="1:10" s="23" customFormat="1" ht="18.75" customHeight="1">
      <c r="A215" s="22"/>
      <c r="B215" s="65">
        <v>17</v>
      </c>
      <c r="C215" s="58" t="s">
        <v>107</v>
      </c>
      <c r="D215" s="32" t="s">
        <v>8</v>
      </c>
      <c r="E215" s="33">
        <f>E219</f>
        <v>213825.6</v>
      </c>
      <c r="F215" s="33">
        <f>F219</f>
        <v>15746.76</v>
      </c>
      <c r="G215" s="34">
        <f t="shared" si="8"/>
        <v>0.07364300626304801</v>
      </c>
      <c r="H215" s="33">
        <f>H219</f>
        <v>0</v>
      </c>
      <c r="I215" s="34">
        <f t="shared" si="7"/>
        <v>0</v>
      </c>
      <c r="J215" s="22"/>
    </row>
    <row r="216" spans="1:10" s="23" customFormat="1" ht="28.5" customHeight="1">
      <c r="A216" s="22"/>
      <c r="B216" s="66"/>
      <c r="C216" s="58"/>
      <c r="D216" s="32" t="s">
        <v>9</v>
      </c>
      <c r="E216" s="33">
        <f>E220+E223</f>
        <v>300055.78</v>
      </c>
      <c r="F216" s="33">
        <f>F220+F223</f>
        <v>34543.49</v>
      </c>
      <c r="G216" s="34">
        <f t="shared" si="8"/>
        <v>0.11512356135915794</v>
      </c>
      <c r="H216" s="33">
        <f>H220+H223</f>
        <v>0</v>
      </c>
      <c r="I216" s="34">
        <f t="shared" si="7"/>
        <v>0</v>
      </c>
      <c r="J216" s="22"/>
    </row>
    <row r="217" spans="1:10" s="23" customFormat="1" ht="45" customHeight="1">
      <c r="A217" s="22"/>
      <c r="B217" s="66"/>
      <c r="C217" s="58"/>
      <c r="D217" s="32" t="s">
        <v>67</v>
      </c>
      <c r="E217" s="33">
        <f>E221+E224</f>
        <v>1131151.92</v>
      </c>
      <c r="F217" s="33">
        <f>F221+F224</f>
        <v>119263.87</v>
      </c>
      <c r="G217" s="34">
        <f t="shared" si="8"/>
        <v>0.10543576675359398</v>
      </c>
      <c r="H217" s="33">
        <f>H221+H224</f>
        <v>0</v>
      </c>
      <c r="I217" s="34">
        <f t="shared" si="7"/>
        <v>0</v>
      </c>
      <c r="J217" s="22"/>
    </row>
    <row r="218" spans="1:10" s="23" customFormat="1" ht="18.75" customHeight="1">
      <c r="A218" s="22"/>
      <c r="B218" s="66"/>
      <c r="C218" s="32" t="s">
        <v>11</v>
      </c>
      <c r="D218" s="35"/>
      <c r="E218" s="33">
        <f>SUM(E215:E217)</f>
        <v>1645033.2999999998</v>
      </c>
      <c r="F218" s="33">
        <f>SUM(F215:F217)</f>
        <v>169554.12</v>
      </c>
      <c r="G218" s="34">
        <f t="shared" si="8"/>
        <v>0.10307032690462863</v>
      </c>
      <c r="H218" s="33">
        <f>SUM(H215:H217)</f>
        <v>0</v>
      </c>
      <c r="I218" s="34">
        <f t="shared" si="7"/>
        <v>0</v>
      </c>
      <c r="J218" s="24"/>
    </row>
    <row r="219" spans="1:10" s="19" customFormat="1" ht="18.75" customHeight="1">
      <c r="A219" s="15"/>
      <c r="B219" s="66"/>
      <c r="C219" s="51" t="s">
        <v>63</v>
      </c>
      <c r="D219" s="16" t="s">
        <v>8</v>
      </c>
      <c r="E219" s="17">
        <v>213825.6</v>
      </c>
      <c r="F219" s="17">
        <v>15746.76</v>
      </c>
      <c r="G219" s="18">
        <f t="shared" si="8"/>
        <v>0.07364300626304801</v>
      </c>
      <c r="H219" s="17">
        <v>0</v>
      </c>
      <c r="I219" s="18">
        <f t="shared" si="7"/>
        <v>0</v>
      </c>
      <c r="J219" s="15"/>
    </row>
    <row r="220" spans="1:10" s="19" customFormat="1" ht="28.5" customHeight="1">
      <c r="A220" s="15"/>
      <c r="B220" s="66"/>
      <c r="C220" s="51"/>
      <c r="D220" s="16" t="s">
        <v>9</v>
      </c>
      <c r="E220" s="17">
        <v>240475.7</v>
      </c>
      <c r="F220" s="17">
        <v>34365.04</v>
      </c>
      <c r="G220" s="18">
        <f t="shared" si="8"/>
        <v>0.1429044182010906</v>
      </c>
      <c r="H220" s="17">
        <v>0</v>
      </c>
      <c r="I220" s="18">
        <f t="shared" si="7"/>
        <v>0</v>
      </c>
      <c r="J220" s="15"/>
    </row>
    <row r="221" spans="1:10" s="19" customFormat="1" ht="37.5" customHeight="1">
      <c r="A221" s="15"/>
      <c r="B221" s="66"/>
      <c r="C221" s="51"/>
      <c r="D221" s="16" t="s">
        <v>67</v>
      </c>
      <c r="E221" s="17">
        <v>419564.96</v>
      </c>
      <c r="F221" s="17">
        <v>37944.04</v>
      </c>
      <c r="G221" s="18">
        <f t="shared" si="8"/>
        <v>0.09043662750101915</v>
      </c>
      <c r="H221" s="17">
        <v>0</v>
      </c>
      <c r="I221" s="18">
        <f t="shared" si="7"/>
        <v>0</v>
      </c>
      <c r="J221" s="15"/>
    </row>
    <row r="222" spans="1:10" s="19" customFormat="1" ht="18.75" customHeight="1">
      <c r="A222" s="15"/>
      <c r="B222" s="66"/>
      <c r="C222" s="16" t="s">
        <v>13</v>
      </c>
      <c r="D222" s="20"/>
      <c r="E222" s="17">
        <f>SUM(E219:E221)</f>
        <v>873866.26</v>
      </c>
      <c r="F222" s="17">
        <f>SUM(F219:F221)</f>
        <v>88055.84</v>
      </c>
      <c r="G222" s="18">
        <f t="shared" si="8"/>
        <v>0.10076580825995043</v>
      </c>
      <c r="H222" s="17">
        <f>SUM(H219:H221)</f>
        <v>0</v>
      </c>
      <c r="I222" s="18">
        <f t="shared" si="7"/>
        <v>0</v>
      </c>
      <c r="J222" s="21"/>
    </row>
    <row r="223" spans="1:10" s="19" customFormat="1" ht="25.5" customHeight="1">
      <c r="A223" s="15"/>
      <c r="B223" s="66"/>
      <c r="C223" s="51" t="s">
        <v>104</v>
      </c>
      <c r="D223" s="16" t="s">
        <v>9</v>
      </c>
      <c r="E223" s="17">
        <v>59580.08</v>
      </c>
      <c r="F223" s="17">
        <v>178.45</v>
      </c>
      <c r="G223" s="18">
        <f t="shared" si="8"/>
        <v>0.002995128573174121</v>
      </c>
      <c r="H223" s="17">
        <v>0</v>
      </c>
      <c r="I223" s="18">
        <f t="shared" si="7"/>
        <v>0</v>
      </c>
      <c r="J223" s="15"/>
    </row>
    <row r="224" spans="1:10" s="19" customFormat="1" ht="34.5" customHeight="1">
      <c r="A224" s="15"/>
      <c r="B224" s="66"/>
      <c r="C224" s="51"/>
      <c r="D224" s="16" t="s">
        <v>67</v>
      </c>
      <c r="E224" s="17">
        <v>711586.96</v>
      </c>
      <c r="F224" s="17">
        <v>81319.83</v>
      </c>
      <c r="G224" s="18">
        <f t="shared" si="8"/>
        <v>0.1142795393552462</v>
      </c>
      <c r="H224" s="17">
        <v>0</v>
      </c>
      <c r="I224" s="18">
        <f t="shared" si="7"/>
        <v>0</v>
      </c>
      <c r="J224" s="15"/>
    </row>
    <row r="225" spans="1:10" s="19" customFormat="1" ht="18.75" customHeight="1">
      <c r="A225" s="15"/>
      <c r="B225" s="67"/>
      <c r="C225" s="16" t="s">
        <v>13</v>
      </c>
      <c r="D225" s="20"/>
      <c r="E225" s="17">
        <f>SUM(E223:E224)</f>
        <v>771167.0399999999</v>
      </c>
      <c r="F225" s="17">
        <f>SUM(F223:F224)</f>
        <v>81498.28</v>
      </c>
      <c r="G225" s="18">
        <f t="shared" si="8"/>
        <v>0.10568174697922775</v>
      </c>
      <c r="H225" s="17">
        <f>SUM(H223:H224)</f>
        <v>0</v>
      </c>
      <c r="I225" s="18">
        <f t="shared" si="7"/>
        <v>0</v>
      </c>
      <c r="J225" s="21"/>
    </row>
    <row r="226" spans="1:10" s="19" customFormat="1" ht="58.5" customHeight="1">
      <c r="A226" s="15"/>
      <c r="B226" s="66">
        <v>18</v>
      </c>
      <c r="C226" s="56" t="s">
        <v>105</v>
      </c>
      <c r="D226" s="32" t="s">
        <v>67</v>
      </c>
      <c r="E226" s="33">
        <f>E229</f>
        <v>0</v>
      </c>
      <c r="F226" s="33">
        <f>F229</f>
        <v>0</v>
      </c>
      <c r="G226" s="34" t="s">
        <v>19</v>
      </c>
      <c r="H226" s="33">
        <f>H229</f>
        <v>0</v>
      </c>
      <c r="I226" s="34" t="s">
        <v>19</v>
      </c>
      <c r="J226" s="15"/>
    </row>
    <row r="227" spans="1:10" s="19" customFormat="1" ht="18.75" customHeight="1">
      <c r="A227" s="15"/>
      <c r="B227" s="66"/>
      <c r="C227" s="57"/>
      <c r="D227" s="32" t="s">
        <v>10</v>
      </c>
      <c r="E227" s="33">
        <f>E230</f>
        <v>0</v>
      </c>
      <c r="F227" s="33">
        <f>F230</f>
        <v>0</v>
      </c>
      <c r="G227" s="34" t="s">
        <v>19</v>
      </c>
      <c r="H227" s="33">
        <f>H230</f>
        <v>0</v>
      </c>
      <c r="I227" s="34" t="s">
        <v>19</v>
      </c>
      <c r="J227" s="15"/>
    </row>
    <row r="228" spans="1:10" s="19" customFormat="1" ht="18.75" customHeight="1">
      <c r="A228" s="15"/>
      <c r="B228" s="66"/>
      <c r="C228" s="32" t="s">
        <v>11</v>
      </c>
      <c r="D228" s="35"/>
      <c r="E228" s="33">
        <f>SUM(E226:E227)</f>
        <v>0</v>
      </c>
      <c r="F228" s="33">
        <f>SUM(F226:F227)</f>
        <v>0</v>
      </c>
      <c r="G228" s="34" t="s">
        <v>19</v>
      </c>
      <c r="H228" s="33">
        <f>SUM(H226:H227)</f>
        <v>0</v>
      </c>
      <c r="I228" s="34" t="s">
        <v>19</v>
      </c>
      <c r="J228" s="21"/>
    </row>
    <row r="229" spans="1:10" s="19" customFormat="1" ht="37.5" customHeight="1">
      <c r="A229" s="15"/>
      <c r="B229" s="66"/>
      <c r="C229" s="52" t="s">
        <v>64</v>
      </c>
      <c r="D229" s="16" t="s">
        <v>67</v>
      </c>
      <c r="E229" s="17">
        <v>0</v>
      </c>
      <c r="F229" s="17">
        <v>0</v>
      </c>
      <c r="G229" s="18" t="s">
        <v>19</v>
      </c>
      <c r="H229" s="17">
        <v>0</v>
      </c>
      <c r="I229" s="18" t="s">
        <v>19</v>
      </c>
      <c r="J229" s="15"/>
    </row>
    <row r="230" spans="1:10" s="19" customFormat="1" ht="18.75" customHeight="1">
      <c r="A230" s="15"/>
      <c r="B230" s="66"/>
      <c r="C230" s="55"/>
      <c r="D230" s="16" t="s">
        <v>10</v>
      </c>
      <c r="E230" s="17">
        <v>0</v>
      </c>
      <c r="F230" s="17">
        <v>0</v>
      </c>
      <c r="G230" s="18" t="s">
        <v>19</v>
      </c>
      <c r="H230" s="17">
        <v>0</v>
      </c>
      <c r="I230" s="18" t="s">
        <v>19</v>
      </c>
      <c r="J230" s="15"/>
    </row>
    <row r="231" spans="1:10" s="19" customFormat="1" ht="18.75" customHeight="1">
      <c r="A231" s="15"/>
      <c r="B231" s="67"/>
      <c r="C231" s="16" t="s">
        <v>13</v>
      </c>
      <c r="D231" s="20"/>
      <c r="E231" s="17">
        <f>SUM(E229:E230)</f>
        <v>0</v>
      </c>
      <c r="F231" s="17">
        <f>SUM(F229:F230)</f>
        <v>0</v>
      </c>
      <c r="G231" s="18" t="s">
        <v>19</v>
      </c>
      <c r="H231" s="17">
        <f>SUM(H229:H230)</f>
        <v>0</v>
      </c>
      <c r="I231" s="18" t="s">
        <v>19</v>
      </c>
      <c r="J231" s="21"/>
    </row>
    <row r="232" spans="1:10" s="23" customFormat="1" ht="21.75" customHeight="1">
      <c r="A232" s="22"/>
      <c r="B232" s="65">
        <v>19</v>
      </c>
      <c r="C232" s="56" t="s">
        <v>32</v>
      </c>
      <c r="D232" s="42" t="s">
        <v>8</v>
      </c>
      <c r="E232" s="33">
        <f>E236</f>
        <v>0</v>
      </c>
      <c r="F232" s="33">
        <f>F236</f>
        <v>0</v>
      </c>
      <c r="G232" s="34" t="s">
        <v>19</v>
      </c>
      <c r="H232" s="33">
        <f>H236</f>
        <v>0</v>
      </c>
      <c r="I232" s="34" t="s">
        <v>19</v>
      </c>
      <c r="J232" s="22"/>
    </row>
    <row r="233" spans="1:10" s="23" customFormat="1" ht="21.75" customHeight="1">
      <c r="A233" s="22"/>
      <c r="B233" s="66"/>
      <c r="C233" s="70"/>
      <c r="D233" s="42" t="s">
        <v>9</v>
      </c>
      <c r="E233" s="33">
        <f>E237+E241</f>
        <v>71465.17</v>
      </c>
      <c r="F233" s="33">
        <f>F237+F241</f>
        <v>0</v>
      </c>
      <c r="G233" s="34" t="s">
        <v>19</v>
      </c>
      <c r="H233" s="33">
        <f>H237+H241</f>
        <v>0</v>
      </c>
      <c r="I233" s="34" t="s">
        <v>19</v>
      </c>
      <c r="J233" s="22"/>
    </row>
    <row r="234" spans="1:10" s="23" customFormat="1" ht="34.5" customHeight="1">
      <c r="A234" s="22"/>
      <c r="B234" s="66"/>
      <c r="C234" s="70"/>
      <c r="D234" s="32" t="s">
        <v>67</v>
      </c>
      <c r="E234" s="33">
        <f>E238+E241</f>
        <v>71465.17</v>
      </c>
      <c r="F234" s="33">
        <f>F238+F241</f>
        <v>0</v>
      </c>
      <c r="G234" s="34" t="s">
        <v>19</v>
      </c>
      <c r="H234" s="33">
        <f>H238</f>
        <v>0</v>
      </c>
      <c r="I234" s="34" t="s">
        <v>19</v>
      </c>
      <c r="J234" s="22"/>
    </row>
    <row r="235" spans="1:10" s="23" customFormat="1" ht="18.75" customHeight="1">
      <c r="A235" s="22"/>
      <c r="B235" s="66"/>
      <c r="C235" s="32" t="s">
        <v>11</v>
      </c>
      <c r="D235" s="35"/>
      <c r="E235" s="33">
        <f>SUM(E232:E234)</f>
        <v>142930.34</v>
      </c>
      <c r="F235" s="33">
        <f>SUM(F232:F234)</f>
        <v>0</v>
      </c>
      <c r="G235" s="34" t="s">
        <v>19</v>
      </c>
      <c r="H235" s="33">
        <f>SUM(H232:H234)</f>
        <v>0</v>
      </c>
      <c r="I235" s="34" t="s">
        <v>19</v>
      </c>
      <c r="J235" s="24"/>
    </row>
    <row r="236" spans="1:10" s="19" customFormat="1" ht="24" customHeight="1">
      <c r="A236" s="15"/>
      <c r="B236" s="66"/>
      <c r="C236" s="16" t="s">
        <v>65</v>
      </c>
      <c r="D236" s="16" t="s">
        <v>8</v>
      </c>
      <c r="E236" s="17">
        <v>0</v>
      </c>
      <c r="F236" s="17">
        <v>0</v>
      </c>
      <c r="G236" s="18" t="s">
        <v>19</v>
      </c>
      <c r="H236" s="17">
        <v>0</v>
      </c>
      <c r="I236" s="18" t="s">
        <v>19</v>
      </c>
      <c r="J236" s="15"/>
    </row>
    <row r="237" spans="1:10" s="19" customFormat="1" ht="24" customHeight="1">
      <c r="A237" s="15"/>
      <c r="B237" s="66"/>
      <c r="C237" s="16" t="s">
        <v>65</v>
      </c>
      <c r="D237" s="16" t="s">
        <v>9</v>
      </c>
      <c r="E237" s="17">
        <v>0</v>
      </c>
      <c r="F237" s="17">
        <v>0</v>
      </c>
      <c r="G237" s="18" t="s">
        <v>19</v>
      </c>
      <c r="H237" s="17">
        <v>0</v>
      </c>
      <c r="I237" s="18" t="s">
        <v>19</v>
      </c>
      <c r="J237" s="15"/>
    </row>
    <row r="238" spans="1:10" s="19" customFormat="1" ht="38.25" customHeight="1">
      <c r="A238" s="15"/>
      <c r="B238" s="66"/>
      <c r="C238" s="16"/>
      <c r="D238" s="16" t="s">
        <v>67</v>
      </c>
      <c r="E238" s="17">
        <v>0</v>
      </c>
      <c r="F238" s="17">
        <v>0</v>
      </c>
      <c r="G238" s="18" t="s">
        <v>19</v>
      </c>
      <c r="H238" s="17">
        <v>0</v>
      </c>
      <c r="I238" s="18" t="s">
        <v>19</v>
      </c>
      <c r="J238" s="15"/>
    </row>
    <row r="239" spans="1:10" s="19" customFormat="1" ht="18.75" customHeight="1">
      <c r="A239" s="15"/>
      <c r="B239" s="66"/>
      <c r="C239" s="16" t="s">
        <v>13</v>
      </c>
      <c r="D239" s="20"/>
      <c r="E239" s="17">
        <f>SUM(E236:E238)</f>
        <v>0</v>
      </c>
      <c r="F239" s="17">
        <f>SUM(F236:F238)</f>
        <v>0</v>
      </c>
      <c r="G239" s="18" t="s">
        <v>19</v>
      </c>
      <c r="H239" s="17">
        <f>SUM(H236:H238)</f>
        <v>0</v>
      </c>
      <c r="I239" s="18" t="s">
        <v>19</v>
      </c>
      <c r="J239" s="21"/>
    </row>
    <row r="240" spans="1:10" s="19" customFormat="1" ht="26.25" customHeight="1">
      <c r="A240" s="15"/>
      <c r="B240" s="66"/>
      <c r="C240" s="51" t="s">
        <v>66</v>
      </c>
      <c r="D240" s="16" t="s">
        <v>9</v>
      </c>
      <c r="E240" s="17">
        <v>183083.53</v>
      </c>
      <c r="F240" s="17">
        <v>0</v>
      </c>
      <c r="G240" s="18" t="s">
        <v>19</v>
      </c>
      <c r="H240" s="17">
        <v>0</v>
      </c>
      <c r="I240" s="18" t="s">
        <v>19</v>
      </c>
      <c r="J240" s="15"/>
    </row>
    <row r="241" spans="1:10" s="19" customFormat="1" ht="33.75" customHeight="1">
      <c r="A241" s="15"/>
      <c r="B241" s="66"/>
      <c r="C241" s="51"/>
      <c r="D241" s="16" t="s">
        <v>67</v>
      </c>
      <c r="E241" s="17">
        <v>71465.17</v>
      </c>
      <c r="F241" s="17">
        <v>0</v>
      </c>
      <c r="G241" s="18" t="s">
        <v>19</v>
      </c>
      <c r="H241" s="17">
        <v>0</v>
      </c>
      <c r="I241" s="18" t="s">
        <v>19</v>
      </c>
      <c r="J241" s="15"/>
    </row>
    <row r="242" spans="1:10" s="19" customFormat="1" ht="18.75" customHeight="1">
      <c r="A242" s="15"/>
      <c r="B242" s="67"/>
      <c r="C242" s="16" t="s">
        <v>13</v>
      </c>
      <c r="D242" s="20"/>
      <c r="E242" s="17">
        <f>SUM(E240:E241)</f>
        <v>254548.7</v>
      </c>
      <c r="F242" s="17">
        <f>SUM(F240:F241)</f>
        <v>0</v>
      </c>
      <c r="G242" s="18" t="s">
        <v>19</v>
      </c>
      <c r="H242" s="17">
        <f>SUM(H240:H241)</f>
        <v>0</v>
      </c>
      <c r="I242" s="18" t="s">
        <v>19</v>
      </c>
      <c r="J242" s="21"/>
    </row>
    <row r="243" spans="1:10" s="19" customFormat="1" ht="18" customHeight="1">
      <c r="A243" s="15"/>
      <c r="B243" s="68"/>
      <c r="C243" s="69" t="s">
        <v>33</v>
      </c>
      <c r="D243" s="36" t="s">
        <v>8</v>
      </c>
      <c r="E243" s="38">
        <f>E9+E215+E171+E115+E32+E232+E91</f>
        <v>351981.79000000004</v>
      </c>
      <c r="F243" s="38">
        <f>F9+F215+F171+F115+F32+F232+F91</f>
        <v>55988.54000000001</v>
      </c>
      <c r="G243" s="39">
        <f>F243/E243</f>
        <v>0.15906658125694514</v>
      </c>
      <c r="H243" s="38">
        <f>H9+H215+H171+H115+H32+H232+H91</f>
        <v>40241.780000000006</v>
      </c>
      <c r="I243" s="39">
        <f>H243/E243</f>
        <v>0.11432915322125045</v>
      </c>
      <c r="J243" s="21"/>
    </row>
    <row r="244" spans="1:10" s="19" customFormat="1" ht="27.75" customHeight="1">
      <c r="A244" s="15"/>
      <c r="B244" s="68"/>
      <c r="C244" s="69"/>
      <c r="D244" s="36" t="s">
        <v>9</v>
      </c>
      <c r="E244" s="38">
        <f>E10+E216+E195+E172+E116+E33+E233+E46+E71+E81+E92+E132+E159+E187+E208</f>
        <v>3024586.22</v>
      </c>
      <c r="F244" s="38">
        <f>F10+F216+F195+F172+F116+F33+F233+F46+F71+F81+F92+F132+F159+F187+F208</f>
        <v>581555.73</v>
      </c>
      <c r="G244" s="39">
        <f>F244/E244</f>
        <v>0.19227612893111704</v>
      </c>
      <c r="H244" s="38">
        <f>H10+H216+H195+H172+H116+H33+H233+H46+H71+H81+H92+H132+H159+H187+H208</f>
        <v>547012.24</v>
      </c>
      <c r="I244" s="39">
        <f>H244/E244</f>
        <v>0.18085523116613286</v>
      </c>
      <c r="J244" s="21"/>
    </row>
    <row r="245" spans="1:10" s="19" customFormat="1" ht="36.75" customHeight="1">
      <c r="A245" s="15"/>
      <c r="B245" s="68"/>
      <c r="C245" s="69"/>
      <c r="D245" s="36" t="s">
        <v>67</v>
      </c>
      <c r="E245" s="38">
        <f>E234+E226+E217+E209+E188+E173+E160+E149+E133+E117+E93+E82+E72+E47+E34+E11+E3+E63+E196</f>
        <v>4035466.5699999994</v>
      </c>
      <c r="F245" s="38">
        <f>F234+F226+F217+F209+F188+F173+F160+F149+F133+F117+F93+F82+F72+F47+F34+F11+F3+F63+F196</f>
        <v>770735.2199999999</v>
      </c>
      <c r="G245" s="39">
        <f>F245/E245</f>
        <v>0.1909903617414925</v>
      </c>
      <c r="H245" s="38">
        <f>H234+H226+H217+H209+H188+H173+H160+H149+H133+H117+H93+H82+H72+H47+H34+H11+H3+H63+H196</f>
        <v>568978.65</v>
      </c>
      <c r="I245" s="39">
        <f>H245/E245</f>
        <v>0.14099451454506787</v>
      </c>
      <c r="J245" s="21"/>
    </row>
    <row r="246" spans="1:10" s="19" customFormat="1" ht="18" customHeight="1">
      <c r="A246" s="15"/>
      <c r="B246" s="68"/>
      <c r="C246" s="69"/>
      <c r="D246" s="36" t="s">
        <v>10</v>
      </c>
      <c r="E246" s="38">
        <f>E227+E118+E94+E73</f>
        <v>1300</v>
      </c>
      <c r="F246" s="38">
        <f>F227+F118+F94+F73</f>
        <v>379.20000000000005</v>
      </c>
      <c r="G246" s="39">
        <f>F246/E246</f>
        <v>0.29169230769230775</v>
      </c>
      <c r="H246" s="38">
        <f>H227+H118+H94+H730</f>
        <v>379.20000000000005</v>
      </c>
      <c r="I246" s="39">
        <f>H246/E246</f>
        <v>0.29169230769230775</v>
      </c>
      <c r="J246" s="21"/>
    </row>
    <row r="247" spans="1:10" s="19" customFormat="1" ht="18" customHeight="1">
      <c r="A247" s="15"/>
      <c r="B247" s="40"/>
      <c r="C247" s="40"/>
      <c r="D247" s="36" t="s">
        <v>34</v>
      </c>
      <c r="E247" s="38">
        <f>SUM(E243:E246)</f>
        <v>7413334.58</v>
      </c>
      <c r="F247" s="38">
        <f>SUM(F243:F246)</f>
        <v>1408658.6899999997</v>
      </c>
      <c r="G247" s="39">
        <f>F247/E247</f>
        <v>0.19001687766802502</v>
      </c>
      <c r="H247" s="38">
        <f>SUM(H243:H246)</f>
        <v>1156611.8699999999</v>
      </c>
      <c r="I247" s="39">
        <f>H247/E247</f>
        <v>0.15601776198262454</v>
      </c>
      <c r="J247" s="21"/>
    </row>
    <row r="250" spans="6:8" ht="14.25" customHeight="1">
      <c r="F250" s="43"/>
      <c r="H250" s="43"/>
    </row>
    <row r="251" spans="6:8" ht="14.25" customHeight="1">
      <c r="F251" s="43"/>
      <c r="H251" s="43"/>
    </row>
    <row r="252" ht="14.25" customHeight="1">
      <c r="F252" s="43"/>
    </row>
    <row r="253" ht="14.25" customHeight="1">
      <c r="F253" s="43"/>
    </row>
    <row r="255" ht="14.25" customHeight="1">
      <c r="F255" s="43"/>
    </row>
    <row r="257" ht="14.25" customHeight="1">
      <c r="F257" s="43"/>
    </row>
  </sheetData>
  <sheetProtection/>
  <mergeCells count="67">
    <mergeCell ref="B159:B170"/>
    <mergeCell ref="C88:C89"/>
    <mergeCell ref="C81:C82"/>
    <mergeCell ref="C138:C139"/>
    <mergeCell ref="C177:C178"/>
    <mergeCell ref="C171:C173"/>
    <mergeCell ref="C162:C163"/>
    <mergeCell ref="C215:C217"/>
    <mergeCell ref="B232:B242"/>
    <mergeCell ref="B32:B45"/>
    <mergeCell ref="B46:B60"/>
    <mergeCell ref="B63:B70"/>
    <mergeCell ref="B71:B80"/>
    <mergeCell ref="B81:B90"/>
    <mergeCell ref="B91:B114"/>
    <mergeCell ref="B132:B146"/>
    <mergeCell ref="B171:B186"/>
    <mergeCell ref="B208:B214"/>
    <mergeCell ref="B215:B225"/>
    <mergeCell ref="B187:B194"/>
    <mergeCell ref="C195:C196"/>
    <mergeCell ref="B243:B246"/>
    <mergeCell ref="C243:C246"/>
    <mergeCell ref="C208:C209"/>
    <mergeCell ref="C232:C234"/>
    <mergeCell ref="C240:C241"/>
    <mergeCell ref="C223:C224"/>
    <mergeCell ref="B115:B128"/>
    <mergeCell ref="C115:C118"/>
    <mergeCell ref="C135:C136"/>
    <mergeCell ref="C132:C133"/>
    <mergeCell ref="C129:C130"/>
    <mergeCell ref="B226:B231"/>
    <mergeCell ref="C219:C221"/>
    <mergeCell ref="B195:B202"/>
    <mergeCell ref="C187:C188"/>
    <mergeCell ref="C192:C193"/>
    <mergeCell ref="C15:C17"/>
    <mergeCell ref="C21:C22"/>
    <mergeCell ref="C24:C25"/>
    <mergeCell ref="B149:B158"/>
    <mergeCell ref="C106:C107"/>
    <mergeCell ref="C109:C110"/>
    <mergeCell ref="C91:C94"/>
    <mergeCell ref="C96:C98"/>
    <mergeCell ref="C100:C101"/>
    <mergeCell ref="C122:C125"/>
    <mergeCell ref="B9:B31"/>
    <mergeCell ref="C9:C11"/>
    <mergeCell ref="C49:C50"/>
    <mergeCell ref="C52:C53"/>
    <mergeCell ref="C112:C113"/>
    <mergeCell ref="B1:I1"/>
    <mergeCell ref="B3:B8"/>
    <mergeCell ref="C36:C38"/>
    <mergeCell ref="C71:C73"/>
    <mergeCell ref="C32:C34"/>
    <mergeCell ref="C29:C30"/>
    <mergeCell ref="C40:C42"/>
    <mergeCell ref="C103:C104"/>
    <mergeCell ref="C184:C185"/>
    <mergeCell ref="C205:C206"/>
    <mergeCell ref="C229:C230"/>
    <mergeCell ref="C226:C227"/>
    <mergeCell ref="C46:C47"/>
    <mergeCell ref="C198:C199"/>
    <mergeCell ref="C159:C160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Наталья Вельц</cp:lastModifiedBy>
  <cp:lastPrinted>2021-01-27T12:33:55Z</cp:lastPrinted>
  <dcterms:created xsi:type="dcterms:W3CDTF">2020-07-27T09:57:55Z</dcterms:created>
  <dcterms:modified xsi:type="dcterms:W3CDTF">2023-05-16T11:08:22Z</dcterms:modified>
  <cp:category/>
  <cp:version/>
  <cp:contentType/>
  <cp:contentStatus/>
</cp:coreProperties>
</file>