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НПА ДЛЯ САЙТА\Постановление Администрации от 01.07.2022 №  671-7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definedNames>
    <definedName name="_xlnm.Print_Area" localSheetId="0">Лист1!$A$1:$BF$113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4" i="1" l="1"/>
  <c r="BB77" i="1" l="1"/>
  <c r="AW14" i="1" l="1"/>
  <c r="AW13" i="1" s="1"/>
  <c r="AV13" i="1"/>
  <c r="AV14" i="1"/>
  <c r="AM13" i="1"/>
  <c r="AN14" i="1"/>
  <c r="AN13" i="1" s="1"/>
  <c r="AM14" i="1"/>
  <c r="BE14" i="1"/>
  <c r="BD14" i="1"/>
  <c r="BB67" i="1"/>
  <c r="AH67" i="1" l="1"/>
  <c r="AH14" i="1"/>
  <c r="AH13" i="1" s="1"/>
  <c r="AG67" i="1"/>
  <c r="AG14" i="1"/>
  <c r="AG13" i="1" s="1"/>
  <c r="AE77" i="1"/>
  <c r="AE67" i="1"/>
  <c r="AD77" i="1"/>
  <c r="AD67" i="1"/>
  <c r="AD14" i="1"/>
  <c r="AD13" i="1" s="1"/>
  <c r="Y77" i="1"/>
  <c r="Y14" i="1"/>
  <c r="Y13" i="1" s="1"/>
  <c r="X77" i="1"/>
  <c r="X14" i="1"/>
  <c r="V14" i="1"/>
  <c r="V13" i="1" s="1"/>
  <c r="U14" i="1"/>
  <c r="S67" i="1"/>
  <c r="R67" i="1"/>
  <c r="R14" i="1"/>
  <c r="R13" i="1" s="1"/>
  <c r="X13" i="1" l="1"/>
  <c r="AE13" i="1"/>
  <c r="BE13" i="1"/>
  <c r="BD13" i="1"/>
  <c r="N18" i="1" l="1"/>
  <c r="M17" i="1"/>
  <c r="B17" i="1"/>
  <c r="B18" i="1"/>
  <c r="B19" i="1"/>
  <c r="AH77" i="1" l="1"/>
  <c r="V77" i="1"/>
  <c r="V67" i="1"/>
  <c r="S77" i="1"/>
  <c r="N108" i="1" l="1"/>
  <c r="M107" i="1"/>
  <c r="N106" i="1"/>
  <c r="M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I90" i="1"/>
  <c r="N89" i="1"/>
  <c r="I89" i="1"/>
  <c r="N87" i="1"/>
  <c r="I87" i="1"/>
  <c r="N86" i="1"/>
  <c r="I86" i="1"/>
  <c r="N85" i="1"/>
  <c r="I85" i="1"/>
  <c r="N84" i="1"/>
  <c r="I84" i="1"/>
  <c r="N83" i="1"/>
  <c r="I83" i="1"/>
  <c r="N82" i="1"/>
  <c r="I82" i="1"/>
  <c r="N81" i="1"/>
  <c r="I81" i="1"/>
  <c r="N80" i="1"/>
  <c r="I80" i="1"/>
  <c r="N79" i="1"/>
  <c r="I79" i="1"/>
  <c r="N78" i="1"/>
  <c r="I78" i="1"/>
  <c r="N75" i="1"/>
  <c r="M74" i="1"/>
  <c r="H74" i="1"/>
  <c r="M73" i="1"/>
  <c r="Y67" i="1" l="1"/>
  <c r="U13" i="1"/>
  <c r="N72" i="1" l="1"/>
  <c r="N71" i="1"/>
  <c r="N68" i="1"/>
</calcChain>
</file>

<file path=xl/sharedStrings.xml><?xml version="1.0" encoding="utf-8"?>
<sst xmlns="http://schemas.openxmlformats.org/spreadsheetml/2006/main" count="924" uniqueCount="367">
  <si>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</si>
  <si>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</si>
  <si>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</si>
  <si>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</si>
  <si>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</si>
  <si>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</si>
  <si>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</si>
  <si>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</si>
  <si>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</si>
  <si>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</si>
  <si>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</si>
  <si>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</si>
  <si>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</si>
  <si>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</si>
  <si>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</si>
  <si>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</si>
  <si>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</si>
  <si>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</si>
  <si>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</si>
  <si>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</si>
  <si>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</si>
  <si>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</si>
  <si>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</si>
  <si>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</si>
  <si>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</si>
  <si>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</si>
  <si>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</si>
  <si>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</si>
  <si>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</si>
  <si>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</si>
  <si>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</si>
  <si>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</si>
  <si>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</si>
  <si>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</si>
  <si>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</si>
  <si>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</si>
  <si>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</si>
  <si>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</si>
  <si>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</si>
  <si>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</si>
  <si>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</si>
  <si>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</si>
  <si>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</si>
  <si>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</si>
  <si>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 xml:space="preserve">городской округ Электросталь </t>
  </si>
  <si>
    <t>г. Электросталь, ул. Комсомольская, д.4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</si>
  <si>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2021 г.
</t>
  </si>
  <si>
    <t>г. Электросталь, пр-кт. Ленина, д.01</t>
  </si>
  <si>
    <t>г. Электросталь, пр-кт. Ленина, д.36</t>
  </si>
  <si>
    <t>г. Электросталь, ул. Горького, д.20</t>
  </si>
  <si>
    <t>г. Электросталь, ул. Карла Маркса, д.48</t>
  </si>
  <si>
    <t>г. Электросталь, ул. Маяковского, д.14</t>
  </si>
  <si>
    <t>г. Электросталь, ул. Николаева, д.52</t>
  </si>
  <si>
    <t>г. Электросталь, ул. Октябрьская, д.5</t>
  </si>
  <si>
    <t>г. Электросталь, ул. Островского, д.1</t>
  </si>
  <si>
    <t>г. Электросталь, ул. Островского, д.19</t>
  </si>
  <si>
    <t>г. Электросталь, ул. Островского, д.21</t>
  </si>
  <si>
    <t>г. Электросталь, ул. Островского, д.23</t>
  </si>
  <si>
    <t>г. Электросталь, ул. Островского, д.25</t>
  </si>
  <si>
    <t>г. Электросталь, ул. Островского, д.26</t>
  </si>
  <si>
    <t>г. Электросталь, ул. Островского, д.3</t>
  </si>
  <si>
    <t>г. Электросталь, ул. Победы, д.2 к.1</t>
  </si>
  <si>
    <t>г. Электросталь, ул. Пушкина, д.18</t>
  </si>
  <si>
    <t>г. Электросталь, ул. Чернышевского, д.18</t>
  </si>
  <si>
    <t>г. Электросталь, ул. Юбилейная, д.17</t>
  </si>
  <si>
    <t>кирпич</t>
  </si>
  <si>
    <t>9\12</t>
  </si>
  <si>
    <t>деревянные каркасные</t>
  </si>
  <si>
    <t>блочные</t>
  </si>
  <si>
    <t>панельный</t>
  </si>
  <si>
    <t>ВИС Кровля</t>
  </si>
  <si>
    <t>Кровля Фасад</t>
  </si>
  <si>
    <t>Лифт</t>
  </si>
  <si>
    <t>Итого:</t>
  </si>
  <si>
    <t>Итого КПР 2021:</t>
  </si>
  <si>
    <t>Итого переходящие работы КПР 2014-2016:</t>
  </si>
  <si>
    <t>г. Электросталь, п. Фрязево, ул. Московская, д.2</t>
  </si>
  <si>
    <t>г. Электросталь, п. Фрязево, ул. Московская, д.4</t>
  </si>
  <si>
    <t>г. Электросталь, п. Фрязево, ул. Рабочая, д.4</t>
  </si>
  <si>
    <t>г. Электросталь, п. Фрязево, ул. Рабочая, д.6</t>
  </si>
  <si>
    <t>г. Электросталь, ул. Горького, д.16</t>
  </si>
  <si>
    <t>г. Электросталь, ул. Горького, д.22</t>
  </si>
  <si>
    <t>г. Электросталь, ул. Первомайская, д.34/19</t>
  </si>
  <si>
    <t>г. Электросталь, ул. Расковой, д.7</t>
  </si>
  <si>
    <t>Итого переходящие работы КПР 2017-2019:</t>
  </si>
  <si>
    <t>г. Электросталь, пр-кт. Ленина, д.38/7</t>
  </si>
  <si>
    <t>г. Электросталь, пр-кт. Ленина, д.39</t>
  </si>
  <si>
    <t>г. Электросталь, пр-кт. Ленина, д.40/8</t>
  </si>
  <si>
    <t>г. Электросталь, пр-кт. Ленина, д.42</t>
  </si>
  <si>
    <t>г. Электросталь, пр-кт. Ленина, д.43</t>
  </si>
  <si>
    <t>г. Электросталь, пр-кт. Ленина, д.44/14</t>
  </si>
  <si>
    <t>г. Электросталь, пр-кт. Ленина, д.45</t>
  </si>
  <si>
    <t>г. Электросталь, пр-кт. Ленина, д.47/12</t>
  </si>
  <si>
    <t>г. Электросталь, ул. Николаева, д.10</t>
  </si>
  <si>
    <t>г. Электросталь, ул. Николаева, д.58</t>
  </si>
  <si>
    <t>г. Электросталь, ул. Парковая, д.17</t>
  </si>
  <si>
    <t>г. Электросталь, ул. Парковая, д.19</t>
  </si>
  <si>
    <t>г. Электросталь, ул. Расковой, д.11</t>
  </si>
  <si>
    <t>г. Электросталь, ул. Расковой, д.21</t>
  </si>
  <si>
    <t>г. Электросталь, ул. Расковой, д.3</t>
  </si>
  <si>
    <t>г. Электросталь, ул. Советская, д.10/2</t>
  </si>
  <si>
    <t>г. Электросталь, ул. Советская, д.17</t>
  </si>
  <si>
    <t>г. Электросталь, ул. Чернышевского, д.11</t>
  </si>
  <si>
    <t>г. Электросталь, ул. Чернышевского, д.13</t>
  </si>
  <si>
    <t>г. Электросталь, ул. Чернышевского, д.15</t>
  </si>
  <si>
    <t>г. Электросталь, ул. Чернышевского, д.17</t>
  </si>
  <si>
    <t>г. Электросталь, ул. Чернышевского, д.19</t>
  </si>
  <si>
    <t>г. Электросталь, ул. Чернышевского, д.31</t>
  </si>
  <si>
    <t>г. Электросталь, ул. Чернышевского, д.8</t>
  </si>
  <si>
    <t>г. Электросталь, ш. Фрязевское, д.100</t>
  </si>
  <si>
    <t>г. Электросталь, ш. Фрязевское, д.108</t>
  </si>
  <si>
    <t>г. Электросталь, ш. Фрязевское, д.110</t>
  </si>
  <si>
    <t>г. Электросталь, ш. Фрязевское, д.118</t>
  </si>
  <si>
    <t>г. Электросталь, ш. Фрязевское, д.128</t>
  </si>
  <si>
    <t>г. Электросталь, ш. Фрязевское, д.130</t>
  </si>
  <si>
    <t>шлакоблок</t>
  </si>
  <si>
    <t>ВИС</t>
  </si>
  <si>
    <t>ВИС Кровля Отмостка</t>
  </si>
  <si>
    <t>Кровля</t>
  </si>
  <si>
    <t>ВИС Кровля Фасад</t>
  </si>
  <si>
    <t>ВИС Фасад</t>
  </si>
  <si>
    <t>ВИС Кровля Фасад Отмостка</t>
  </si>
  <si>
    <t>ВИС Отмостка</t>
  </si>
  <si>
    <t>кирпичный</t>
  </si>
  <si>
    <t>г. Электросталь, пр-кт. Ленина, д.03</t>
  </si>
  <si>
    <t>г. Электросталь, проезд. Восточный, д.25</t>
  </si>
  <si>
    <t>г. Электросталь, ул. Второва, д.4</t>
  </si>
  <si>
    <t>г. Электросталь, ул. Комсомольская, д.6</t>
  </si>
  <si>
    <t>г. Электросталь, ул. Мира, д.24</t>
  </si>
  <si>
    <t>г. Электросталь, ул. Мира, д.26</t>
  </si>
  <si>
    <t>г. Электросталь, ул. Октябрьская, д.8</t>
  </si>
  <si>
    <t>г. Электросталь, ул. Победы, д.14 к.1</t>
  </si>
  <si>
    <t>г. Электросталь, ул. Победы, д.6 к.4</t>
  </si>
  <si>
    <t>г. Электросталь, ул. Чернышевского, д.27</t>
  </si>
  <si>
    <t>г. Электросталь, п. Фрязево, ул. Рабочая, д.8</t>
  </si>
  <si>
    <t>9 175 411,77</t>
  </si>
  <si>
    <t>11 582 617,95</t>
  </si>
  <si>
    <t>17 367 154,27</t>
  </si>
  <si>
    <t>1 089 419,36</t>
  </si>
  <si>
    <t>20 714 274,44</t>
  </si>
  <si>
    <t>13 025 365,69</t>
  </si>
  <si>
    <t>15 117 955,52</t>
  </si>
  <si>
    <t>62 179 683,48</t>
  </si>
  <si>
    <t>13 622 166,74</t>
  </si>
  <si>
    <t>28 437 935,56</t>
  </si>
  <si>
    <t>33 665 097,98</t>
  </si>
  <si>
    <t>16 571 419,54</t>
  </si>
  <si>
    <t>8 285 709,77</t>
  </si>
  <si>
    <t>19 713 261,94</t>
  </si>
  <si>
    <t>12 428 564,66</t>
  </si>
  <si>
    <t>16 571 419,55</t>
  </si>
  <si>
    <t>8 389 750,26</t>
  </si>
  <si>
    <t>8 948 045,78</t>
  </si>
  <si>
    <t>9 008 340,58</t>
  </si>
  <si>
    <t>9 079 250,15</t>
  </si>
  <si>
    <t>9 020 241,74</t>
  </si>
  <si>
    <t>9 208 660,00</t>
  </si>
  <si>
    <t>14 178 232,64</t>
  </si>
  <si>
    <t>4 142 854,89</t>
  </si>
  <si>
    <t>27 814 410,74</t>
  </si>
  <si>
    <t>4 298 245,82</t>
  </si>
  <si>
    <t>10 453 696,18</t>
  </si>
  <si>
    <t>10 457 591,96</t>
  </si>
  <si>
    <t>20 550 093,14</t>
  </si>
  <si>
    <t>1 609 310,29</t>
  </si>
  <si>
    <t>1 581 227,81</t>
  </si>
  <si>
    <t>695 782,85</t>
  </si>
  <si>
    <t>689 130,35</t>
  </si>
  <si>
    <t>897 686,28</t>
  </si>
  <si>
    <t>920 317,02</t>
  </si>
  <si>
    <t>14 286 813,71</t>
  </si>
  <si>
    <t>630 673,28</t>
  </si>
  <si>
    <t>11 351 362,40</t>
  </si>
  <si>
    <t>13 104 045,99</t>
  </si>
  <si>
    <t>13 377 161,60</t>
  </si>
  <si>
    <t>12 957 801,59</t>
  </si>
  <si>
    <t>12 011 267,36</t>
  </si>
  <si>
    <t>5 095 192,00</t>
  </si>
  <si>
    <t>15 124 444,13</t>
  </si>
  <si>
    <t>4 700 032,21</t>
  </si>
  <si>
    <t>15 211 379,96</t>
  </si>
  <si>
    <t>7 344 194,24</t>
  </si>
  <si>
    <t>7 684 347,33</t>
  </si>
  <si>
    <t>1 726 556,51</t>
  </si>
  <si>
    <t>1 340 056,12</t>
  </si>
  <si>
    <t>2 878 440,54</t>
  </si>
  <si>
    <t>1 232 851,63</t>
  </si>
  <si>
    <t>2 279 505,99</t>
  </si>
  <si>
    <t>4 106 893,44</t>
  </si>
  <si>
    <t>17 800 258,90</t>
  </si>
  <si>
    <t>1 206 050,51</t>
  </si>
  <si>
    <t>2 090 487,54</t>
  </si>
  <si>
    <t>2 321 823,55</t>
  </si>
  <si>
    <t>2 366 708,38</t>
  </si>
  <si>
    <t>4 297 266,67</t>
  </si>
  <si>
    <t>1 229 579,06</t>
  </si>
  <si>
    <t>5 278 182,55</t>
  </si>
  <si>
    <t>6 037 441,29</t>
  </si>
  <si>
    <t>0,00</t>
  </si>
  <si>
    <t>31 543 601,28</t>
  </si>
  <si>
    <t>15 589 544,60</t>
  </si>
  <si>
    <t>13 401 265,56</t>
  </si>
  <si>
    <t>3 938 286,44</t>
  </si>
  <si>
    <t>9 581 814,15</t>
  </si>
  <si>
    <t>1 474 537,56</t>
  </si>
  <si>
    <t>1 448 806,86</t>
  </si>
  <si>
    <t>637 514,07</t>
  </si>
  <si>
    <t>631 418,69</t>
  </si>
  <si>
    <t>577 857,13</t>
  </si>
  <si>
    <t>10 612 624,11</t>
  </si>
  <si>
    <t>15 912 730,68</t>
  </si>
  <si>
    <t>18 979 544,10</t>
  </si>
  <si>
    <t>11 934 548,01</t>
  </si>
  <si>
    <t>12 481 369,56</t>
  </si>
  <si>
    <t>26 056 382,22</t>
  </si>
  <si>
    <t>15 183 635,28</t>
  </si>
  <si>
    <t>7 591 817,64</t>
  </si>
  <si>
    <t>11 387 726,46</t>
  </si>
  <si>
    <t>3 795 908,82</t>
  </si>
  <si>
    <t>18 829 112,28</t>
  </si>
  <si>
    <t>8 407 010,97</t>
  </si>
  <si>
    <t>13 260 924,53</t>
  </si>
  <si>
    <t>12 739 299,27</t>
  </si>
  <si>
    <t>14 655 149,05</t>
  </si>
  <si>
    <t>12 238 231,84</t>
  </si>
  <si>
    <t>4 947 929,65</t>
  </si>
  <si>
    <t>5 355 939,08</t>
  </si>
  <si>
    <t>5 404 189,31</t>
  </si>
  <si>
    <t>5 099 142,01</t>
  </si>
  <si>
    <t>9 065 747,20</t>
  </si>
  <si>
    <t>11 573 508,46</t>
  </si>
  <si>
    <t>5 595 627,39</t>
  </si>
  <si>
    <t>10 400 735,20</t>
  </si>
  <si>
    <t>12 006 639,17</t>
  </si>
  <si>
    <t>12 256 882,53</t>
  </si>
  <si>
    <t>11 872 642,10</t>
  </si>
  <si>
    <t>11 005 376,00</t>
  </si>
  <si>
    <t>4 668 491,85</t>
  </si>
  <si>
    <t>13 857 837,76</t>
  </si>
  <si>
    <t>4 306 424,97</t>
  </si>
  <si>
    <t>13 937 493,10</t>
  </si>
  <si>
    <t>6 729 149,93</t>
  </si>
  <si>
    <t>6 869 440,18</t>
  </si>
  <si>
    <t>1 581 964,92</t>
  </si>
  <si>
    <t>1 227 832,25</t>
  </si>
  <si>
    <t>2 637 383,67</t>
  </si>
  <si>
    <t>1 129 605,67</t>
  </si>
  <si>
    <t>2 088 607,28</t>
  </si>
  <si>
    <t>3 762 958,99</t>
  </si>
  <si>
    <t>16 309 564,69</t>
  </si>
  <si>
    <t>1 105 049,03</t>
  </si>
  <si>
    <t>1 915 418,31</t>
  </si>
  <si>
    <t>2 127 380,93</t>
  </si>
  <si>
    <t>2 168 506,85</t>
  </si>
  <si>
    <t>3 937 389,29</t>
  </si>
  <si>
    <t>1 126 607,17</t>
  </si>
  <si>
    <t>4 836 157,73</t>
  </si>
  <si>
    <t>3 189 831,18</t>
  </si>
  <si>
    <t>3 644 845,07</t>
  </si>
  <si>
    <t>5 531 831,87</t>
  </si>
  <si>
    <t>3 811 104,07</t>
  </si>
  <si>
    <t>3 833 049,96</t>
  </si>
  <si>
    <t>998 185,23</t>
  </si>
  <si>
    <t>590 968,00</t>
  </si>
  <si>
    <t>11 668 764,51</t>
  </si>
  <si>
    <t>601 098,88</t>
  </si>
  <si>
    <t>4 747 542,01</t>
  </si>
  <si>
    <t>2 207 003,86</t>
  </si>
  <si>
    <t>2 275 975,94</t>
  </si>
  <si>
    <t>2 282 971,08</t>
  </si>
  <si>
    <t>2 347 942,29</t>
  </si>
  <si>
    <t>2 542 245,79</t>
  </si>
  <si>
    <t>2 502 594,42</t>
  </si>
  <si>
    <t>3 140 971,90</t>
  </si>
  <si>
    <t>510 300,87</t>
  </si>
  <si>
    <t>3 487 112,86</t>
  </si>
  <si>
    <t>13 090 355,24</t>
  </si>
  <si>
    <t>171 376,50</t>
  </si>
  <si>
    <t>1 020 740,53</t>
  </si>
  <si>
    <t>1 076 588,20</t>
  </si>
  <si>
    <t>532 211,68</t>
  </si>
  <si>
    <t>566 770,88</t>
  </si>
  <si>
    <t>623 447,97</t>
  </si>
  <si>
    <t>530 691,08</t>
  </si>
  <si>
    <t>784 148,25</t>
  </si>
  <si>
    <t>495 504,39</t>
  </si>
  <si>
    <t>822 508,96</t>
  </si>
  <si>
    <t>843 244,48</t>
  </si>
  <si>
    <t>Устройство колясочной зоны</t>
  </si>
  <si>
    <t>ед</t>
  </si>
  <si>
    <t>панельные стены</t>
  </si>
  <si>
    <t>кирпичные стены</t>
  </si>
  <si>
    <t>Кирпич</t>
  </si>
  <si>
    <t>крупнопанельный</t>
  </si>
  <si>
    <t>г. Электросталь, д. Всеволодово, мкр. Ногинск-5, д.10</t>
  </si>
  <si>
    <t>г. Электросталь, д. Всеволодово, мкр. Ногинск-5, д.6</t>
  </si>
  <si>
    <t>г. Электросталь, проезд. Чернышевского, д.17</t>
  </si>
  <si>
    <t>г. Электросталь, ул. Горького, д.18</t>
  </si>
  <si>
    <t>г. Электросталь, ул. Мира, д.20а</t>
  </si>
  <si>
    <t>г. Электросталь, ул. Октябрьская, д. 17</t>
  </si>
  <si>
    <t>г. Электросталь, ул. Первомайская, д.26</t>
  </si>
  <si>
    <t>г. Электросталь, ул. Расковой, д.9</t>
  </si>
  <si>
    <t>г. Электросталь, ул. Чернышевского, д.24</t>
  </si>
  <si>
    <t>г. Электросталь, ул. Чернышевского, д.32</t>
  </si>
  <si>
    <t>г. Электросталь, ул. Чернышевского, д.32а</t>
  </si>
  <si>
    <t>г. Электросталь, ул. Чернышевского, д.33</t>
  </si>
  <si>
    <t>г. Электросталь, ул. Чернышевского, д.9а</t>
  </si>
  <si>
    <t>г. Электросталь, ул. Юбилейная, д.1а</t>
  </si>
  <si>
    <t xml:space="preserve">ВИС Кровля </t>
  </si>
  <si>
    <t>4\5</t>
  </si>
  <si>
    <t>Фасад</t>
  </si>
  <si>
    <t>598 496,17</t>
  </si>
  <si>
    <t>1 412 584,11 + ПСД</t>
  </si>
  <si>
    <t>1 034 468,68 + ПСД</t>
  </si>
  <si>
    <t>37 962 824,43 + ПСД</t>
  </si>
  <si>
    <t>20 073 187,20</t>
  </si>
  <si>
    <t>4 641 260,40</t>
  </si>
  <si>
    <t>7 950 735,62</t>
  </si>
  <si>
    <t>3 227 552,90</t>
  </si>
  <si>
    <t>10 105 400,16</t>
  </si>
  <si>
    <t>14 798 947,50</t>
  </si>
  <si>
    <t>1 981 186,36</t>
  </si>
  <si>
    <t>4 527 562,18</t>
  </si>
  <si>
    <t>5 832 065,53</t>
  </si>
  <si>
    <t>3 068 218,01</t>
  </si>
  <si>
    <t>2 291 439,99</t>
  </si>
  <si>
    <t>1 284 075,79</t>
  </si>
  <si>
    <t>369 033,50</t>
  </si>
  <si>
    <t>5 171 951,92</t>
  </si>
  <si>
    <t>603 631,60</t>
  </si>
  <si>
    <t>2 136 966,22</t>
  </si>
  <si>
    <t>262 347,58</t>
  </si>
  <si>
    <t>163 360,44</t>
  </si>
  <si>
    <t>605 214,94</t>
  </si>
  <si>
    <t>190 376,12</t>
  </si>
  <si>
    <t>2 022 404,38</t>
  </si>
  <si>
    <t>4 100 717,50</t>
  </si>
  <si>
    <t>30 271 278,96</t>
  </si>
  <si>
    <t>2 056 641,39</t>
  </si>
  <si>
    <t>1 002 561,93</t>
  </si>
  <si>
    <t>653 198,72</t>
  </si>
  <si>
    <t>3 522 551,23</t>
  </si>
  <si>
    <t>16 810 374,83</t>
  </si>
  <si>
    <t>2 162 266,80</t>
  </si>
  <si>
    <t>4 941 381,36</t>
  </si>
  <si>
    <t>10 904 653,39</t>
  </si>
  <si>
    <t>3 348 653,14</t>
  </si>
  <si>
    <t>2 500 877,61</t>
  </si>
  <si>
    <t>286 326,15</t>
  </si>
  <si>
    <t>178 291,58</t>
  </si>
  <si>
    <t>1 401 440,32</t>
  </si>
  <si>
    <t>21 907 876,51</t>
  </si>
  <si>
    <t>660 531,59</t>
  </si>
  <si>
    <t>3 689 158,25</t>
  </si>
  <si>
    <t>4 185 760,41</t>
  </si>
  <si>
    <t>4 367 215,48</t>
  </si>
  <si>
    <t>4 391 167,22</t>
  </si>
  <si>
    <t>115 062 885,42+ПСД</t>
  </si>
  <si>
    <t>120 470 533,80+ПСД</t>
  </si>
  <si>
    <t>13 730 070,55+ПСД</t>
  </si>
  <si>
    <t>16 929 356,65+ПСД</t>
  </si>
  <si>
    <t>92 238 598,60+ПСД</t>
  </si>
  <si>
    <t>692 669 212,59+ПСД</t>
  </si>
  <si>
    <t>908 341 010,42+ПСД</t>
  </si>
  <si>
    <t>573 807 971,33+ПСД</t>
  </si>
  <si>
    <t>789 479 769,16+ПСД</t>
  </si>
  <si>
    <t xml:space="preserve">Приложение № 2                                                                                                                                                                                                                                                     
УТВЕРЖДЕН                                                                                                                                                               постановлением Администрации                                                                                                                                 городского округа Электросталь                                                                                                                                                      Московской области                                                                                                                                                       от 01.07.2022 № 671/7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</si>
</sst>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#,##0.0###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7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24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center" wrapText="1"/>
    </xf>
    <xf numFmtId="0" fontId="6" fillId="0" borderId="0" xfId="0" applyFont="1" applyBorder="1"/>
    <xf numFmtId="0" fontId="7" fillId="0" borderId="0" xfId="0" applyFont="1" applyBorder="1"/>
    <xf numFmtId="0" fontId="7" fillId="0" borderId="0" xfId="0" applyNumberFormat="1" applyFont="1" applyBorder="1" applyAlignment="1">
      <alignment horizontal="center" wrapText="1"/>
    </xf>
    <xf numFmtId="0" fontId="9" fillId="0" borderId="0" xfId="6" applyFont="1" applyAlignment="1">
      <alignment vertical="center"/>
    </xf>
    <xf numFmtId="0" fontId="9" fillId="0" borderId="0" xfId="6" applyFont="1"/>
    <xf numFmtId="0" fontId="9" fillId="3" borderId="0" xfId="6" applyFont="1" applyFill="1"/>
    <xf numFmtId="4" fontId="9" fillId="3" borderId="0" xfId="6" applyNumberFormat="1" applyFont="1" applyFill="1"/>
    <xf numFmtId="0" fontId="10" fillId="3" borderId="0" xfId="0" applyFont="1" applyFill="1"/>
    <xf numFmtId="0" fontId="10" fillId="0" borderId="0" xfId="0" applyFont="1"/>
    <xf numFmtId="14" fontId="10" fillId="0" borderId="0" xfId="0" applyNumberFormat="1" applyFont="1"/>
    <xf numFmtId="49" fontId="9" fillId="0" borderId="0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vertical="center" wrapText="1"/>
    </xf>
    <xf numFmtId="0" fontId="12" fillId="3" borderId="0" xfId="6" applyFont="1" applyFill="1" applyBorder="1" applyAlignment="1">
      <alignment vertical="center" wrapText="1"/>
    </xf>
    <xf numFmtId="4" fontId="12" fillId="3" borderId="0" xfId="6" applyNumberFormat="1" applyFont="1" applyFill="1" applyBorder="1" applyAlignment="1">
      <alignment vertical="center" wrapText="1"/>
    </xf>
    <xf numFmtId="0" fontId="12" fillId="0" borderId="1" xfId="6" applyFont="1" applyFill="1" applyBorder="1" applyAlignment="1">
      <alignment vertical="center" wrapText="1"/>
    </xf>
    <xf numFmtId="0" fontId="10" fillId="0" borderId="0" xfId="0" applyFont="1" applyAlignment="1"/>
    <xf numFmtId="14" fontId="10" fillId="0" borderId="0" xfId="0" applyNumberFormat="1" applyFont="1" applyAlignment="1"/>
    <xf numFmtId="1" fontId="11" fillId="3" borderId="2" xfId="0" applyNumberFormat="1" applyFont="1" applyFill="1" applyBorder="1" applyAlignment="1" applyProtection="1">
      <alignment horizontal="center" vertical="center" textRotation="90" wrapText="1"/>
    </xf>
    <xf numFmtId="4" fontId="11" fillId="2" borderId="2" xfId="0" applyNumberFormat="1" applyFont="1" applyFill="1" applyBorder="1" applyAlignment="1" applyProtection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3" fontId="11" fillId="3" borderId="2" xfId="0" applyNumberFormat="1" applyFont="1" applyFill="1" applyBorder="1" applyAlignment="1" applyProtection="1">
      <alignment horizontal="center" vertical="center" textRotation="90" wrapText="1"/>
    </xf>
    <xf numFmtId="0" fontId="11" fillId="3" borderId="2" xfId="0" applyFont="1" applyFill="1" applyBorder="1" applyAlignment="1" applyProtection="1">
      <alignment horizontal="center" vertical="center" textRotation="90"/>
    </xf>
    <xf numFmtId="1" fontId="11" fillId="3" borderId="2" xfId="0" applyNumberFormat="1" applyFont="1" applyFill="1" applyBorder="1" applyAlignment="1" applyProtection="1">
      <alignment horizontal="center" vertical="center" textRotation="90"/>
    </xf>
    <xf numFmtId="1" fontId="11" fillId="3" borderId="2" xfId="0" applyNumberFormat="1" applyFont="1" applyFill="1" applyBorder="1" applyAlignment="1" applyProtection="1">
      <alignment horizontal="center" vertical="center"/>
    </xf>
    <xf numFmtId="4" fontId="11" fillId="3" borderId="2" xfId="0" applyNumberFormat="1" applyFont="1" applyFill="1" applyBorder="1" applyAlignment="1" applyProtection="1">
      <alignment horizontal="center" vertical="center" wrapText="1"/>
    </xf>
    <xf numFmtId="1" fontId="11" fillId="3" borderId="2" xfId="0" applyNumberFormat="1" applyFont="1" applyFill="1" applyBorder="1" applyAlignment="1" applyProtection="1">
      <alignment horizontal="center" vertical="center" wrapText="1"/>
    </xf>
    <xf numFmtId="2" fontId="9" fillId="3" borderId="2" xfId="0" applyNumberFormat="1" applyFont="1" applyFill="1" applyBorder="1" applyAlignment="1"/>
    <xf numFmtId="1" fontId="11" fillId="3" borderId="2" xfId="6" applyNumberFormat="1" applyFont="1" applyFill="1" applyBorder="1" applyAlignment="1" applyProtection="1">
      <alignment horizontal="center" vertical="center" wrapText="1"/>
    </xf>
    <xf numFmtId="4" fontId="11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14" fontId="11" fillId="0" borderId="2" xfId="0" applyNumberFormat="1" applyFont="1" applyFill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 wrapText="1"/>
    </xf>
    <xf numFmtId="0" fontId="11" fillId="0" borderId="2" xfId="6" applyFont="1" applyFill="1" applyBorder="1" applyAlignment="1" applyProtection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wrapText="1"/>
    </xf>
    <xf numFmtId="0" fontId="11" fillId="3" borderId="2" xfId="0" applyNumberFormat="1" applyFont="1" applyFill="1" applyBorder="1" applyAlignment="1" applyProtection="1">
      <alignment horizontal="center" wrapText="1"/>
    </xf>
    <xf numFmtId="0" fontId="9" fillId="3" borderId="2" xfId="0" applyNumberFormat="1" applyFont="1" applyFill="1" applyBorder="1" applyAlignment="1">
      <alignment horizontal="center" wrapText="1"/>
    </xf>
    <xf numFmtId="0" fontId="11" fillId="3" borderId="2" xfId="6" applyNumberFormat="1" applyFont="1" applyFill="1" applyBorder="1" applyAlignment="1" applyProtection="1">
      <alignment horizontal="center" wrapText="1"/>
    </xf>
    <xf numFmtId="0" fontId="11" fillId="0" borderId="2" xfId="0" applyNumberFormat="1" applyFont="1" applyFill="1" applyBorder="1" applyAlignment="1" applyProtection="1">
      <alignment horizontal="center" wrapText="1"/>
    </xf>
    <xf numFmtId="0" fontId="11" fillId="0" borderId="2" xfId="6" applyNumberFormat="1" applyFont="1" applyFill="1" applyBorder="1" applyAlignment="1" applyProtection="1">
      <alignment horizontal="center" wrapText="1"/>
    </xf>
    <xf numFmtId="0" fontId="13" fillId="3" borderId="0" xfId="0" applyFont="1" applyFill="1" applyBorder="1"/>
    <xf numFmtId="4" fontId="13" fillId="3" borderId="0" xfId="0" applyNumberFormat="1" applyFont="1" applyFill="1" applyBorder="1"/>
    <xf numFmtId="4" fontId="10" fillId="3" borderId="0" xfId="0" applyNumberFormat="1" applyFont="1" applyFill="1" applyBorder="1"/>
    <xf numFmtId="0" fontId="10" fillId="3" borderId="0" xfId="0" applyFont="1" applyFill="1" applyBorder="1"/>
    <xf numFmtId="0" fontId="9" fillId="0" borderId="0" xfId="0" applyFont="1" applyAlignment="1">
      <alignment vertical="center"/>
    </xf>
    <xf numFmtId="0" fontId="9" fillId="3" borderId="0" xfId="0" applyFont="1" applyFill="1"/>
    <xf numFmtId="0" fontId="13" fillId="3" borderId="0" xfId="0" applyFont="1" applyFill="1"/>
    <xf numFmtId="4" fontId="13" fillId="3" borderId="0" xfId="0" applyNumberFormat="1" applyFont="1" applyFill="1"/>
    <xf numFmtId="0" fontId="13" fillId="0" borderId="0" xfId="0" applyFont="1"/>
    <xf numFmtId="14" fontId="13" fillId="0" borderId="0" xfId="0" applyNumberFormat="1" applyFont="1"/>
    <xf numFmtId="0" fontId="9" fillId="0" borderId="0" xfId="0" applyFont="1" applyAlignment="1"/>
    <xf numFmtId="0" fontId="9" fillId="3" borderId="0" xfId="0" applyFont="1" applyFill="1" applyAlignment="1"/>
    <xf numFmtId="4" fontId="9" fillId="3" borderId="0" xfId="0" applyNumberFormat="1" applyFont="1" applyFill="1" applyAlignment="1"/>
    <xf numFmtId="0" fontId="14" fillId="0" borderId="0" xfId="0" applyFont="1" applyAlignment="1">
      <alignment vertical="center"/>
    </xf>
    <xf numFmtId="0" fontId="14" fillId="0" borderId="0" xfId="0" applyFont="1" applyAlignment="1"/>
    <xf numFmtId="0" fontId="14" fillId="3" borderId="0" xfId="0" applyFont="1" applyFill="1" applyAlignment="1"/>
    <xf numFmtId="0" fontId="13" fillId="0" borderId="0" xfId="0" applyFont="1" applyAlignment="1">
      <alignment vertical="center"/>
    </xf>
    <xf numFmtId="0" fontId="16" fillId="3" borderId="2" xfId="0" applyFont="1" applyFill="1" applyBorder="1" applyAlignment="1">
      <alignment vertical="top"/>
    </xf>
    <xf numFmtId="0" fontId="16" fillId="3" borderId="2" xfId="0" applyFont="1" applyFill="1" applyBorder="1" applyAlignment="1"/>
    <xf numFmtId="4" fontId="16" fillId="3" borderId="2" xfId="0" applyNumberFormat="1" applyFont="1" applyFill="1" applyBorder="1" applyAlignment="1"/>
    <xf numFmtId="4" fontId="17" fillId="3" borderId="2" xfId="0" applyNumberFormat="1" applyFont="1" applyFill="1" applyBorder="1" applyAlignment="1" applyProtection="1">
      <alignment horizontal="center" vertical="center" wrapText="1"/>
    </xf>
    <xf numFmtId="4" fontId="17" fillId="0" borderId="2" xfId="0" applyNumberFormat="1" applyFont="1" applyFill="1" applyBorder="1" applyAlignment="1" applyProtection="1">
      <alignment horizontal="center" vertical="center" wrapText="1"/>
    </xf>
    <xf numFmtId="14" fontId="17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/>
    <xf numFmtId="0" fontId="16" fillId="0" borderId="0" xfId="0" applyFont="1" applyBorder="1"/>
    <xf numFmtId="0" fontId="16" fillId="0" borderId="0" xfId="0" applyFont="1"/>
    <xf numFmtId="0" fontId="16" fillId="3" borderId="0" xfId="0" applyFont="1" applyFill="1" applyBorder="1"/>
    <xf numFmtId="0" fontId="16" fillId="3" borderId="0" xfId="0" applyFont="1" applyFill="1"/>
    <xf numFmtId="2" fontId="15" fillId="3" borderId="28" xfId="6" applyNumberFormat="1" applyFont="1" applyFill="1" applyBorder="1" applyAlignment="1" applyProtection="1">
      <alignment horizontal="center" vertical="center"/>
    </xf>
    <xf numFmtId="4" fontId="17" fillId="3" borderId="28" xfId="0" applyNumberFormat="1" applyFont="1" applyFill="1" applyBorder="1" applyAlignment="1" applyProtection="1">
      <alignment horizontal="center" vertical="center" wrapText="1"/>
    </xf>
    <xf numFmtId="14" fontId="17" fillId="3" borderId="28" xfId="0" applyNumberFormat="1" applyFont="1" applyFill="1" applyBorder="1" applyAlignment="1" applyProtection="1">
      <alignment horizontal="center" vertical="center" wrapText="1"/>
    </xf>
    <xf numFmtId="4" fontId="18" fillId="3" borderId="28" xfId="0" applyNumberFormat="1" applyFont="1" applyFill="1" applyBorder="1" applyAlignment="1">
      <alignment horizontal="center" vertical="center"/>
    </xf>
    <xf numFmtId="2" fontId="15" fillId="3" borderId="27" xfId="6" applyNumberFormat="1" applyFont="1" applyFill="1" applyBorder="1" applyAlignment="1" applyProtection="1">
      <alignment horizontal="left" vertical="center" wrapText="1"/>
    </xf>
    <xf numFmtId="0" fontId="16" fillId="3" borderId="27" xfId="0" applyFont="1" applyFill="1" applyBorder="1" applyAlignment="1">
      <alignment horizontal="center" vertical="center"/>
    </xf>
    <xf numFmtId="4" fontId="16" fillId="3" borderId="27" xfId="0" applyNumberFormat="1" applyFont="1" applyFill="1" applyBorder="1" applyAlignment="1">
      <alignment horizontal="center" vertical="center"/>
    </xf>
    <xf numFmtId="0" fontId="16" fillId="3" borderId="27" xfId="0" applyFont="1" applyFill="1" applyBorder="1" applyAlignment="1"/>
    <xf numFmtId="4" fontId="16" fillId="4" borderId="27" xfId="0" applyNumberFormat="1" applyFont="1" applyFill="1" applyBorder="1" applyAlignment="1" applyProtection="1">
      <alignment horizontal="center" vertical="center" wrapText="1"/>
    </xf>
    <xf numFmtId="0" fontId="16" fillId="4" borderId="27" xfId="0" applyFont="1" applyFill="1" applyBorder="1" applyAlignment="1" applyProtection="1">
      <alignment horizontal="center" vertical="center" wrapText="1"/>
    </xf>
    <xf numFmtId="165" fontId="16" fillId="4" borderId="27" xfId="0" applyNumberFormat="1" applyFont="1" applyFill="1" applyBorder="1" applyAlignment="1" applyProtection="1">
      <alignment horizontal="center" vertical="center" wrapText="1"/>
    </xf>
    <xf numFmtId="166" fontId="16" fillId="4" borderId="27" xfId="0" applyNumberFormat="1" applyFont="1" applyFill="1" applyBorder="1" applyAlignment="1" applyProtection="1">
      <alignment horizontal="center" vertical="center" wrapText="1"/>
    </xf>
    <xf numFmtId="4" fontId="17" fillId="3" borderId="27" xfId="0" applyNumberFormat="1" applyFont="1" applyFill="1" applyBorder="1" applyAlignment="1" applyProtection="1">
      <alignment horizontal="center" vertical="center" wrapText="1"/>
    </xf>
    <xf numFmtId="4" fontId="15" fillId="3" borderId="27" xfId="0" applyNumberFormat="1" applyFont="1" applyFill="1" applyBorder="1" applyAlignment="1" applyProtection="1">
      <alignment horizontal="center" vertical="center" wrapText="1"/>
    </xf>
    <xf numFmtId="14" fontId="17" fillId="3" borderId="27" xfId="0" applyNumberFormat="1" applyFont="1" applyFill="1" applyBorder="1" applyAlignment="1" applyProtection="1">
      <alignment horizontal="center" vertical="center" wrapText="1"/>
    </xf>
    <xf numFmtId="2" fontId="15" fillId="3" borderId="27" xfId="0" applyNumberFormat="1" applyFont="1" applyFill="1" applyBorder="1" applyAlignment="1" applyProtection="1">
      <alignment horizontal="center" vertical="center" wrapText="1"/>
    </xf>
    <xf numFmtId="1" fontId="15" fillId="3" borderId="27" xfId="6" applyNumberFormat="1" applyFont="1" applyFill="1" applyBorder="1" applyAlignment="1" applyProtection="1">
      <alignment horizontal="center" vertical="center"/>
    </xf>
    <xf numFmtId="2" fontId="15" fillId="3" borderId="27" xfId="6" applyNumberFormat="1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5" fillId="4" borderId="2" xfId="8" applyFont="1" applyFill="1" applyBorder="1" applyAlignment="1" applyProtection="1">
      <alignment horizontal="center" vertical="center" wrapText="1" shrinkToFit="1"/>
    </xf>
    <xf numFmtId="4" fontId="19" fillId="3" borderId="2" xfId="2" applyNumberFormat="1" applyFont="1" applyFill="1" applyBorder="1" applyAlignment="1">
      <alignment horizontal="center" vertical="center" wrapText="1"/>
    </xf>
    <xf numFmtId="1" fontId="19" fillId="3" borderId="2" xfId="2" applyNumberFormat="1" applyFont="1" applyFill="1" applyBorder="1" applyAlignment="1">
      <alignment horizontal="center" vertical="center" wrapText="1"/>
    </xf>
    <xf numFmtId="0" fontId="15" fillId="3" borderId="27" xfId="8" applyFont="1" applyFill="1" applyBorder="1" applyAlignment="1" applyProtection="1">
      <alignment horizontal="left" vertical="center" wrapText="1"/>
    </xf>
    <xf numFmtId="0" fontId="15" fillId="4" borderId="29" xfId="8" applyNumberFormat="1" applyFont="1" applyFill="1" applyBorder="1" applyAlignment="1" applyProtection="1">
      <alignment horizontal="center" vertical="center" wrapText="1" shrinkToFit="1"/>
    </xf>
    <xf numFmtId="0" fontId="15" fillId="4" borderId="29" xfId="8" applyFont="1" applyFill="1" applyBorder="1" applyAlignment="1" applyProtection="1">
      <alignment horizontal="center" vertical="center" wrapText="1" shrinkToFit="1"/>
    </xf>
    <xf numFmtId="0" fontId="15" fillId="4" borderId="2" xfId="8" applyNumberFormat="1" applyFont="1" applyFill="1" applyBorder="1" applyAlignment="1" applyProtection="1">
      <alignment horizontal="center" vertical="center" wrapText="1" shrinkToFit="1"/>
    </xf>
    <xf numFmtId="0" fontId="16" fillId="3" borderId="2" xfId="0" applyFont="1" applyFill="1" applyBorder="1" applyAlignment="1">
      <alignment horizontal="center" vertical="center"/>
    </xf>
    <xf numFmtId="4" fontId="15" fillId="4" borderId="2" xfId="8" applyNumberFormat="1" applyFont="1" applyFill="1" applyBorder="1" applyAlignment="1" applyProtection="1">
      <alignment horizontal="center" vertical="center" wrapText="1" shrinkToFit="1"/>
    </xf>
    <xf numFmtId="14" fontId="19" fillId="3" borderId="27" xfId="2" applyNumberFormat="1" applyFont="1" applyFill="1" applyBorder="1" applyAlignment="1">
      <alignment horizontal="center" vertical="center" wrapText="1"/>
    </xf>
    <xf numFmtId="4" fontId="15" fillId="3" borderId="27" xfId="2" applyNumberFormat="1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/>
    </xf>
    <xf numFmtId="14" fontId="15" fillId="3" borderId="27" xfId="2" applyNumberFormat="1" applyFont="1" applyFill="1" applyBorder="1" applyAlignment="1">
      <alignment horizontal="center" vertical="center" wrapText="1"/>
    </xf>
    <xf numFmtId="0" fontId="15" fillId="4" borderId="27" xfId="8" applyNumberFormat="1" applyFont="1" applyFill="1" applyBorder="1" applyAlignment="1" applyProtection="1">
      <alignment horizontal="center" vertical="center" wrapText="1" shrinkToFit="1"/>
    </xf>
    <xf numFmtId="0" fontId="15" fillId="4" borderId="27" xfId="8" applyFont="1" applyFill="1" applyBorder="1" applyAlignment="1" applyProtection="1">
      <alignment horizontal="center" vertical="center" wrapText="1" shrinkToFit="1"/>
    </xf>
    <xf numFmtId="0" fontId="15" fillId="4" borderId="39" xfId="8" applyNumberFormat="1" applyFont="1" applyFill="1" applyBorder="1" applyAlignment="1" applyProtection="1">
      <alignment horizontal="center" vertical="center" wrapText="1" shrinkToFit="1"/>
    </xf>
    <xf numFmtId="0" fontId="15" fillId="3" borderId="42" xfId="8" applyFont="1" applyFill="1" applyBorder="1" applyAlignment="1" applyProtection="1">
      <alignment horizontal="left" vertical="center" wrapText="1"/>
    </xf>
    <xf numFmtId="0" fontId="15" fillId="4" borderId="18" xfId="8" applyNumberFormat="1" applyFont="1" applyFill="1" applyBorder="1" applyAlignment="1" applyProtection="1">
      <alignment horizontal="center" vertical="center" wrapText="1" shrinkToFit="1"/>
    </xf>
    <xf numFmtId="0" fontId="15" fillId="4" borderId="18" xfId="8" applyFont="1" applyFill="1" applyBorder="1" applyAlignment="1" applyProtection="1">
      <alignment horizontal="center" vertical="center" wrapText="1" shrinkToFit="1"/>
    </xf>
    <xf numFmtId="4" fontId="15" fillId="4" borderId="18" xfId="8" applyNumberFormat="1" applyFont="1" applyFill="1" applyBorder="1" applyAlignment="1" applyProtection="1">
      <alignment horizontal="center" vertical="center" wrapText="1" shrinkToFit="1"/>
    </xf>
    <xf numFmtId="4" fontId="19" fillId="3" borderId="18" xfId="2" applyNumberFormat="1" applyFont="1" applyFill="1" applyBorder="1" applyAlignment="1">
      <alignment horizontal="center" vertical="center" wrapText="1"/>
    </xf>
    <xf numFmtId="1" fontId="19" fillId="3" borderId="18" xfId="2" applyNumberFormat="1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/>
    </xf>
    <xf numFmtId="3" fontId="15" fillId="4" borderId="18" xfId="8" applyNumberFormat="1" applyFont="1" applyFill="1" applyBorder="1" applyAlignment="1" applyProtection="1">
      <alignment horizontal="center" vertical="center" wrapText="1" shrinkToFit="1"/>
    </xf>
    <xf numFmtId="4" fontId="16" fillId="3" borderId="18" xfId="0" applyNumberFormat="1" applyFont="1" applyFill="1" applyBorder="1" applyAlignment="1">
      <alignment horizontal="center" vertical="center"/>
    </xf>
    <xf numFmtId="4" fontId="15" fillId="3" borderId="18" xfId="6" applyNumberFormat="1" applyFont="1" applyFill="1" applyBorder="1" applyAlignment="1" applyProtection="1">
      <alignment horizontal="center" vertical="center" wrapText="1"/>
    </xf>
    <xf numFmtId="1" fontId="15" fillId="3" borderId="18" xfId="6" applyNumberFormat="1" applyFont="1" applyFill="1" applyBorder="1" applyAlignment="1" applyProtection="1">
      <alignment horizontal="center" vertical="center" wrapText="1"/>
    </xf>
    <xf numFmtId="4" fontId="15" fillId="3" borderId="27" xfId="6" applyNumberFormat="1" applyFont="1" applyFill="1" applyBorder="1" applyAlignment="1" applyProtection="1">
      <alignment horizontal="center" vertical="center" wrapText="1"/>
    </xf>
    <xf numFmtId="14" fontId="15" fillId="3" borderId="27" xfId="6" applyNumberFormat="1" applyFont="1" applyFill="1" applyBorder="1" applyAlignment="1" applyProtection="1">
      <alignment horizontal="center" vertical="center" wrapText="1"/>
    </xf>
    <xf numFmtId="0" fontId="15" fillId="3" borderId="38" xfId="8" applyFont="1" applyFill="1" applyBorder="1" applyAlignment="1" applyProtection="1">
      <alignment horizontal="left" vertical="center" wrapText="1"/>
    </xf>
    <xf numFmtId="165" fontId="16" fillId="4" borderId="29" xfId="0" applyNumberFormat="1" applyFont="1" applyFill="1" applyBorder="1" applyAlignment="1" applyProtection="1">
      <alignment horizontal="center" vertical="center" wrapText="1"/>
    </xf>
    <xf numFmtId="4" fontId="15" fillId="3" borderId="30" xfId="0" applyNumberFormat="1" applyFont="1" applyFill="1" applyBorder="1" applyAlignment="1" applyProtection="1">
      <alignment horizontal="center" vertical="center" wrapText="1"/>
    </xf>
    <xf numFmtId="0" fontId="15" fillId="3" borderId="43" xfId="8" applyFont="1" applyFill="1" applyBorder="1" applyAlignment="1" applyProtection="1">
      <alignment horizontal="left" vertical="center" wrapText="1"/>
    </xf>
    <xf numFmtId="4" fontId="15" fillId="3" borderId="18" xfId="0" applyNumberFormat="1" applyFont="1" applyFill="1" applyBorder="1" applyAlignment="1" applyProtection="1">
      <alignment horizontal="center" vertical="center" wrapText="1"/>
    </xf>
    <xf numFmtId="2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1" xfId="8" applyFont="1" applyFill="1" applyBorder="1" applyAlignment="1" applyProtection="1">
      <alignment horizontal="left" vertical="center" wrapText="1"/>
    </xf>
    <xf numFmtId="165" fontId="16" fillId="4" borderId="31" xfId="0" applyNumberFormat="1" applyFont="1" applyFill="1" applyBorder="1" applyAlignment="1" applyProtection="1">
      <alignment horizontal="center" vertical="center" wrapText="1"/>
    </xf>
    <xf numFmtId="4" fontId="15" fillId="3" borderId="20" xfId="0" applyNumberFormat="1" applyFont="1" applyFill="1" applyBorder="1" applyAlignment="1" applyProtection="1">
      <alignment horizontal="center" vertical="center" wrapText="1"/>
    </xf>
    <xf numFmtId="0" fontId="15" fillId="3" borderId="44" xfId="8" applyFont="1" applyFill="1" applyBorder="1" applyAlignment="1" applyProtection="1">
      <alignment horizontal="left" vertical="center" wrapText="1"/>
    </xf>
    <xf numFmtId="4" fontId="19" fillId="4" borderId="18" xfId="8" applyNumberFormat="1" applyFont="1" applyFill="1" applyBorder="1" applyAlignment="1" applyProtection="1">
      <alignment horizontal="center" vertical="center" wrapText="1" shrinkToFit="1"/>
    </xf>
    <xf numFmtId="0" fontId="19" fillId="4" borderId="18" xfId="8" applyNumberFormat="1" applyFont="1" applyFill="1" applyBorder="1" applyAlignment="1" applyProtection="1">
      <alignment horizontal="center" vertical="center" wrapText="1" shrinkToFit="1"/>
    </xf>
    <xf numFmtId="0" fontId="16" fillId="4" borderId="2" xfId="0" applyFont="1" applyFill="1" applyBorder="1" applyAlignment="1" applyProtection="1">
      <alignment horizontal="center" vertical="center" wrapText="1"/>
    </xf>
    <xf numFmtId="165" fontId="16" fillId="4" borderId="2" xfId="0" applyNumberFormat="1" applyFont="1" applyFill="1" applyBorder="1" applyAlignment="1" applyProtection="1">
      <alignment horizontal="center" vertical="center" wrapText="1"/>
    </xf>
    <xf numFmtId="4" fontId="15" fillId="3" borderId="2" xfId="0" applyNumberFormat="1" applyFont="1" applyFill="1" applyBorder="1" applyAlignment="1" applyProtection="1">
      <alignment horizontal="center" vertical="center" wrapText="1"/>
    </xf>
    <xf numFmtId="0" fontId="16" fillId="4" borderId="44" xfId="0" applyFont="1" applyFill="1" applyBorder="1" applyAlignment="1" applyProtection="1">
      <alignment horizontal="left" vertical="center" wrapText="1"/>
    </xf>
    <xf numFmtId="0" fontId="15" fillId="3" borderId="18" xfId="8" applyNumberFormat="1" applyFont="1" applyFill="1" applyBorder="1" applyAlignment="1" applyProtection="1">
      <alignment horizontal="center" vertical="center" wrapText="1" shrinkToFit="1"/>
    </xf>
    <xf numFmtId="0" fontId="15" fillId="3" borderId="18" xfId="8" applyFont="1" applyFill="1" applyBorder="1" applyAlignment="1" applyProtection="1">
      <alignment horizontal="center" vertical="center" wrapText="1" shrinkToFit="1"/>
    </xf>
    <xf numFmtId="4" fontId="15" fillId="3" borderId="18" xfId="8" applyNumberFormat="1" applyFont="1" applyFill="1" applyBorder="1" applyAlignment="1" applyProtection="1">
      <alignment horizontal="center" vertical="center" wrapText="1" shrinkToFit="1"/>
    </xf>
    <xf numFmtId="166" fontId="16" fillId="4" borderId="2" xfId="0" applyNumberFormat="1" applyFont="1" applyFill="1" applyBorder="1" applyAlignment="1" applyProtection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/>
    </xf>
    <xf numFmtId="14" fontId="19" fillId="3" borderId="2" xfId="2" applyNumberFormat="1" applyFont="1" applyFill="1" applyBorder="1" applyAlignment="1">
      <alignment horizontal="center" vertical="center" wrapText="1"/>
    </xf>
    <xf numFmtId="4" fontId="15" fillId="3" borderId="2" xfId="6" applyNumberFormat="1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14" fontId="15" fillId="3" borderId="2" xfId="6" applyNumberFormat="1" applyFont="1" applyFill="1" applyBorder="1" applyAlignment="1" applyProtection="1">
      <alignment horizontal="center" vertical="center" wrapText="1"/>
    </xf>
    <xf numFmtId="0" fontId="16" fillId="4" borderId="2" xfId="0" applyFont="1" applyFill="1" applyBorder="1" applyAlignment="1" applyProtection="1">
      <alignment horizontal="left" vertical="center" wrapText="1"/>
    </xf>
    <xf numFmtId="4" fontId="15" fillId="4" borderId="29" xfId="8" applyNumberFormat="1" applyFont="1" applyFill="1" applyBorder="1" applyAlignment="1" applyProtection="1">
      <alignment horizontal="center" vertical="center" wrapText="1" shrinkToFit="1"/>
    </xf>
    <xf numFmtId="4" fontId="15" fillId="3" borderId="30" xfId="6" applyNumberFormat="1" applyFont="1" applyFill="1" applyBorder="1" applyAlignment="1" applyProtection="1">
      <alignment horizontal="center" vertical="center" wrapText="1"/>
    </xf>
    <xf numFmtId="1" fontId="15" fillId="3" borderId="30" xfId="6" applyNumberFormat="1" applyFont="1" applyFill="1" applyBorder="1" applyAlignment="1" applyProtection="1">
      <alignment horizontal="center" vertical="center" wrapText="1"/>
    </xf>
    <xf numFmtId="4" fontId="16" fillId="4" borderId="2" xfId="0" applyNumberFormat="1" applyFont="1" applyFill="1" applyBorder="1" applyAlignment="1" applyProtection="1">
      <alignment horizontal="center" vertical="center" wrapText="1"/>
    </xf>
    <xf numFmtId="3" fontId="15" fillId="4" borderId="2" xfId="8" applyNumberFormat="1" applyFont="1" applyFill="1" applyBorder="1" applyAlignment="1" applyProtection="1">
      <alignment horizontal="center" vertical="center" wrapText="1" shrinkToFit="1"/>
    </xf>
    <xf numFmtId="1" fontId="15" fillId="3" borderId="2" xfId="6" applyNumberFormat="1" applyFont="1" applyFill="1" applyBorder="1" applyAlignment="1" applyProtection="1">
      <alignment horizontal="center" vertical="center" wrapText="1"/>
    </xf>
    <xf numFmtId="0" fontId="15" fillId="3" borderId="2" xfId="8" applyFont="1" applyFill="1" applyBorder="1" applyAlignment="1" applyProtection="1">
      <alignment horizontal="left" vertical="center" wrapText="1"/>
    </xf>
    <xf numFmtId="0" fontId="19" fillId="4" borderId="29" xfId="8" applyNumberFormat="1" applyFont="1" applyFill="1" applyBorder="1" applyAlignment="1" applyProtection="1">
      <alignment horizontal="center" vertical="center" wrapText="1" shrinkToFit="1"/>
    </xf>
    <xf numFmtId="0" fontId="19" fillId="4" borderId="29" xfId="8" applyFont="1" applyFill="1" applyBorder="1" applyAlignment="1" applyProtection="1">
      <alignment horizontal="center" vertical="center" wrapText="1" shrinkToFit="1"/>
    </xf>
    <xf numFmtId="4" fontId="19" fillId="4" borderId="29" xfId="8" applyNumberFormat="1" applyFont="1" applyFill="1" applyBorder="1" applyAlignment="1" applyProtection="1">
      <alignment horizontal="center" vertical="center" wrapText="1" shrinkToFit="1"/>
    </xf>
    <xf numFmtId="0" fontId="16" fillId="3" borderId="2" xfId="0" applyFont="1" applyFill="1" applyBorder="1"/>
    <xf numFmtId="0" fontId="15" fillId="4" borderId="30" xfId="8" applyNumberFormat="1" applyFont="1" applyFill="1" applyBorder="1" applyAlignment="1" applyProtection="1">
      <alignment horizontal="center" vertical="center" wrapText="1" shrinkToFit="1"/>
    </xf>
    <xf numFmtId="0" fontId="15" fillId="4" borderId="30" xfId="8" applyFont="1" applyFill="1" applyBorder="1" applyAlignment="1" applyProtection="1">
      <alignment horizontal="center" vertical="center" wrapText="1" shrinkToFit="1"/>
    </xf>
    <xf numFmtId="3" fontId="15" fillId="4" borderId="30" xfId="8" applyNumberFormat="1" applyFont="1" applyFill="1" applyBorder="1" applyAlignment="1" applyProtection="1">
      <alignment horizontal="center" vertical="center" wrapText="1" shrinkToFit="1"/>
    </xf>
    <xf numFmtId="4" fontId="15" fillId="4" borderId="30" xfId="8" applyNumberFormat="1" applyFont="1" applyFill="1" applyBorder="1" applyAlignment="1" applyProtection="1">
      <alignment horizontal="center" vertical="center" wrapText="1" shrinkToFit="1"/>
    </xf>
    <xf numFmtId="0" fontId="15" fillId="3" borderId="9" xfId="8" applyFont="1" applyFill="1" applyBorder="1" applyAlignment="1" applyProtection="1">
      <alignment horizontal="left" vertical="center" wrapText="1"/>
    </xf>
    <xf numFmtId="0" fontId="15" fillId="4" borderId="11" xfId="8" applyNumberFormat="1" applyFont="1" applyFill="1" applyBorder="1" applyAlignment="1" applyProtection="1">
      <alignment horizontal="center" vertical="center" wrapText="1" shrinkToFit="1"/>
    </xf>
    <xf numFmtId="0" fontId="15" fillId="4" borderId="11" xfId="8" applyFont="1" applyFill="1" applyBorder="1" applyAlignment="1" applyProtection="1">
      <alignment horizontal="center" vertical="center" wrapText="1" shrinkToFit="1"/>
    </xf>
    <xf numFmtId="4" fontId="15" fillId="4" borderId="11" xfId="8" applyNumberFormat="1" applyFont="1" applyFill="1" applyBorder="1" applyAlignment="1" applyProtection="1">
      <alignment horizontal="center" vertical="center" wrapText="1" shrinkToFit="1"/>
    </xf>
    <xf numFmtId="4" fontId="15" fillId="3" borderId="10" xfId="6" applyNumberFormat="1" applyFont="1" applyFill="1" applyBorder="1" applyAlignment="1" applyProtection="1">
      <alignment horizontal="center" vertical="center" wrapText="1"/>
    </xf>
    <xf numFmtId="1" fontId="15" fillId="3" borderId="10" xfId="6" applyNumberFormat="1" applyFont="1" applyFill="1" applyBorder="1" applyAlignment="1" applyProtection="1">
      <alignment horizontal="center" vertical="center" wrapText="1"/>
    </xf>
    <xf numFmtId="0" fontId="15" fillId="3" borderId="12" xfId="8" applyFont="1" applyFill="1" applyBorder="1" applyAlignment="1" applyProtection="1">
      <alignment horizontal="left" vertical="center" wrapText="1"/>
    </xf>
    <xf numFmtId="4" fontId="15" fillId="3" borderId="2" xfId="2" applyNumberFormat="1" applyFont="1" applyFill="1" applyBorder="1" applyAlignment="1">
      <alignment horizontal="center" vertical="center" wrapText="1"/>
    </xf>
    <xf numFmtId="4" fontId="16" fillId="3" borderId="20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4" fontId="19" fillId="3" borderId="2" xfId="0" applyNumberFormat="1" applyFont="1" applyFill="1" applyBorder="1" applyAlignment="1">
      <alignment horizontal="center" vertical="center" wrapText="1"/>
    </xf>
    <xf numFmtId="4" fontId="19" fillId="3" borderId="2" xfId="6" applyNumberFormat="1" applyFont="1" applyFill="1" applyBorder="1" applyAlignment="1" applyProtection="1">
      <alignment horizontal="center" vertical="center" wrapText="1"/>
    </xf>
    <xf numFmtId="1" fontId="19" fillId="3" borderId="2" xfId="6" applyNumberFormat="1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/>
    </xf>
    <xf numFmtId="2" fontId="15" fillId="3" borderId="33" xfId="0" applyNumberFormat="1" applyFont="1" applyFill="1" applyBorder="1" applyAlignment="1" applyProtection="1">
      <alignment horizontal="center" vertical="center" wrapText="1"/>
    </xf>
    <xf numFmtId="1" fontId="15" fillId="3" borderId="3" xfId="6" applyNumberFormat="1" applyFont="1" applyFill="1" applyBorder="1" applyAlignment="1" applyProtection="1">
      <alignment horizontal="center" vertical="center"/>
    </xf>
    <xf numFmtId="2" fontId="15" fillId="3" borderId="3" xfId="6" applyNumberFormat="1" applyFont="1" applyFill="1" applyBorder="1" applyAlignment="1" applyProtection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" fontId="16" fillId="3" borderId="10" xfId="0" applyNumberFormat="1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4" fontId="19" fillId="3" borderId="10" xfId="0" applyNumberFormat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4" fontId="19" fillId="3" borderId="10" xfId="6" applyNumberFormat="1" applyFont="1" applyFill="1" applyBorder="1" applyAlignment="1" applyProtection="1">
      <alignment horizontal="center" vertical="center" wrapText="1"/>
    </xf>
    <xf numFmtId="1" fontId="19" fillId="3" borderId="10" xfId="6" applyNumberFormat="1" applyFont="1" applyFill="1" applyBorder="1" applyAlignment="1" applyProtection="1">
      <alignment horizontal="center" vertical="center" wrapText="1"/>
    </xf>
    <xf numFmtId="3" fontId="15" fillId="4" borderId="10" xfId="8" applyNumberFormat="1" applyFont="1" applyFill="1" applyBorder="1" applyAlignment="1" applyProtection="1">
      <alignment horizontal="center" vertical="center" wrapText="1" shrinkToFit="1"/>
    </xf>
    <xf numFmtId="4" fontId="15" fillId="4" borderId="18" xfId="0" applyNumberFormat="1" applyFont="1" applyFill="1" applyBorder="1" applyAlignment="1" applyProtection="1">
      <alignment horizontal="center" vertical="center" wrapText="1"/>
    </xf>
    <xf numFmtId="0" fontId="15" fillId="3" borderId="17" xfId="0" applyFont="1" applyFill="1" applyBorder="1" applyAlignment="1" applyProtection="1">
      <alignment horizontal="left" vertical="center" wrapText="1"/>
    </xf>
    <xf numFmtId="2" fontId="15" fillId="3" borderId="28" xfId="6" applyNumberFormat="1" applyFont="1" applyFill="1" applyBorder="1" applyAlignment="1" applyProtection="1">
      <alignment horizontal="left" vertical="center" wrapText="1"/>
    </xf>
    <xf numFmtId="1" fontId="15" fillId="3" borderId="28" xfId="6" applyNumberFormat="1" applyFont="1" applyFill="1" applyBorder="1" applyAlignment="1" applyProtection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4" fontId="16" fillId="3" borderId="28" xfId="0" applyNumberFormat="1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 wrapText="1"/>
    </xf>
    <xf numFmtId="4" fontId="15" fillId="3" borderId="28" xfId="0" applyNumberFormat="1" applyFont="1" applyFill="1" applyBorder="1" applyAlignment="1" applyProtection="1">
      <alignment horizontal="center" vertical="center" wrapText="1"/>
    </xf>
    <xf numFmtId="0" fontId="15" fillId="4" borderId="21" xfId="8" applyNumberFormat="1" applyFont="1" applyFill="1" applyBorder="1" applyAlignment="1" applyProtection="1">
      <alignment horizontal="center" vertical="center" wrapText="1" shrinkToFit="1"/>
    </xf>
    <xf numFmtId="0" fontId="15" fillId="4" borderId="21" xfId="8" applyFont="1" applyFill="1" applyBorder="1" applyAlignment="1" applyProtection="1">
      <alignment horizontal="center" vertical="center" wrapText="1" shrinkToFit="1"/>
    </xf>
    <xf numFmtId="3" fontId="15" fillId="4" borderId="21" xfId="8" applyNumberFormat="1" applyFont="1" applyFill="1" applyBorder="1" applyAlignment="1" applyProtection="1">
      <alignment horizontal="center" vertical="center" wrapText="1" shrinkToFit="1"/>
    </xf>
    <xf numFmtId="4" fontId="15" fillId="4" borderId="21" xfId="8" applyNumberFormat="1" applyFont="1" applyFill="1" applyBorder="1" applyAlignment="1" applyProtection="1">
      <alignment horizontal="center" vertical="center" wrapText="1" shrinkToFit="1"/>
    </xf>
    <xf numFmtId="4" fontId="15" fillId="3" borderId="21" xfId="6" applyNumberFormat="1" applyFont="1" applyFill="1" applyBorder="1" applyAlignment="1" applyProtection="1">
      <alignment horizontal="center" vertical="center" wrapText="1"/>
    </xf>
    <xf numFmtId="1" fontId="15" fillId="3" borderId="21" xfId="6" applyNumberFormat="1" applyFont="1" applyFill="1" applyBorder="1" applyAlignment="1" applyProtection="1">
      <alignment horizontal="center" vertical="center" wrapText="1"/>
    </xf>
    <xf numFmtId="4" fontId="15" fillId="3" borderId="47" xfId="0" applyNumberFormat="1" applyFont="1" applyFill="1" applyBorder="1" applyAlignment="1" applyProtection="1">
      <alignment horizontal="center" vertical="center" wrapText="1"/>
    </xf>
    <xf numFmtId="0" fontId="15" fillId="3" borderId="30" xfId="6" applyFont="1" applyFill="1" applyBorder="1" applyAlignment="1" applyProtection="1">
      <alignment horizontal="center" vertical="center" wrapText="1"/>
    </xf>
    <xf numFmtId="0" fontId="15" fillId="3" borderId="32" xfId="0" applyFont="1" applyFill="1" applyBorder="1" applyAlignment="1" applyProtection="1">
      <alignment horizontal="left" vertical="center" wrapText="1"/>
    </xf>
    <xf numFmtId="0" fontId="15" fillId="3" borderId="10" xfId="6" applyFont="1" applyFill="1" applyBorder="1" applyAlignment="1" applyProtection="1">
      <alignment horizontal="center" vertical="center" wrapText="1"/>
    </xf>
    <xf numFmtId="0" fontId="19" fillId="3" borderId="17" xfId="0" applyFont="1" applyFill="1" applyBorder="1" applyAlignment="1" applyProtection="1">
      <alignment horizontal="left" vertical="center" wrapText="1"/>
    </xf>
    <xf numFmtId="0" fontId="16" fillId="4" borderId="49" xfId="0" applyFont="1" applyFill="1" applyBorder="1" applyAlignment="1" applyProtection="1">
      <alignment horizontal="center" vertical="center" wrapText="1"/>
    </xf>
    <xf numFmtId="0" fontId="16" fillId="4" borderId="34" xfId="0" applyFont="1" applyFill="1" applyBorder="1" applyAlignment="1" applyProtection="1">
      <alignment horizontal="center" vertical="center" wrapText="1"/>
    </xf>
    <xf numFmtId="0" fontId="16" fillId="4" borderId="48" xfId="0" applyFont="1" applyFill="1" applyBorder="1" applyAlignment="1" applyProtection="1">
      <alignment horizontal="center" vertical="center" wrapText="1"/>
    </xf>
    <xf numFmtId="0" fontId="16" fillId="4" borderId="45" xfId="0" applyFont="1" applyFill="1" applyBorder="1" applyAlignment="1" applyProtection="1">
      <alignment horizontal="center" vertical="center" wrapText="1"/>
    </xf>
    <xf numFmtId="14" fontId="15" fillId="3" borderId="27" xfId="0" applyNumberFormat="1" applyFont="1" applyFill="1" applyBorder="1" applyAlignment="1" applyProtection="1">
      <alignment horizontal="center" vertical="center" wrapText="1"/>
    </xf>
    <xf numFmtId="14" fontId="15" fillId="3" borderId="28" xfId="0" applyNumberFormat="1" applyFont="1" applyFill="1" applyBorder="1" applyAlignment="1" applyProtection="1">
      <alignment horizontal="center" vertical="center" wrapText="1"/>
    </xf>
    <xf numFmtId="4" fontId="16" fillId="3" borderId="2" xfId="0" applyNumberFormat="1" applyFont="1" applyFill="1" applyBorder="1" applyAlignment="1">
      <alignment horizontal="right" vertical="center"/>
    </xf>
    <xf numFmtId="0" fontId="15" fillId="3" borderId="50" xfId="0" applyFont="1" applyFill="1" applyBorder="1" applyAlignment="1" applyProtection="1">
      <alignment horizontal="right" vertical="center" wrapText="1"/>
    </xf>
    <xf numFmtId="4" fontId="15" fillId="3" borderId="50" xfId="0" applyNumberFormat="1" applyFont="1" applyFill="1" applyBorder="1" applyAlignment="1" applyProtection="1">
      <alignment horizontal="right" vertical="center" wrapText="1"/>
    </xf>
    <xf numFmtId="4" fontId="18" fillId="3" borderId="10" xfId="0" applyNumberFormat="1" applyFont="1" applyFill="1" applyBorder="1" applyAlignment="1">
      <alignment horizontal="right" vertical="center"/>
    </xf>
    <xf numFmtId="2" fontId="18" fillId="3" borderId="10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right" vertical="center"/>
    </xf>
    <xf numFmtId="4" fontId="18" fillId="3" borderId="28" xfId="0" applyNumberFormat="1" applyFont="1" applyFill="1" applyBorder="1" applyAlignment="1">
      <alignment horizontal="right" vertical="center"/>
    </xf>
    <xf numFmtId="2" fontId="16" fillId="3" borderId="2" xfId="0" applyNumberFormat="1" applyFont="1" applyFill="1" applyBorder="1" applyAlignment="1">
      <alignment horizontal="center" vertical="center"/>
    </xf>
    <xf numFmtId="14" fontId="20" fillId="3" borderId="2" xfId="0" applyNumberFormat="1" applyFont="1" applyFill="1" applyBorder="1" applyAlignment="1">
      <alignment horizontal="center" vertical="center"/>
    </xf>
    <xf numFmtId="2" fontId="15" fillId="3" borderId="12" xfId="6" applyNumberFormat="1" applyFont="1" applyFill="1" applyBorder="1" applyAlignment="1" applyProtection="1">
      <alignment horizontal="center" vertical="center"/>
    </xf>
    <xf numFmtId="2" fontId="17" fillId="3" borderId="13" xfId="6" applyNumberFormat="1" applyFont="1" applyFill="1" applyBorder="1" applyAlignment="1" applyProtection="1">
      <alignment horizontal="center" vertical="center"/>
    </xf>
    <xf numFmtId="2" fontId="15" fillId="3" borderId="13" xfId="6" applyNumberFormat="1" applyFont="1" applyFill="1" applyBorder="1" applyAlignment="1" applyProtection="1">
      <alignment horizontal="center" vertical="center"/>
    </xf>
    <xf numFmtId="2" fontId="15" fillId="3" borderId="14" xfId="6" applyNumberFormat="1" applyFont="1" applyFill="1" applyBorder="1" applyAlignment="1" applyProtection="1">
      <alignment horizontal="center" vertical="center"/>
    </xf>
    <xf numFmtId="0" fontId="16" fillId="3" borderId="10" xfId="0" applyFont="1" applyFill="1" applyBorder="1" applyAlignment="1">
      <alignment vertical="top"/>
    </xf>
    <xf numFmtId="0" fontId="16" fillId="3" borderId="10" xfId="0" applyFont="1" applyFill="1" applyBorder="1" applyAlignment="1"/>
    <xf numFmtId="4" fontId="16" fillId="3" borderId="10" xfId="0" applyNumberFormat="1" applyFont="1" applyFill="1" applyBorder="1" applyAlignment="1"/>
    <xf numFmtId="4" fontId="17" fillId="3" borderId="10" xfId="0" applyNumberFormat="1" applyFont="1" applyFill="1" applyBorder="1" applyAlignment="1" applyProtection="1">
      <alignment horizontal="center" vertical="center" wrapText="1"/>
    </xf>
    <xf numFmtId="14" fontId="17" fillId="3" borderId="10" xfId="0" applyNumberFormat="1" applyFont="1" applyFill="1" applyBorder="1" applyAlignment="1" applyProtection="1">
      <alignment horizontal="center" vertical="center" wrapText="1"/>
    </xf>
    <xf numFmtId="14" fontId="17" fillId="3" borderId="2" xfId="0" applyNumberFormat="1" applyFont="1" applyFill="1" applyBorder="1" applyAlignment="1" applyProtection="1">
      <alignment horizontal="center" vertical="center" wrapText="1"/>
    </xf>
    <xf numFmtId="2" fontId="17" fillId="3" borderId="28" xfId="6" applyNumberFormat="1" applyFont="1" applyFill="1" applyBorder="1" applyAlignment="1" applyProtection="1">
      <alignment horizontal="left" vertical="center"/>
    </xf>
    <xf numFmtId="2" fontId="15" fillId="3" borderId="28" xfId="6" applyNumberFormat="1" applyFont="1" applyFill="1" applyBorder="1" applyAlignment="1" applyProtection="1">
      <alignment horizontal="center" vertical="top"/>
    </xf>
    <xf numFmtId="0" fontId="16" fillId="3" borderId="28" xfId="0" applyFont="1" applyFill="1" applyBorder="1" applyAlignment="1">
      <alignment vertical="top"/>
    </xf>
    <xf numFmtId="0" fontId="16" fillId="3" borderId="28" xfId="0" applyFont="1" applyFill="1" applyBorder="1" applyAlignment="1"/>
    <xf numFmtId="4" fontId="16" fillId="3" borderId="28" xfId="0" applyNumberFormat="1" applyFont="1" applyFill="1" applyBorder="1" applyAlignment="1"/>
    <xf numFmtId="4" fontId="17" fillId="3" borderId="0" xfId="0" applyNumberFormat="1" applyFont="1" applyFill="1" applyBorder="1" applyAlignment="1" applyProtection="1">
      <alignment horizontal="center" vertical="center" wrapText="1"/>
    </xf>
    <xf numFmtId="0" fontId="17" fillId="3" borderId="2" xfId="6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3" fontId="17" fillId="4" borderId="2" xfId="8" applyNumberFormat="1" applyFont="1" applyFill="1" applyBorder="1" applyAlignment="1" applyProtection="1">
      <alignment horizontal="center" vertical="center" wrapText="1" shrinkToFit="1"/>
    </xf>
    <xf numFmtId="4" fontId="18" fillId="3" borderId="2" xfId="0" applyNumberFormat="1" applyFont="1" applyFill="1" applyBorder="1" applyAlignment="1">
      <alignment horizontal="center" vertical="center"/>
    </xf>
    <xf numFmtId="4" fontId="17" fillId="4" borderId="2" xfId="8" applyNumberFormat="1" applyFont="1" applyFill="1" applyBorder="1" applyAlignment="1" applyProtection="1">
      <alignment horizontal="center" vertical="center" wrapText="1" shrinkToFit="1"/>
    </xf>
    <xf numFmtId="4" fontId="17" fillId="3" borderId="2" xfId="6" applyNumberFormat="1" applyFont="1" applyFill="1" applyBorder="1" applyAlignment="1" applyProtection="1">
      <alignment horizontal="center" vertical="center" wrapText="1"/>
    </xf>
    <xf numFmtId="1" fontId="17" fillId="3" borderId="2" xfId="6" applyNumberFormat="1" applyFont="1" applyFill="1" applyBorder="1" applyAlignment="1" applyProtection="1">
      <alignment horizontal="center" vertical="center" wrapText="1"/>
    </xf>
    <xf numFmtId="4" fontId="17" fillId="4" borderId="2" xfId="0" applyNumberFormat="1" applyFont="1" applyFill="1" applyBorder="1" applyAlignment="1" applyProtection="1">
      <alignment horizontal="center" vertical="center" wrapText="1"/>
    </xf>
    <xf numFmtId="14" fontId="18" fillId="3" borderId="2" xfId="0" applyNumberFormat="1" applyFont="1" applyFill="1" applyBorder="1" applyAlignment="1">
      <alignment horizontal="center" vertical="center"/>
    </xf>
    <xf numFmtId="14" fontId="21" fillId="3" borderId="2" xfId="2" applyNumberFormat="1" applyFont="1" applyFill="1" applyBorder="1" applyAlignment="1">
      <alignment horizontal="center" vertical="center" wrapText="1"/>
    </xf>
    <xf numFmtId="165" fontId="17" fillId="3" borderId="2" xfId="0" applyNumberFormat="1" applyFont="1" applyFill="1" applyBorder="1" applyAlignment="1" applyProtection="1">
      <alignment horizontal="center" vertical="center" wrapText="1"/>
    </xf>
    <xf numFmtId="4" fontId="17" fillId="3" borderId="2" xfId="2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14" fontId="17" fillId="3" borderId="2" xfId="6" applyNumberFormat="1" applyFont="1" applyFill="1" applyBorder="1" applyAlignment="1" applyProtection="1">
      <alignment horizontal="center" vertical="center" wrapText="1"/>
    </xf>
    <xf numFmtId="2" fontId="17" fillId="3" borderId="2" xfId="0" applyNumberFormat="1" applyFont="1" applyFill="1" applyBorder="1" applyAlignment="1" applyProtection="1">
      <alignment horizontal="center" vertical="center" wrapText="1"/>
    </xf>
    <xf numFmtId="4" fontId="17" fillId="3" borderId="2" xfId="8" applyNumberFormat="1" applyFont="1" applyFill="1" applyBorder="1" applyAlignment="1" applyProtection="1">
      <alignment horizontal="right" vertical="center" wrapText="1"/>
    </xf>
    <xf numFmtId="0" fontId="17" fillId="3" borderId="12" xfId="8" applyFont="1" applyFill="1" applyBorder="1" applyAlignment="1" applyProtection="1">
      <alignment horizontal="left" vertical="center" wrapText="1"/>
    </xf>
    <xf numFmtId="0" fontId="18" fillId="3" borderId="0" xfId="0" applyFont="1" applyFill="1" applyBorder="1"/>
    <xf numFmtId="0" fontId="18" fillId="3" borderId="0" xfId="0" applyFont="1" applyFill="1"/>
    <xf numFmtId="0" fontId="17" fillId="3" borderId="10" xfId="6" applyFont="1" applyFill="1" applyBorder="1" applyAlignment="1" applyProtection="1">
      <alignment horizontal="center" vertical="center" wrapText="1"/>
    </xf>
    <xf numFmtId="0" fontId="18" fillId="3" borderId="0" xfId="0" applyFont="1" applyFill="1" applyAlignment="1">
      <alignment vertical="center"/>
    </xf>
    <xf numFmtId="0" fontId="18" fillId="3" borderId="10" xfId="0" applyFont="1" applyFill="1" applyBorder="1" applyAlignment="1">
      <alignment horizontal="center" vertical="center"/>
    </xf>
    <xf numFmtId="3" fontId="17" fillId="4" borderId="10" xfId="8" applyNumberFormat="1" applyFont="1" applyFill="1" applyBorder="1" applyAlignment="1" applyProtection="1">
      <alignment horizontal="center" vertical="center" wrapText="1" shrinkToFit="1"/>
    </xf>
    <xf numFmtId="4" fontId="17" fillId="4" borderId="10" xfId="8" applyNumberFormat="1" applyFont="1" applyFill="1" applyBorder="1" applyAlignment="1" applyProtection="1">
      <alignment horizontal="center" vertical="center" wrapText="1" shrinkToFit="1"/>
    </xf>
    <xf numFmtId="4" fontId="17" fillId="3" borderId="10" xfId="6" applyNumberFormat="1" applyFont="1" applyFill="1" applyBorder="1" applyAlignment="1" applyProtection="1">
      <alignment horizontal="center" vertical="center" wrapText="1"/>
    </xf>
    <xf numFmtId="1" fontId="17" fillId="3" borderId="10" xfId="6" applyNumberFormat="1" applyFont="1" applyFill="1" applyBorder="1" applyAlignment="1" applyProtection="1">
      <alignment horizontal="center" vertical="center" wrapText="1"/>
    </xf>
    <xf numFmtId="4" fontId="17" fillId="4" borderId="18" xfId="0" applyNumberFormat="1" applyFont="1" applyFill="1" applyBorder="1" applyAlignment="1" applyProtection="1">
      <alignment horizontal="center" vertical="center" wrapText="1"/>
    </xf>
    <xf numFmtId="14" fontId="18" fillId="3" borderId="18" xfId="0" applyNumberFormat="1" applyFont="1" applyFill="1" applyBorder="1" applyAlignment="1">
      <alignment horizontal="center" vertical="center"/>
    </xf>
    <xf numFmtId="4" fontId="18" fillId="3" borderId="18" xfId="0" applyNumberFormat="1" applyFont="1" applyFill="1" applyBorder="1" applyAlignment="1">
      <alignment horizontal="center" vertical="center"/>
    </xf>
    <xf numFmtId="14" fontId="21" fillId="3" borderId="10" xfId="2" applyNumberFormat="1" applyFont="1" applyFill="1" applyBorder="1" applyAlignment="1">
      <alignment horizontal="center" vertical="center" wrapText="1"/>
    </xf>
    <xf numFmtId="14" fontId="18" fillId="3" borderId="10" xfId="0" applyNumberFormat="1" applyFont="1" applyFill="1" applyBorder="1" applyAlignment="1">
      <alignment horizontal="center" vertical="center"/>
    </xf>
    <xf numFmtId="4" fontId="17" fillId="3" borderId="10" xfId="2" applyNumberFormat="1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/>
    </xf>
    <xf numFmtId="14" fontId="17" fillId="3" borderId="10" xfId="6" applyNumberFormat="1" applyFont="1" applyFill="1" applyBorder="1" applyAlignment="1" applyProtection="1">
      <alignment horizontal="center" vertical="center" wrapText="1"/>
    </xf>
    <xf numFmtId="4" fontId="17" fillId="3" borderId="0" xfId="8" applyNumberFormat="1" applyFont="1" applyFill="1" applyBorder="1" applyAlignment="1" applyProtection="1">
      <alignment horizontal="right" vertical="center" wrapText="1"/>
    </xf>
    <xf numFmtId="4" fontId="16" fillId="4" borderId="2" xfId="0" applyNumberFormat="1" applyFont="1" applyFill="1" applyBorder="1" applyAlignment="1" applyProtection="1">
      <alignment horizontal="right" vertical="center" wrapText="1"/>
    </xf>
    <xf numFmtId="166" fontId="16" fillId="4" borderId="29" xfId="0" applyNumberFormat="1" applyFont="1" applyFill="1" applyBorder="1" applyAlignment="1" applyProtection="1">
      <alignment horizontal="center" vertical="center" wrapText="1"/>
    </xf>
    <xf numFmtId="0" fontId="16" fillId="4" borderId="29" xfId="0" applyFont="1" applyFill="1" applyBorder="1" applyAlignment="1" applyProtection="1">
      <alignment horizontal="center" vertical="center" wrapText="1"/>
    </xf>
    <xf numFmtId="4" fontId="16" fillId="3" borderId="30" xfId="0" applyNumberFormat="1" applyFont="1" applyFill="1" applyBorder="1" applyAlignment="1">
      <alignment horizontal="center" vertical="center"/>
    </xf>
    <xf numFmtId="14" fontId="19" fillId="3" borderId="30" xfId="2" applyNumberFormat="1" applyFont="1" applyFill="1" applyBorder="1" applyAlignment="1">
      <alignment horizontal="center" vertical="center" wrapText="1"/>
    </xf>
    <xf numFmtId="4" fontId="15" fillId="3" borderId="30" xfId="2" applyNumberFormat="1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/>
    </xf>
    <xf numFmtId="14" fontId="15" fillId="3" borderId="30" xfId="6" applyNumberFormat="1" applyFont="1" applyFill="1" applyBorder="1" applyAlignment="1" applyProtection="1">
      <alignment horizontal="center" vertical="center" wrapText="1"/>
    </xf>
    <xf numFmtId="4" fontId="16" fillId="3" borderId="33" xfId="0" applyNumberFormat="1" applyFont="1" applyFill="1" applyBorder="1" applyAlignment="1">
      <alignment horizontal="center" vertical="center"/>
    </xf>
    <xf numFmtId="4" fontId="15" fillId="3" borderId="33" xfId="0" applyNumberFormat="1" applyFont="1" applyFill="1" applyBorder="1" applyAlignment="1" applyProtection="1">
      <alignment horizontal="center" vertical="center" wrapText="1"/>
    </xf>
    <xf numFmtId="4" fontId="16" fillId="4" borderId="33" xfId="0" applyNumberFormat="1" applyFont="1" applyFill="1" applyBorder="1" applyAlignment="1" applyProtection="1">
      <alignment horizontal="right" vertical="center" wrapText="1"/>
    </xf>
    <xf numFmtId="166" fontId="16" fillId="4" borderId="31" xfId="0" applyNumberFormat="1" applyFont="1" applyFill="1" applyBorder="1" applyAlignment="1" applyProtection="1">
      <alignment horizontal="center" vertical="center" wrapText="1"/>
    </xf>
    <xf numFmtId="0" fontId="16" fillId="4" borderId="31" xfId="0" applyFont="1" applyFill="1" applyBorder="1" applyAlignment="1" applyProtection="1">
      <alignment horizontal="center" vertical="center" wrapText="1"/>
    </xf>
    <xf numFmtId="4" fontId="16" fillId="3" borderId="21" xfId="0" applyNumberFormat="1" applyFont="1" applyFill="1" applyBorder="1" applyAlignment="1">
      <alignment horizontal="center" vertical="center"/>
    </xf>
    <xf numFmtId="14" fontId="19" fillId="3" borderId="21" xfId="2" applyNumberFormat="1" applyFont="1" applyFill="1" applyBorder="1" applyAlignment="1">
      <alignment horizontal="center" vertical="center" wrapText="1"/>
    </xf>
    <xf numFmtId="166" fontId="16" fillId="4" borderId="15" xfId="0" applyNumberFormat="1" applyFont="1" applyFill="1" applyBorder="1" applyAlignment="1" applyProtection="1">
      <alignment horizontal="center" vertical="center" wrapText="1"/>
    </xf>
    <xf numFmtId="0" fontId="16" fillId="4" borderId="15" xfId="0" applyFont="1" applyFill="1" applyBorder="1" applyAlignment="1" applyProtection="1">
      <alignment horizontal="center" vertical="center" wrapText="1"/>
    </xf>
    <xf numFmtId="165" fontId="16" fillId="4" borderId="15" xfId="0" applyNumberFormat="1" applyFont="1" applyFill="1" applyBorder="1" applyAlignment="1" applyProtection="1">
      <alignment horizontal="center" vertical="center" wrapText="1"/>
    </xf>
    <xf numFmtId="4" fontId="15" fillId="3" borderId="20" xfId="6" applyNumberFormat="1" applyFont="1" applyFill="1" applyBorder="1" applyAlignment="1" applyProtection="1">
      <alignment horizontal="center" vertical="center" wrapText="1"/>
    </xf>
    <xf numFmtId="14" fontId="19" fillId="3" borderId="20" xfId="2" applyNumberFormat="1" applyFont="1" applyFill="1" applyBorder="1" applyAlignment="1">
      <alignment horizontal="center" vertical="center" wrapText="1"/>
    </xf>
    <xf numFmtId="4" fontId="15" fillId="3" borderId="20" xfId="2" applyNumberFormat="1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/>
    </xf>
    <xf numFmtId="14" fontId="15" fillId="3" borderId="20" xfId="6" applyNumberFormat="1" applyFont="1" applyFill="1" applyBorder="1" applyAlignment="1" applyProtection="1">
      <alignment horizontal="center" vertical="center" wrapText="1"/>
    </xf>
    <xf numFmtId="0" fontId="15" fillId="3" borderId="29" xfId="8" applyFont="1" applyFill="1" applyBorder="1" applyAlignment="1" applyProtection="1">
      <alignment horizontal="left" vertical="center" wrapText="1"/>
    </xf>
    <xf numFmtId="4" fontId="16" fillId="4" borderId="29" xfId="0" applyNumberFormat="1" applyFont="1" applyFill="1" applyBorder="1" applyAlignment="1" applyProtection="1">
      <alignment horizontal="center" vertical="center" wrapText="1"/>
    </xf>
    <xf numFmtId="4" fontId="16" fillId="4" borderId="19" xfId="0" applyNumberFormat="1" applyFont="1" applyFill="1" applyBorder="1" applyAlignment="1" applyProtection="1">
      <alignment horizontal="center" vertical="center" wrapText="1"/>
    </xf>
    <xf numFmtId="0" fontId="16" fillId="4" borderId="19" xfId="0" applyFont="1" applyFill="1" applyBorder="1" applyAlignment="1" applyProtection="1">
      <alignment horizontal="center" vertical="center" wrapText="1"/>
    </xf>
    <xf numFmtId="165" fontId="16" fillId="4" borderId="19" xfId="0" applyNumberFormat="1" applyFont="1" applyFill="1" applyBorder="1" applyAlignment="1" applyProtection="1">
      <alignment horizontal="center" vertical="center" wrapText="1"/>
    </xf>
    <xf numFmtId="166" fontId="16" fillId="4" borderId="19" xfId="0" applyNumberFormat="1" applyFont="1" applyFill="1" applyBorder="1" applyAlignment="1" applyProtection="1">
      <alignment horizontal="center" vertical="center" wrapText="1"/>
    </xf>
    <xf numFmtId="0" fontId="15" fillId="3" borderId="31" xfId="8" applyFont="1" applyFill="1" applyBorder="1" applyAlignment="1" applyProtection="1">
      <alignment horizontal="left" vertical="center" wrapText="1"/>
    </xf>
    <xf numFmtId="4" fontId="16" fillId="4" borderId="46" xfId="0" applyNumberFormat="1" applyFont="1" applyFill="1" applyBorder="1" applyAlignment="1" applyProtection="1">
      <alignment horizontal="center" vertical="center" wrapText="1"/>
    </xf>
    <xf numFmtId="0" fontId="16" fillId="4" borderId="46" xfId="0" applyFont="1" applyFill="1" applyBorder="1" applyAlignment="1" applyProtection="1">
      <alignment horizontal="center" vertical="center" wrapText="1"/>
    </xf>
    <xf numFmtId="165" fontId="16" fillId="4" borderId="46" xfId="0" applyNumberFormat="1" applyFont="1" applyFill="1" applyBorder="1" applyAlignment="1" applyProtection="1">
      <alignment horizontal="center" vertical="center" wrapText="1"/>
    </xf>
    <xf numFmtId="166" fontId="16" fillId="4" borderId="46" xfId="0" applyNumberFormat="1" applyFont="1" applyFill="1" applyBorder="1" applyAlignment="1" applyProtection="1">
      <alignment horizontal="center" vertical="center" wrapText="1"/>
    </xf>
    <xf numFmtId="4" fontId="16" fillId="3" borderId="47" xfId="0" applyNumberFormat="1" applyFont="1" applyFill="1" applyBorder="1" applyAlignment="1">
      <alignment horizontal="center" vertical="center"/>
    </xf>
    <xf numFmtId="14" fontId="19" fillId="3" borderId="47" xfId="2" applyNumberFormat="1" applyFont="1" applyFill="1" applyBorder="1" applyAlignment="1">
      <alignment horizontal="center" vertical="center" wrapText="1"/>
    </xf>
    <xf numFmtId="4" fontId="15" fillId="3" borderId="47" xfId="6" applyNumberFormat="1" applyFont="1" applyFill="1" applyBorder="1" applyAlignment="1" applyProtection="1">
      <alignment horizontal="center" vertical="center" wrapText="1"/>
    </xf>
    <xf numFmtId="0" fontId="20" fillId="3" borderId="47" xfId="0" applyFont="1" applyFill="1" applyBorder="1" applyAlignment="1">
      <alignment horizontal="center" vertical="center"/>
    </xf>
    <xf numFmtId="14" fontId="15" fillId="3" borderId="47" xfId="6" applyNumberFormat="1" applyFont="1" applyFill="1" applyBorder="1" applyAlignment="1" applyProtection="1">
      <alignment horizontal="center" vertical="center" wrapText="1"/>
    </xf>
    <xf numFmtId="4" fontId="16" fillId="4" borderId="11" xfId="0" applyNumberFormat="1" applyFont="1" applyFill="1" applyBorder="1" applyAlignment="1" applyProtection="1">
      <alignment horizontal="center" vertical="center" wrapText="1"/>
    </xf>
    <xf numFmtId="0" fontId="16" fillId="4" borderId="11" xfId="0" applyFont="1" applyFill="1" applyBorder="1" applyAlignment="1" applyProtection="1">
      <alignment horizontal="center" vertical="center" wrapText="1"/>
    </xf>
    <xf numFmtId="165" fontId="16" fillId="4" borderId="11" xfId="0" applyNumberFormat="1" applyFont="1" applyFill="1" applyBorder="1" applyAlignment="1" applyProtection="1">
      <alignment horizontal="center" vertical="center" wrapText="1"/>
    </xf>
    <xf numFmtId="14" fontId="16" fillId="3" borderId="33" xfId="0" applyNumberFormat="1" applyFont="1" applyFill="1" applyBorder="1" applyAlignment="1">
      <alignment horizontal="center" vertical="center"/>
    </xf>
    <xf numFmtId="165" fontId="15" fillId="3" borderId="33" xfId="0" applyNumberFormat="1" applyFont="1" applyFill="1" applyBorder="1" applyAlignment="1" applyProtection="1">
      <alignment horizontal="center" vertical="center" wrapText="1"/>
    </xf>
    <xf numFmtId="14" fontId="19" fillId="3" borderId="33" xfId="2" applyNumberFormat="1" applyFont="1" applyFill="1" applyBorder="1" applyAlignment="1">
      <alignment horizontal="center" vertical="center" wrapText="1"/>
    </xf>
    <xf numFmtId="166" fontId="16" fillId="4" borderId="11" xfId="0" applyNumberFormat="1" applyFont="1" applyFill="1" applyBorder="1" applyAlignment="1" applyProtection="1">
      <alignment horizontal="center" vertical="center" wrapText="1"/>
    </xf>
    <xf numFmtId="4" fontId="15" fillId="3" borderId="33" xfId="2" applyNumberFormat="1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/>
    </xf>
    <xf numFmtId="14" fontId="15" fillId="3" borderId="33" xfId="6" applyNumberFormat="1" applyFont="1" applyFill="1" applyBorder="1" applyAlignment="1" applyProtection="1">
      <alignment horizontal="center" vertical="center" wrapText="1"/>
    </xf>
    <xf numFmtId="0" fontId="16" fillId="4" borderId="34" xfId="0" applyFont="1" applyFill="1" applyBorder="1" applyAlignment="1" applyProtection="1">
      <alignment horizontal="right" vertical="center" wrapText="1"/>
    </xf>
    <xf numFmtId="0" fontId="16" fillId="4" borderId="2" xfId="0" applyFont="1" applyFill="1" applyBorder="1" applyAlignment="1" applyProtection="1">
      <alignment horizontal="right" vertical="center" wrapText="1"/>
    </xf>
    <xf numFmtId="14" fontId="16" fillId="3" borderId="18" xfId="0" applyNumberFormat="1" applyFont="1" applyFill="1" applyBorder="1" applyAlignment="1">
      <alignment horizontal="center" vertical="center"/>
    </xf>
    <xf numFmtId="165" fontId="15" fillId="3" borderId="18" xfId="0" applyNumberFormat="1" applyFont="1" applyFill="1" applyBorder="1" applyAlignment="1" applyProtection="1">
      <alignment horizontal="center" vertical="center" wrapText="1"/>
    </xf>
    <xf numFmtId="14" fontId="19" fillId="3" borderId="10" xfId="2" applyNumberFormat="1" applyFont="1" applyFill="1" applyBorder="1" applyAlignment="1">
      <alignment horizontal="center" vertical="center" wrapText="1"/>
    </xf>
    <xf numFmtId="4" fontId="15" fillId="3" borderId="10" xfId="2" applyNumberFormat="1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14" fontId="15" fillId="3" borderId="10" xfId="6" applyNumberFormat="1" applyFont="1" applyFill="1" applyBorder="1" applyAlignment="1" applyProtection="1">
      <alignment horizontal="center" vertical="center" wrapText="1"/>
    </xf>
    <xf numFmtId="0" fontId="16" fillId="4" borderId="16" xfId="0" applyFont="1" applyFill="1" applyBorder="1" applyAlignment="1" applyProtection="1">
      <alignment horizontal="right" vertical="center" wrapText="1"/>
    </xf>
    <xf numFmtId="4" fontId="19" fillId="3" borderId="18" xfId="0" applyNumberFormat="1" applyFont="1" applyFill="1" applyBorder="1" applyAlignment="1">
      <alignment horizontal="center" vertical="center"/>
    </xf>
    <xf numFmtId="14" fontId="19" fillId="3" borderId="18" xfId="0" applyNumberFormat="1" applyFont="1" applyFill="1" applyBorder="1" applyAlignment="1">
      <alignment horizontal="center" vertical="center"/>
    </xf>
    <xf numFmtId="4" fontId="19" fillId="3" borderId="18" xfId="0" applyNumberFormat="1" applyFont="1" applyFill="1" applyBorder="1" applyAlignment="1" applyProtection="1">
      <alignment horizontal="center" vertical="center" wrapText="1"/>
    </xf>
    <xf numFmtId="165" fontId="19" fillId="3" borderId="18" xfId="0" applyNumberFormat="1" applyFont="1" applyFill="1" applyBorder="1" applyAlignment="1" applyProtection="1">
      <alignment horizontal="center" vertical="center" wrapText="1"/>
    </xf>
    <xf numFmtId="4" fontId="19" fillId="3" borderId="10" xfId="0" applyNumberFormat="1" applyFont="1" applyFill="1" applyBorder="1" applyAlignment="1">
      <alignment horizontal="center" vertical="center"/>
    </xf>
    <xf numFmtId="4" fontId="19" fillId="3" borderId="10" xfId="2" applyNumberFormat="1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/>
    </xf>
    <xf numFmtId="14" fontId="19" fillId="3" borderId="10" xfId="6" applyNumberFormat="1" applyFont="1" applyFill="1" applyBorder="1" applyAlignment="1" applyProtection="1">
      <alignment horizontal="center" vertical="center" wrapText="1"/>
    </xf>
    <xf numFmtId="14" fontId="19" fillId="3" borderId="2" xfId="6" applyNumberFormat="1" applyFont="1" applyFill="1" applyBorder="1" applyAlignment="1" applyProtection="1">
      <alignment horizontal="center" vertical="center" wrapText="1"/>
    </xf>
    <xf numFmtId="4" fontId="19" fillId="3" borderId="2" xfId="0" applyNumberFormat="1" applyFont="1" applyFill="1" applyBorder="1" applyAlignment="1">
      <alignment horizontal="center" vertical="center"/>
    </xf>
    <xf numFmtId="0" fontId="19" fillId="3" borderId="0" xfId="0" applyFont="1" applyFill="1" applyBorder="1"/>
    <xf numFmtId="0" fontId="19" fillId="3" borderId="0" xfId="0" applyFont="1" applyFill="1"/>
    <xf numFmtId="14" fontId="16" fillId="3" borderId="10" xfId="0" applyNumberFormat="1" applyFont="1" applyFill="1" applyBorder="1" applyAlignment="1">
      <alignment horizontal="center" vertical="center"/>
    </xf>
    <xf numFmtId="0" fontId="16" fillId="4" borderId="29" xfId="0" applyFont="1" applyFill="1" applyBorder="1" applyAlignment="1" applyProtection="1">
      <alignment horizontal="right" vertical="center" wrapText="1"/>
    </xf>
    <xf numFmtId="0" fontId="16" fillId="4" borderId="26" xfId="0" applyFont="1" applyFill="1" applyBorder="1" applyAlignment="1" applyProtection="1">
      <alignment horizontal="right" vertical="center" wrapText="1"/>
    </xf>
    <xf numFmtId="0" fontId="11" fillId="3" borderId="0" xfId="6" applyFont="1" applyFill="1" applyBorder="1" applyAlignment="1" applyProtection="1">
      <alignment horizontal="center" vertical="center" wrapText="1"/>
    </xf>
    <xf numFmtId="0" fontId="11" fillId="3" borderId="0" xfId="8" applyFont="1" applyFill="1" applyBorder="1" applyAlignment="1" applyProtection="1">
      <alignment horizontal="left" vertical="top" wrapText="1"/>
    </xf>
    <xf numFmtId="14" fontId="13" fillId="3" borderId="0" xfId="0" applyNumberFormat="1" applyFont="1" applyFill="1" applyBorder="1"/>
    <xf numFmtId="0" fontId="13" fillId="3" borderId="0" xfId="0" applyFont="1" applyFill="1" applyBorder="1" applyAlignment="1">
      <alignment horizontal="right"/>
    </xf>
    <xf numFmtId="0" fontId="8" fillId="3" borderId="0" xfId="0" applyFont="1" applyFill="1" applyBorder="1"/>
    <xf numFmtId="0" fontId="8" fillId="3" borderId="0" xfId="0" applyFont="1" applyFill="1"/>
    <xf numFmtId="0" fontId="9" fillId="3" borderId="0" xfId="0" applyFont="1" applyFill="1" applyAlignment="1">
      <alignment vertical="center"/>
    </xf>
    <xf numFmtId="14" fontId="13" fillId="3" borderId="0" xfId="0" applyNumberFormat="1" applyFont="1" applyFill="1"/>
    <xf numFmtId="0" fontId="6" fillId="3" borderId="0" xfId="0" applyFont="1" applyFill="1" applyBorder="1"/>
    <xf numFmtId="0" fontId="6" fillId="3" borderId="0" xfId="0" applyFont="1" applyFill="1"/>
    <xf numFmtId="4" fontId="16" fillId="4" borderId="31" xfId="0" applyNumberFormat="1" applyFont="1" applyFill="1" applyBorder="1" applyAlignment="1" applyProtection="1">
      <alignment horizontal="center" vertical="center" wrapText="1"/>
    </xf>
    <xf numFmtId="4" fontId="16" fillId="4" borderId="15" xfId="0" applyNumberFormat="1" applyFont="1" applyFill="1" applyBorder="1" applyAlignment="1" applyProtection="1">
      <alignment horizontal="center" vertical="center" wrapText="1"/>
    </xf>
    <xf numFmtId="4" fontId="9" fillId="3" borderId="0" xfId="0" applyNumberFormat="1" applyFont="1" applyFill="1" applyAlignment="1">
      <alignment horizontal="right"/>
    </xf>
    <xf numFmtId="0" fontId="13" fillId="3" borderId="0" xfId="0" applyFont="1" applyFill="1" applyAlignment="1">
      <alignment horizontal="right"/>
    </xf>
    <xf numFmtId="4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4" fontId="11" fillId="0" borderId="6" xfId="0" applyNumberFormat="1" applyFont="1" applyFill="1" applyBorder="1" applyAlignment="1" applyProtection="1">
      <alignment horizontal="center" vertical="center" wrapText="1"/>
    </xf>
    <xf numFmtId="4" fontId="11" fillId="0" borderId="7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1" fillId="0" borderId="2" xfId="6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" fontId="15" fillId="0" borderId="39" xfId="6" applyNumberFormat="1" applyFont="1" applyFill="1" applyBorder="1" applyAlignment="1" applyProtection="1">
      <alignment horizontal="center" vertical="center"/>
    </xf>
    <xf numFmtId="2" fontId="15" fillId="0" borderId="36" xfId="6" applyNumberFormat="1" applyFont="1" applyFill="1" applyBorder="1" applyAlignment="1" applyProtection="1">
      <alignment horizontal="center" vertical="center"/>
    </xf>
    <xf numFmtId="2" fontId="15" fillId="0" borderId="40" xfId="6" applyNumberFormat="1" applyFont="1" applyFill="1" applyBorder="1" applyAlignment="1" applyProtection="1">
      <alignment horizontal="center" vertical="center"/>
    </xf>
    <xf numFmtId="4" fontId="11" fillId="3" borderId="4" xfId="0" applyNumberFormat="1" applyFont="1" applyFill="1" applyBorder="1" applyAlignment="1" applyProtection="1">
      <alignment horizontal="center" vertical="center" textRotation="90" wrapText="1"/>
    </xf>
    <xf numFmtId="4" fontId="11" fillId="3" borderId="3" xfId="0" applyNumberFormat="1" applyFont="1" applyFill="1" applyBorder="1" applyAlignment="1" applyProtection="1">
      <alignment horizontal="center" vertical="center" textRotation="90" wrapText="1"/>
    </xf>
    <xf numFmtId="4" fontId="11" fillId="3" borderId="5" xfId="0" applyNumberFormat="1" applyFont="1" applyFill="1" applyBorder="1" applyAlignment="1" applyProtection="1">
      <alignment horizontal="center" vertical="center" textRotation="90" wrapText="1"/>
    </xf>
    <xf numFmtId="1" fontId="11" fillId="3" borderId="4" xfId="0" applyNumberFormat="1" applyFont="1" applyFill="1" applyBorder="1" applyAlignment="1" applyProtection="1">
      <alignment horizontal="center" vertical="center" textRotation="90"/>
    </xf>
    <xf numFmtId="1" fontId="11" fillId="3" borderId="5" xfId="0" applyNumberFormat="1" applyFont="1" applyFill="1" applyBorder="1" applyAlignment="1" applyProtection="1">
      <alignment horizontal="center" vertical="center" textRotation="90"/>
    </xf>
    <xf numFmtId="1" fontId="11" fillId="3" borderId="3" xfId="0" applyNumberFormat="1" applyFont="1" applyFill="1" applyBorder="1" applyAlignment="1" applyProtection="1">
      <alignment horizontal="center" vertical="center" textRotation="90"/>
    </xf>
    <xf numFmtId="3" fontId="11" fillId="0" borderId="4" xfId="6" applyNumberFormat="1" applyFont="1" applyFill="1" applyBorder="1" applyAlignment="1" applyProtection="1">
      <alignment horizontal="center" vertical="center" wrapText="1"/>
    </xf>
    <xf numFmtId="3" fontId="11" fillId="0" borderId="5" xfId="6" applyNumberFormat="1" applyFont="1" applyFill="1" applyBorder="1" applyAlignment="1" applyProtection="1">
      <alignment horizontal="center" vertical="center" wrapText="1"/>
    </xf>
    <xf numFmtId="3" fontId="11" fillId="0" borderId="3" xfId="6" applyNumberFormat="1" applyFont="1" applyFill="1" applyBorder="1" applyAlignment="1" applyProtection="1">
      <alignment horizontal="center" vertical="center" wrapText="1"/>
    </xf>
    <xf numFmtId="4" fontId="11" fillId="0" borderId="4" xfId="6" applyNumberFormat="1" applyFont="1" applyFill="1" applyBorder="1" applyAlignment="1" applyProtection="1">
      <alignment horizontal="center" vertical="center" wrapText="1"/>
    </xf>
    <xf numFmtId="4" fontId="11" fillId="0" borderId="5" xfId="6" applyNumberFormat="1" applyFont="1" applyFill="1" applyBorder="1" applyAlignment="1" applyProtection="1">
      <alignment horizontal="center" vertical="center" wrapText="1"/>
    </xf>
    <xf numFmtId="4" fontId="11" fillId="0" borderId="3" xfId="6" applyNumberFormat="1" applyFont="1" applyFill="1" applyBorder="1" applyAlignment="1" applyProtection="1">
      <alignment horizontal="center" vertical="center" wrapText="1"/>
    </xf>
    <xf numFmtId="3" fontId="11" fillId="3" borderId="4" xfId="0" applyNumberFormat="1" applyFont="1" applyFill="1" applyBorder="1" applyAlignment="1" applyProtection="1">
      <alignment horizontal="center" vertical="center" textRotation="90" wrapText="1"/>
    </xf>
    <xf numFmtId="3" fontId="11" fillId="3" borderId="5" xfId="0" applyNumberFormat="1" applyFont="1" applyFill="1" applyBorder="1" applyAlignment="1" applyProtection="1">
      <alignment horizontal="center" vertical="center" textRotation="90" wrapText="1"/>
    </xf>
    <xf numFmtId="3" fontId="11" fillId="3" borderId="3" xfId="0" applyNumberFormat="1" applyFont="1" applyFill="1" applyBorder="1" applyAlignment="1" applyProtection="1">
      <alignment horizontal="center" vertical="center" textRotation="90" wrapText="1"/>
    </xf>
    <xf numFmtId="0" fontId="11" fillId="3" borderId="4" xfId="0" applyFont="1" applyFill="1" applyBorder="1" applyAlignment="1" applyProtection="1">
      <alignment horizontal="center" vertical="center" textRotation="90"/>
    </xf>
    <xf numFmtId="0" fontId="11" fillId="3" borderId="5" xfId="0" applyFont="1" applyFill="1" applyBorder="1" applyAlignment="1" applyProtection="1">
      <alignment horizontal="center" vertical="center" textRotation="90"/>
    </xf>
    <xf numFmtId="0" fontId="11" fillId="3" borderId="3" xfId="0" applyFont="1" applyFill="1" applyBorder="1" applyAlignment="1" applyProtection="1">
      <alignment horizontal="center" vertical="center" textRotation="90"/>
    </xf>
    <xf numFmtId="4" fontId="11" fillId="3" borderId="2" xfId="0" applyNumberFormat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 applyProtection="1">
      <alignment horizontal="center" vertical="center" textRotation="90" wrapText="1"/>
    </xf>
    <xf numFmtId="0" fontId="10" fillId="3" borderId="2" xfId="0" applyFont="1" applyFill="1" applyBorder="1" applyAlignment="1">
      <alignment horizontal="center" vertical="center" textRotation="90" wrapText="1"/>
    </xf>
    <xf numFmtId="1" fontId="11" fillId="3" borderId="2" xfId="0" applyNumberFormat="1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2" fontId="9" fillId="0" borderId="35" xfId="0" applyNumberFormat="1" applyFont="1" applyFill="1" applyBorder="1" applyAlignment="1">
      <alignment horizontal="center" vertical="center" wrapText="1"/>
    </xf>
    <xf numFmtId="2" fontId="9" fillId="0" borderId="36" xfId="0" applyNumberFormat="1" applyFont="1" applyFill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25" xfId="0" applyFont="1" applyBorder="1" applyAlignment="1">
      <alignment wrapText="1"/>
    </xf>
    <xf numFmtId="0" fontId="14" fillId="0" borderId="0" xfId="0" applyFont="1" applyAlignment="1">
      <alignment horizontal="left"/>
    </xf>
    <xf numFmtId="0" fontId="9" fillId="3" borderId="0" xfId="0" applyFont="1" applyFill="1" applyAlignment="1">
      <alignment horizontal="center"/>
    </xf>
    <xf numFmtId="0" fontId="11" fillId="0" borderId="0" xfId="6" applyFont="1" applyFill="1" applyAlignment="1" applyProtection="1">
      <alignment horizontal="left" wrapText="1"/>
    </xf>
    <xf numFmtId="4" fontId="11" fillId="2" borderId="2" xfId="0" applyNumberFormat="1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center" vertical="center" textRotation="90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1" fontId="11" fillId="3" borderId="4" xfId="0" applyNumberFormat="1" applyFont="1" applyFill="1" applyBorder="1" applyAlignment="1" applyProtection="1">
      <alignment horizontal="center" vertical="center" textRotation="90" wrapText="1" readingOrder="1"/>
    </xf>
    <xf numFmtId="1" fontId="11" fillId="3" borderId="5" xfId="0" applyNumberFormat="1" applyFont="1" applyFill="1" applyBorder="1" applyAlignment="1" applyProtection="1">
      <alignment horizontal="center" vertical="center" textRotation="90" wrapText="1" readingOrder="1"/>
    </xf>
    <xf numFmtId="1" fontId="11" fillId="3" borderId="3" xfId="0" applyNumberFormat="1" applyFont="1" applyFill="1" applyBorder="1" applyAlignment="1" applyProtection="1">
      <alignment horizontal="center" vertical="center" textRotation="90" wrapText="1" readingOrder="1"/>
    </xf>
    <xf numFmtId="2" fontId="9" fillId="3" borderId="4" xfId="0" applyNumberFormat="1" applyFont="1" applyFill="1" applyBorder="1" applyAlignment="1">
      <alignment horizontal="center" vertical="center" textRotation="90" wrapText="1"/>
    </xf>
    <xf numFmtId="2" fontId="9" fillId="3" borderId="5" xfId="0" applyNumberFormat="1" applyFont="1" applyFill="1" applyBorder="1" applyAlignment="1">
      <alignment horizontal="center" vertical="center" textRotation="90" wrapText="1"/>
    </xf>
    <xf numFmtId="2" fontId="9" fillId="3" borderId="3" xfId="0" applyNumberFormat="1" applyFont="1" applyFill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/>
  </cellXfs>
  <cellStyles count="27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2 2" xfId="23"/>
    <cellStyle name="Финансовый 2 3" xfId="26"/>
    <cellStyle name="Финансовый 3" xfId="21"/>
    <cellStyle name="Финансовый 3 2" xfId="24"/>
    <cellStyle name="Финансовый 3 3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7;&#1056;&#1054;&#1063;&#1053;&#1054;/1051_37%20&#1086;&#1090;%2021.10.2021/1051_37%20&#1086;&#1090;%2021.10.2021/&#1055;&#1088;&#1080;&#1083;&#1086;&#1078;&#1077;&#1085;&#1080;&#1077;%204%20&#1082;%20&#1087;&#1086;&#1089;&#1090;&#1072;&#1085;&#1086;&#1074;&#1083;&#1077;&#1085;&#1080;&#1102;%20&#1055;&#1088;&#1072;&#1074;&#1080;&#1090;&#1077;&#1083;&#1100;&#1089;&#1090;&#1074;&#1072;%20&#1052;&#1086;&#1089;&#1082;&#1086;&#1074;&#1089;&#1082;&#1086;&#1081;%20&#1086;&#1073;&#1083;&#1072;&#1089;&#1090;&#1080;%20&#1086;&#1090;%2021.10.2021%20&#8470;1051-37%20&#1074;&#1080;&#1076;&#1099;%20&#1088;&#1072;&#1073;&#1086;&#1090;%20&#1085;&#1072;%202021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Р"/>
    </sheetNames>
    <sheetDataSet>
      <sheetData sheetId="0">
        <row r="2502">
          <cell r="D2502" t="str">
            <v>г. Электросталь, п. Новые дома, д.4</v>
          </cell>
        </row>
        <row r="2503">
          <cell r="D2503" t="str">
            <v>г. Электросталь, п. Фрязево, ул. Московская, д.2</v>
          </cell>
        </row>
        <row r="2504">
          <cell r="D2504" t="str">
            <v>г. Электросталь, п. Фрязево, ул. Московская, д.4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I114"/>
  <sheetViews>
    <sheetView tabSelected="1" view="pageBreakPreview" topLeftCell="AH1" zoomScaleNormal="100" zoomScaleSheetLayoutView="100" workbookViewId="0">
      <selection activeCell="BB2" sqref="BB2:BF5"/>
    </sheetView>
  </sheetViews>
  <sheetFormatPr defaultRowHeight="15.75" x14ac:dyDescent="0.25"/>
  <cols>
    <col min="1" max="1" width="5.42578125" style="61" customWidth="1"/>
    <col min="2" max="2" width="33.85546875" style="53" customWidth="1"/>
    <col min="3" max="3" width="6.7109375" style="51" customWidth="1"/>
    <col min="4" max="4" width="8.85546875" style="51" customWidth="1"/>
    <col min="5" max="6" width="4" style="51" customWidth="1"/>
    <col min="7" max="7" width="3.7109375" style="51" customWidth="1"/>
    <col min="8" max="8" width="4.85546875" style="51" customWidth="1"/>
    <col min="9" max="10" width="4" style="51" customWidth="1"/>
    <col min="11" max="11" width="7.85546875" style="52" customWidth="1"/>
    <col min="12" max="13" width="7.7109375" style="52" customWidth="1"/>
    <col min="14" max="14" width="7.85546875" style="52" customWidth="1"/>
    <col min="15" max="15" width="5" style="51" customWidth="1"/>
    <col min="16" max="16" width="7.7109375" style="51" customWidth="1"/>
    <col min="17" max="17" width="5.140625" style="51" customWidth="1"/>
    <col min="18" max="18" width="8" style="51" customWidth="1"/>
    <col min="19" max="19" width="16.5703125" style="51" customWidth="1"/>
    <col min="20" max="20" width="8.7109375" style="53" customWidth="1"/>
    <col min="21" max="21" width="5.85546875" style="53" customWidth="1"/>
    <col min="22" max="22" width="11.7109375" style="53" customWidth="1"/>
    <col min="23" max="23" width="8.7109375" style="53" customWidth="1"/>
    <col min="24" max="24" width="8.42578125" style="53" customWidth="1"/>
    <col min="25" max="25" width="11.5703125" style="53" customWidth="1"/>
    <col min="26" max="26" width="8.5703125" style="53" customWidth="1"/>
    <col min="27" max="27" width="6.140625" style="53" customWidth="1"/>
    <col min="28" max="28" width="5.28515625" style="53" customWidth="1"/>
    <col min="29" max="29" width="6.140625" style="53" customWidth="1"/>
    <col min="30" max="30" width="7.85546875" style="53" customWidth="1"/>
    <col min="31" max="31" width="13.42578125" style="53" customWidth="1"/>
    <col min="32" max="32" width="8.5703125" style="53" customWidth="1"/>
    <col min="33" max="33" width="7.42578125" style="53" customWidth="1"/>
    <col min="34" max="34" width="12.140625" style="53" customWidth="1"/>
    <col min="35" max="35" width="8.42578125" style="53" customWidth="1"/>
    <col min="36" max="36" width="5.42578125" style="53" customWidth="1"/>
    <col min="37" max="37" width="5.85546875" style="53" customWidth="1"/>
    <col min="38" max="38" width="6.28515625" style="53" customWidth="1"/>
    <col min="39" max="39" width="6.7109375" style="53" customWidth="1"/>
    <col min="40" max="40" width="11.5703125" style="53" customWidth="1"/>
    <col min="41" max="41" width="9" style="53" customWidth="1"/>
    <col min="42" max="42" width="4.85546875" style="53" customWidth="1"/>
    <col min="43" max="43" width="4.7109375" style="53" customWidth="1"/>
    <col min="44" max="44" width="7.5703125" style="53" customWidth="1"/>
    <col min="45" max="45" width="4.7109375" style="53" customWidth="1"/>
    <col min="46" max="46" width="5" style="53" customWidth="1"/>
    <col min="47" max="47" width="6.85546875" style="53" customWidth="1"/>
    <col min="48" max="48" width="6.5703125" style="53" customWidth="1"/>
    <col min="49" max="49" width="9.7109375" style="53" customWidth="1"/>
    <col min="50" max="50" width="8.85546875" style="54" customWidth="1"/>
    <col min="51" max="51" width="5.5703125" style="54" customWidth="1"/>
    <col min="52" max="52" width="5.85546875" style="54" customWidth="1"/>
    <col min="53" max="53" width="7.28515625" style="54" customWidth="1"/>
    <col min="54" max="54" width="16.7109375" style="12" customWidth="1"/>
    <col min="55" max="55" width="12.5703125" style="53" customWidth="1"/>
    <col min="56" max="57" width="11.42578125" style="53" customWidth="1"/>
    <col min="58" max="58" width="16.5703125" style="53" customWidth="1"/>
    <col min="59" max="139" width="9.140625" style="4"/>
    <col min="140" max="16384" width="9.140625" style="1"/>
  </cols>
  <sheetData>
    <row r="2" spans="1:139" ht="15" customHeight="1" x14ac:dyDescent="0.25">
      <c r="A2" s="7"/>
      <c r="B2" s="8"/>
      <c r="C2" s="9"/>
      <c r="D2" s="9"/>
      <c r="E2" s="9"/>
      <c r="F2" s="9"/>
      <c r="G2" s="9"/>
      <c r="H2" s="9"/>
      <c r="I2" s="9"/>
      <c r="J2" s="9"/>
      <c r="K2" s="10"/>
      <c r="L2" s="10"/>
      <c r="M2" s="10"/>
      <c r="N2" s="10"/>
      <c r="O2" s="9"/>
      <c r="P2" s="9"/>
      <c r="Q2" s="9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3"/>
      <c r="AY2" s="13"/>
      <c r="AZ2" s="13"/>
      <c r="BA2" s="13"/>
      <c r="BB2" s="410" t="s">
        <v>366</v>
      </c>
      <c r="BC2" s="410"/>
      <c r="BD2" s="410"/>
      <c r="BE2" s="410"/>
      <c r="BF2" s="410"/>
    </row>
    <row r="3" spans="1:139" ht="15" customHeight="1" x14ac:dyDescent="0.25">
      <c r="A3" s="7"/>
      <c r="B3" s="8"/>
      <c r="C3" s="9"/>
      <c r="D3" s="9"/>
      <c r="E3" s="9"/>
      <c r="F3" s="9"/>
      <c r="G3" s="9"/>
      <c r="H3" s="9"/>
      <c r="I3" s="9"/>
      <c r="J3" s="9"/>
      <c r="K3" s="10"/>
      <c r="L3" s="10"/>
      <c r="M3" s="10"/>
      <c r="N3" s="10"/>
      <c r="O3" s="9"/>
      <c r="P3" s="9"/>
      <c r="Q3" s="9"/>
      <c r="R3" s="11"/>
      <c r="S3" s="11"/>
      <c r="T3" s="12"/>
      <c r="U3" s="12"/>
      <c r="V3" s="12"/>
      <c r="W3" s="12"/>
      <c r="X3" s="12"/>
      <c r="Y3" s="12">
        <v>4</v>
      </c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3"/>
      <c r="AY3" s="13"/>
      <c r="AZ3" s="13"/>
      <c r="BA3" s="13"/>
      <c r="BB3" s="410"/>
      <c r="BC3" s="410"/>
      <c r="BD3" s="410"/>
      <c r="BE3" s="410"/>
      <c r="BF3" s="410"/>
    </row>
    <row r="4" spans="1:139" ht="15" customHeight="1" x14ac:dyDescent="0.25">
      <c r="A4" s="7"/>
      <c r="B4" s="8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0"/>
      <c r="O4" s="9"/>
      <c r="P4" s="9"/>
      <c r="Q4" s="9"/>
      <c r="R4" s="11"/>
      <c r="S4" s="11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3"/>
      <c r="AY4" s="13"/>
      <c r="AZ4" s="13"/>
      <c r="BA4" s="13"/>
      <c r="BB4" s="410"/>
      <c r="BC4" s="410"/>
      <c r="BD4" s="410"/>
      <c r="BE4" s="410"/>
      <c r="BF4" s="410"/>
    </row>
    <row r="5" spans="1:139" ht="48.75" customHeight="1" x14ac:dyDescent="0.25">
      <c r="A5" s="7"/>
      <c r="B5" s="8"/>
      <c r="C5" s="9"/>
      <c r="D5" s="9"/>
      <c r="E5" s="9"/>
      <c r="F5" s="9"/>
      <c r="G5" s="9"/>
      <c r="H5" s="9"/>
      <c r="I5" s="9"/>
      <c r="J5" s="9"/>
      <c r="K5" s="10"/>
      <c r="L5" s="10"/>
      <c r="M5" s="10"/>
      <c r="N5" s="10"/>
      <c r="O5" s="9"/>
      <c r="P5" s="9"/>
      <c r="Q5" s="9"/>
      <c r="R5" s="11"/>
      <c r="S5" s="11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3"/>
      <c r="AY5" s="13"/>
      <c r="AZ5" s="13"/>
      <c r="BA5" s="13"/>
      <c r="BB5" s="410"/>
      <c r="BC5" s="410"/>
      <c r="BD5" s="410"/>
      <c r="BE5" s="410"/>
      <c r="BF5" s="410"/>
    </row>
    <row r="6" spans="1:139" ht="48" customHeight="1" x14ac:dyDescent="0.25">
      <c r="A6" s="14"/>
      <c r="B6" s="15"/>
      <c r="C6" s="16"/>
      <c r="D6" s="16"/>
      <c r="E6" s="16"/>
      <c r="F6" s="16"/>
      <c r="G6" s="16"/>
      <c r="H6" s="16"/>
      <c r="I6" s="16"/>
      <c r="J6" s="16"/>
      <c r="K6" s="17"/>
      <c r="L6" s="17"/>
      <c r="M6" s="17"/>
      <c r="N6" s="17"/>
      <c r="O6" s="16"/>
      <c r="P6" s="16"/>
      <c r="Q6" s="16"/>
      <c r="R6" s="16"/>
      <c r="S6" s="16"/>
      <c r="T6" s="15"/>
      <c r="U6" s="15"/>
      <c r="V6" s="15"/>
      <c r="W6" s="414" t="s">
        <v>46</v>
      </c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9"/>
      <c r="AX6" s="20"/>
      <c r="AY6" s="20"/>
      <c r="AZ6" s="20"/>
      <c r="BA6" s="20"/>
      <c r="BC6" s="12"/>
      <c r="BD6" s="12"/>
      <c r="BE6" s="12"/>
      <c r="BF6" s="12"/>
    </row>
    <row r="7" spans="1:139" s="2" customFormat="1" ht="56.25" customHeight="1" x14ac:dyDescent="0.3">
      <c r="A7" s="379" t="s">
        <v>0</v>
      </c>
      <c r="B7" s="382" t="s">
        <v>17</v>
      </c>
      <c r="C7" s="385" t="s">
        <v>3</v>
      </c>
      <c r="D7" s="388" t="s">
        <v>4</v>
      </c>
      <c r="E7" s="376" t="s">
        <v>5</v>
      </c>
      <c r="F7" s="376" t="s">
        <v>6</v>
      </c>
      <c r="G7" s="391" t="s">
        <v>7</v>
      </c>
      <c r="H7" s="392"/>
      <c r="I7" s="392"/>
      <c r="J7" s="392"/>
      <c r="K7" s="373" t="s">
        <v>28</v>
      </c>
      <c r="L7" s="391" t="s">
        <v>29</v>
      </c>
      <c r="M7" s="391"/>
      <c r="N7" s="393"/>
      <c r="O7" s="415" t="s">
        <v>30</v>
      </c>
      <c r="P7" s="418" t="s">
        <v>23</v>
      </c>
      <c r="Q7" s="418" t="s">
        <v>1</v>
      </c>
      <c r="R7" s="368" t="s">
        <v>26</v>
      </c>
      <c r="S7" s="368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9"/>
      <c r="AE7" s="369"/>
      <c r="AF7" s="369"/>
      <c r="AG7" s="369"/>
      <c r="AH7" s="369"/>
      <c r="AI7" s="369"/>
      <c r="AJ7" s="369"/>
      <c r="AK7" s="369"/>
      <c r="AL7" s="369"/>
      <c r="AM7" s="398" t="s">
        <v>27</v>
      </c>
      <c r="AN7" s="399"/>
      <c r="AO7" s="400"/>
      <c r="AP7" s="400"/>
      <c r="AQ7" s="400"/>
      <c r="AR7" s="400"/>
      <c r="AS7" s="400"/>
      <c r="AT7" s="400"/>
      <c r="AU7" s="400"/>
      <c r="AV7" s="400"/>
      <c r="AW7" s="400"/>
      <c r="AX7" s="400"/>
      <c r="AY7" s="400"/>
      <c r="AZ7" s="400"/>
      <c r="BA7" s="401"/>
      <c r="BB7" s="411" t="s">
        <v>24</v>
      </c>
      <c r="BC7" s="411"/>
      <c r="BD7" s="411"/>
      <c r="BE7" s="411"/>
      <c r="BF7" s="411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</row>
    <row r="8" spans="1:139" s="2" customFormat="1" ht="46.5" customHeight="1" x14ac:dyDescent="0.3">
      <c r="A8" s="380"/>
      <c r="B8" s="383"/>
      <c r="C8" s="386"/>
      <c r="D8" s="389"/>
      <c r="E8" s="377"/>
      <c r="F8" s="377"/>
      <c r="G8" s="394" t="s">
        <v>8</v>
      </c>
      <c r="H8" s="396" t="s">
        <v>9</v>
      </c>
      <c r="I8" s="397"/>
      <c r="J8" s="397"/>
      <c r="K8" s="375"/>
      <c r="L8" s="373" t="s">
        <v>8</v>
      </c>
      <c r="M8" s="373" t="s">
        <v>22</v>
      </c>
      <c r="N8" s="373" t="s">
        <v>10</v>
      </c>
      <c r="O8" s="416"/>
      <c r="P8" s="419"/>
      <c r="Q8" s="419"/>
      <c r="R8" s="361" t="s">
        <v>32</v>
      </c>
      <c r="S8" s="363"/>
      <c r="T8" s="363"/>
      <c r="U8" s="361" t="s">
        <v>33</v>
      </c>
      <c r="V8" s="361"/>
      <c r="W8" s="361"/>
      <c r="X8" s="361" t="s">
        <v>34</v>
      </c>
      <c r="Y8" s="361"/>
      <c r="Z8" s="361"/>
      <c r="AA8" s="364" t="s">
        <v>35</v>
      </c>
      <c r="AB8" s="365"/>
      <c r="AC8" s="365"/>
      <c r="AD8" s="361" t="s">
        <v>36</v>
      </c>
      <c r="AE8" s="361"/>
      <c r="AF8" s="361"/>
      <c r="AG8" s="361" t="s">
        <v>37</v>
      </c>
      <c r="AH8" s="362"/>
      <c r="AI8" s="362"/>
      <c r="AJ8" s="361" t="s">
        <v>38</v>
      </c>
      <c r="AK8" s="361"/>
      <c r="AL8" s="361"/>
      <c r="AM8" s="421" t="s">
        <v>40</v>
      </c>
      <c r="AN8" s="422"/>
      <c r="AO8" s="422"/>
      <c r="AP8" s="413" t="s">
        <v>41</v>
      </c>
      <c r="AQ8" s="362"/>
      <c r="AR8" s="362"/>
      <c r="AS8" s="413" t="s">
        <v>43</v>
      </c>
      <c r="AT8" s="362"/>
      <c r="AU8" s="362"/>
      <c r="AV8" s="413" t="s">
        <v>42</v>
      </c>
      <c r="AW8" s="362"/>
      <c r="AX8" s="362"/>
      <c r="AY8" s="402" t="s">
        <v>288</v>
      </c>
      <c r="AZ8" s="403"/>
      <c r="BA8" s="404"/>
      <c r="BB8" s="412" t="s">
        <v>8</v>
      </c>
      <c r="BC8" s="411" t="s">
        <v>9</v>
      </c>
      <c r="BD8" s="411"/>
      <c r="BE8" s="411"/>
      <c r="BF8" s="411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</row>
    <row r="9" spans="1:139" s="2" customFormat="1" ht="120.75" customHeight="1" x14ac:dyDescent="0.3">
      <c r="A9" s="381"/>
      <c r="B9" s="384"/>
      <c r="C9" s="387"/>
      <c r="D9" s="390"/>
      <c r="E9" s="378"/>
      <c r="F9" s="378"/>
      <c r="G9" s="395"/>
      <c r="H9" s="21" t="s">
        <v>11</v>
      </c>
      <c r="I9" s="21" t="s">
        <v>12</v>
      </c>
      <c r="J9" s="21" t="s">
        <v>13</v>
      </c>
      <c r="K9" s="374"/>
      <c r="L9" s="374"/>
      <c r="M9" s="374"/>
      <c r="N9" s="374"/>
      <c r="O9" s="417"/>
      <c r="P9" s="420"/>
      <c r="Q9" s="420"/>
      <c r="R9" s="363"/>
      <c r="S9" s="363"/>
      <c r="T9" s="363"/>
      <c r="U9" s="363"/>
      <c r="V9" s="363"/>
      <c r="W9" s="363"/>
      <c r="X9" s="363"/>
      <c r="Y9" s="363"/>
      <c r="Z9" s="363"/>
      <c r="AA9" s="366"/>
      <c r="AB9" s="367"/>
      <c r="AC9" s="367"/>
      <c r="AD9" s="363"/>
      <c r="AE9" s="363"/>
      <c r="AF9" s="363"/>
      <c r="AG9" s="363"/>
      <c r="AH9" s="363"/>
      <c r="AI9" s="363"/>
      <c r="AJ9" s="363"/>
      <c r="AK9" s="363"/>
      <c r="AL9" s="363"/>
      <c r="AM9" s="423"/>
      <c r="AN9" s="423"/>
      <c r="AO9" s="423"/>
      <c r="AP9" s="363"/>
      <c r="AQ9" s="363"/>
      <c r="AR9" s="363"/>
      <c r="AS9" s="363"/>
      <c r="AT9" s="363"/>
      <c r="AU9" s="363"/>
      <c r="AV9" s="363"/>
      <c r="AW9" s="363"/>
      <c r="AX9" s="363"/>
      <c r="AY9" s="405"/>
      <c r="AZ9" s="406"/>
      <c r="BA9" s="407"/>
      <c r="BB9" s="412"/>
      <c r="BC9" s="22" t="s">
        <v>18</v>
      </c>
      <c r="BD9" s="22" t="s">
        <v>25</v>
      </c>
      <c r="BE9" s="22" t="s">
        <v>19</v>
      </c>
      <c r="BF9" s="22" t="s">
        <v>20</v>
      </c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</row>
    <row r="10" spans="1:139" s="2" customFormat="1" ht="62.25" customHeight="1" x14ac:dyDescent="0.3">
      <c r="A10" s="23"/>
      <c r="B10" s="23"/>
      <c r="C10" s="24"/>
      <c r="D10" s="25"/>
      <c r="E10" s="26"/>
      <c r="F10" s="26"/>
      <c r="G10" s="27" t="s">
        <v>14</v>
      </c>
      <c r="H10" s="27" t="s">
        <v>14</v>
      </c>
      <c r="I10" s="27" t="s">
        <v>14</v>
      </c>
      <c r="J10" s="27" t="s">
        <v>14</v>
      </c>
      <c r="K10" s="28" t="s">
        <v>2</v>
      </c>
      <c r="L10" s="28" t="s">
        <v>2</v>
      </c>
      <c r="M10" s="28" t="s">
        <v>2</v>
      </c>
      <c r="N10" s="28" t="s">
        <v>2</v>
      </c>
      <c r="O10" s="29" t="s">
        <v>15</v>
      </c>
      <c r="P10" s="30"/>
      <c r="Q10" s="31"/>
      <c r="R10" s="28" t="s">
        <v>2</v>
      </c>
      <c r="S10" s="28" t="s">
        <v>21</v>
      </c>
      <c r="T10" s="32" t="s">
        <v>39</v>
      </c>
      <c r="U10" s="32" t="s">
        <v>16</v>
      </c>
      <c r="V10" s="32" t="s">
        <v>21</v>
      </c>
      <c r="W10" s="32" t="s">
        <v>39</v>
      </c>
      <c r="X10" s="32" t="s">
        <v>2</v>
      </c>
      <c r="Y10" s="32" t="s">
        <v>21</v>
      </c>
      <c r="Z10" s="32" t="s">
        <v>39</v>
      </c>
      <c r="AA10" s="32" t="s">
        <v>2</v>
      </c>
      <c r="AB10" s="32" t="s">
        <v>21</v>
      </c>
      <c r="AC10" s="32" t="s">
        <v>39</v>
      </c>
      <c r="AD10" s="32" t="s">
        <v>2</v>
      </c>
      <c r="AE10" s="32" t="s">
        <v>21</v>
      </c>
      <c r="AF10" s="32" t="s">
        <v>39</v>
      </c>
      <c r="AG10" s="32" t="s">
        <v>2</v>
      </c>
      <c r="AH10" s="32" t="s">
        <v>21</v>
      </c>
      <c r="AI10" s="32" t="s">
        <v>39</v>
      </c>
      <c r="AJ10" s="33" t="s">
        <v>31</v>
      </c>
      <c r="AK10" s="32" t="s">
        <v>21</v>
      </c>
      <c r="AL10" s="32" t="s">
        <v>39</v>
      </c>
      <c r="AM10" s="34" t="s">
        <v>2</v>
      </c>
      <c r="AN10" s="34" t="s">
        <v>21</v>
      </c>
      <c r="AO10" s="32" t="s">
        <v>39</v>
      </c>
      <c r="AP10" s="34" t="s">
        <v>2</v>
      </c>
      <c r="AQ10" s="34" t="s">
        <v>21</v>
      </c>
      <c r="AR10" s="32" t="s">
        <v>39</v>
      </c>
      <c r="AS10" s="34" t="s">
        <v>2</v>
      </c>
      <c r="AT10" s="34" t="s">
        <v>21</v>
      </c>
      <c r="AU10" s="32" t="s">
        <v>39</v>
      </c>
      <c r="AV10" s="34" t="s">
        <v>16</v>
      </c>
      <c r="AW10" s="32" t="s">
        <v>21</v>
      </c>
      <c r="AX10" s="35" t="s">
        <v>39</v>
      </c>
      <c r="AY10" s="36" t="s">
        <v>289</v>
      </c>
      <c r="AZ10" s="36" t="s">
        <v>21</v>
      </c>
      <c r="BA10" s="36" t="s">
        <v>39</v>
      </c>
      <c r="BB10" s="37" t="s">
        <v>21</v>
      </c>
      <c r="BC10" s="37" t="s">
        <v>21</v>
      </c>
      <c r="BD10" s="37" t="s">
        <v>21</v>
      </c>
      <c r="BE10" s="37" t="s">
        <v>21</v>
      </c>
      <c r="BF10" s="37" t="s">
        <v>21</v>
      </c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</row>
    <row r="11" spans="1:139" s="3" customFormat="1" ht="21.75" customHeight="1" x14ac:dyDescent="0.3">
      <c r="A11" s="38">
        <v>1</v>
      </c>
      <c r="B11" s="39">
        <v>2</v>
      </c>
      <c r="C11" s="40">
        <v>3</v>
      </c>
      <c r="D11" s="40">
        <v>4</v>
      </c>
      <c r="E11" s="40">
        <v>5</v>
      </c>
      <c r="F11" s="40">
        <v>6</v>
      </c>
      <c r="G11" s="40">
        <v>7</v>
      </c>
      <c r="H11" s="40">
        <v>8</v>
      </c>
      <c r="I11" s="40">
        <v>9</v>
      </c>
      <c r="J11" s="40">
        <v>10</v>
      </c>
      <c r="K11" s="40">
        <v>11</v>
      </c>
      <c r="L11" s="40">
        <v>12</v>
      </c>
      <c r="M11" s="40">
        <v>13</v>
      </c>
      <c r="N11" s="40">
        <v>14</v>
      </c>
      <c r="O11" s="40">
        <v>15</v>
      </c>
      <c r="P11" s="41">
        <v>16</v>
      </c>
      <c r="Q11" s="42">
        <v>17</v>
      </c>
      <c r="R11" s="40">
        <v>18</v>
      </c>
      <c r="S11" s="40">
        <v>19</v>
      </c>
      <c r="T11" s="43">
        <v>20</v>
      </c>
      <c r="U11" s="43">
        <v>21</v>
      </c>
      <c r="V11" s="43">
        <v>22</v>
      </c>
      <c r="W11" s="43">
        <v>23</v>
      </c>
      <c r="X11" s="43">
        <v>24</v>
      </c>
      <c r="Y11" s="43">
        <v>25</v>
      </c>
      <c r="Z11" s="43">
        <v>26</v>
      </c>
      <c r="AA11" s="43">
        <v>27</v>
      </c>
      <c r="AB11" s="43">
        <v>28</v>
      </c>
      <c r="AC11" s="43">
        <v>29</v>
      </c>
      <c r="AD11" s="43">
        <v>30</v>
      </c>
      <c r="AE11" s="43">
        <v>31</v>
      </c>
      <c r="AF11" s="43">
        <v>32</v>
      </c>
      <c r="AG11" s="43">
        <v>33</v>
      </c>
      <c r="AH11" s="43">
        <v>34</v>
      </c>
      <c r="AI11" s="43">
        <v>35</v>
      </c>
      <c r="AJ11" s="43">
        <v>36</v>
      </c>
      <c r="AK11" s="43">
        <v>37</v>
      </c>
      <c r="AL11" s="43">
        <v>38</v>
      </c>
      <c r="AM11" s="43">
        <v>39</v>
      </c>
      <c r="AN11" s="43">
        <v>40</v>
      </c>
      <c r="AO11" s="43">
        <v>41</v>
      </c>
      <c r="AP11" s="43">
        <v>42</v>
      </c>
      <c r="AQ11" s="43">
        <v>43</v>
      </c>
      <c r="AR11" s="43">
        <v>44</v>
      </c>
      <c r="AS11" s="43">
        <v>45</v>
      </c>
      <c r="AT11" s="43">
        <v>46</v>
      </c>
      <c r="AU11" s="43">
        <v>47</v>
      </c>
      <c r="AV11" s="43">
        <v>48</v>
      </c>
      <c r="AW11" s="43">
        <v>49</v>
      </c>
      <c r="AX11" s="39">
        <v>50</v>
      </c>
      <c r="AY11" s="39">
        <v>51</v>
      </c>
      <c r="AZ11" s="39">
        <v>52</v>
      </c>
      <c r="BA11" s="39">
        <v>53</v>
      </c>
      <c r="BB11" s="44">
        <v>54</v>
      </c>
      <c r="BC11" s="44">
        <v>55</v>
      </c>
      <c r="BD11" s="44">
        <v>56</v>
      </c>
      <c r="BE11" s="44">
        <v>57</v>
      </c>
      <c r="BF11" s="44">
        <v>58</v>
      </c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</row>
    <row r="12" spans="1:139" s="70" customFormat="1" ht="17.25" customHeight="1" x14ac:dyDescent="0.2">
      <c r="A12" s="370" t="s">
        <v>44</v>
      </c>
      <c r="B12" s="371"/>
      <c r="C12" s="371"/>
      <c r="D12" s="372"/>
      <c r="E12" s="62"/>
      <c r="F12" s="63"/>
      <c r="G12" s="63"/>
      <c r="H12" s="63"/>
      <c r="I12" s="63"/>
      <c r="J12" s="63"/>
      <c r="K12" s="64"/>
      <c r="L12" s="64"/>
      <c r="M12" s="64"/>
      <c r="N12" s="64"/>
      <c r="O12" s="63"/>
      <c r="P12" s="63"/>
      <c r="Q12" s="63"/>
      <c r="R12" s="65"/>
      <c r="S12" s="65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7"/>
      <c r="AY12" s="67"/>
      <c r="AZ12" s="67"/>
      <c r="BA12" s="67"/>
      <c r="BB12" s="68"/>
      <c r="BC12" s="68"/>
      <c r="BD12" s="68"/>
      <c r="BE12" s="68"/>
      <c r="BF12" s="68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</row>
    <row r="13" spans="1:139" s="72" customFormat="1" ht="17.25" customHeight="1" x14ac:dyDescent="0.2">
      <c r="A13" s="223"/>
      <c r="B13" s="224" t="s">
        <v>73</v>
      </c>
      <c r="C13" s="225"/>
      <c r="D13" s="226"/>
      <c r="E13" s="227"/>
      <c r="F13" s="228"/>
      <c r="G13" s="228"/>
      <c r="H13" s="228"/>
      <c r="I13" s="228"/>
      <c r="J13" s="228"/>
      <c r="K13" s="229"/>
      <c r="L13" s="229"/>
      <c r="M13" s="229"/>
      <c r="N13" s="229"/>
      <c r="O13" s="228"/>
      <c r="P13" s="228"/>
      <c r="Q13" s="228"/>
      <c r="R13" s="230">
        <f>R14+R67</f>
        <v>95671.82</v>
      </c>
      <c r="S13" s="230" t="s">
        <v>358</v>
      </c>
      <c r="T13" s="230"/>
      <c r="U13" s="230">
        <f>U14+U67+U77</f>
        <v>54</v>
      </c>
      <c r="V13" s="230">
        <f>V14</f>
        <v>218389492.19999999</v>
      </c>
      <c r="W13" s="230"/>
      <c r="X13" s="230">
        <f>X14+X77</f>
        <v>121910.01999999999</v>
      </c>
      <c r="Y13" s="230">
        <f>Y14+Y77</f>
        <v>368634031.73999995</v>
      </c>
      <c r="Z13" s="230"/>
      <c r="AA13" s="230"/>
      <c r="AB13" s="230">
        <v>0</v>
      </c>
      <c r="AC13" s="230"/>
      <c r="AD13" s="230">
        <f>AD14+AD67+AD77</f>
        <v>63760.320000000007</v>
      </c>
      <c r="AE13" s="230">
        <f>AE14+AE67+AE77</f>
        <v>70736985.089999974</v>
      </c>
      <c r="AF13" s="230"/>
      <c r="AG13" s="230">
        <f>AG14+AG67</f>
        <v>1552.3700000000003</v>
      </c>
      <c r="AH13" s="230">
        <f>AH14+AH67</f>
        <v>10451802.559999999</v>
      </c>
      <c r="AI13" s="230"/>
      <c r="AJ13" s="230"/>
      <c r="AK13" s="230">
        <v>0</v>
      </c>
      <c r="AL13" s="230"/>
      <c r="AM13" s="230">
        <f>AM14</f>
        <v>4519</v>
      </c>
      <c r="AN13" s="230">
        <f>AN14</f>
        <v>38472713.960000001</v>
      </c>
      <c r="AO13" s="230"/>
      <c r="AP13" s="230"/>
      <c r="AQ13" s="230">
        <v>0</v>
      </c>
      <c r="AR13" s="230"/>
      <c r="AS13" s="230"/>
      <c r="AT13" s="230">
        <v>0</v>
      </c>
      <c r="AU13" s="230"/>
      <c r="AV13" s="230">
        <f>AV14</f>
        <v>5</v>
      </c>
      <c r="AW13" s="230">
        <f>AW14</f>
        <v>5115844.71</v>
      </c>
      <c r="AX13" s="231"/>
      <c r="AY13" s="232"/>
      <c r="AZ13" s="230">
        <v>0</v>
      </c>
      <c r="BA13" s="232"/>
      <c r="BB13" s="216" t="s">
        <v>363</v>
      </c>
      <c r="BC13" s="217">
        <v>0</v>
      </c>
      <c r="BD13" s="218">
        <f>BD14</f>
        <v>117568651.40000001</v>
      </c>
      <c r="BE13" s="218">
        <f>BE14</f>
        <v>1292589.8599999999</v>
      </c>
      <c r="BF13" s="219" t="s">
        <v>365</v>
      </c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</row>
    <row r="14" spans="1:139" s="72" customFormat="1" ht="17.25" customHeight="1" x14ac:dyDescent="0.2">
      <c r="A14" s="73"/>
      <c r="B14" s="233" t="s">
        <v>74</v>
      </c>
      <c r="C14" s="234"/>
      <c r="D14" s="234"/>
      <c r="E14" s="235"/>
      <c r="F14" s="236"/>
      <c r="G14" s="236"/>
      <c r="H14" s="236"/>
      <c r="I14" s="236"/>
      <c r="J14" s="236"/>
      <c r="K14" s="237"/>
      <c r="L14" s="237"/>
      <c r="M14" s="237"/>
      <c r="N14" s="237"/>
      <c r="O14" s="236"/>
      <c r="P14" s="236"/>
      <c r="Q14" s="236"/>
      <c r="R14" s="238">
        <f>SUM(R15:R66)</f>
        <v>92099.6</v>
      </c>
      <c r="S14" s="74" t="s">
        <v>357</v>
      </c>
      <c r="T14" s="74"/>
      <c r="U14" s="74">
        <f>SUM(U16:U66)</f>
        <v>54</v>
      </c>
      <c r="V14" s="74">
        <f>V20+V21+V23+V25+V29+V30+V33+V34+V37+V38+V49+V50+V51+V62+V63</f>
        <v>218389492.19999999</v>
      </c>
      <c r="W14" s="74"/>
      <c r="X14" s="74">
        <f>SUM(X15:X66)</f>
        <v>53455.99</v>
      </c>
      <c r="Y14" s="74">
        <f>Y17+Y18+Y19+Y24+Y26+Y27+Y28+Y31+Y32+Y35+Y36+Y39+Y40+Y41+Y42+Y43+Y44+Y45+Y46+Y47+Y48+Y52+Y54+Y55+Y56+Y61</f>
        <v>192120446.34999999</v>
      </c>
      <c r="Z14" s="74"/>
      <c r="AA14" s="74"/>
      <c r="AB14" s="74">
        <v>0</v>
      </c>
      <c r="AC14" s="74"/>
      <c r="AD14" s="74">
        <f>SUM(AD15:AD66)</f>
        <v>51854.94000000001</v>
      </c>
      <c r="AE14" s="74">
        <f>AE15+AE18+AE19+AE22+AE26+AE27+AE28+AE31+AE32+AE35+AE36+AE39+AE40+AE41+AE42+AE43+AE44+AE45+AE48+AE52+AE55+AE58+AE59+AE60+AE64+AE65+AE66</f>
        <v>56713748.869999975</v>
      </c>
      <c r="AF14" s="74"/>
      <c r="AG14" s="74">
        <f>SUM(AG15:AG66)</f>
        <v>1311.3700000000003</v>
      </c>
      <c r="AH14" s="74">
        <f>AH28+AH35+AH39+AH40+AH41+AH42+AH43+AH44+AH45+AH48+AH55</f>
        <v>8786049.1199999992</v>
      </c>
      <c r="AI14" s="74"/>
      <c r="AJ14" s="74"/>
      <c r="AK14" s="230">
        <v>0</v>
      </c>
      <c r="AL14" s="74"/>
      <c r="AM14" s="74">
        <f>AM18+AM19+AM32</f>
        <v>4519</v>
      </c>
      <c r="AN14" s="74">
        <f>AN18+AN19+AN32</f>
        <v>38472713.960000001</v>
      </c>
      <c r="AO14" s="74"/>
      <c r="AP14" s="74"/>
      <c r="AQ14" s="74">
        <v>0</v>
      </c>
      <c r="AR14" s="74"/>
      <c r="AS14" s="74"/>
      <c r="AT14" s="74">
        <v>0</v>
      </c>
      <c r="AU14" s="74"/>
      <c r="AV14" s="74">
        <f>AV19+AV18+AV32</f>
        <v>5</v>
      </c>
      <c r="AW14" s="74">
        <f>AW18+AW19+AW32</f>
        <v>5115844.71</v>
      </c>
      <c r="AX14" s="75"/>
      <c r="AY14" s="75"/>
      <c r="AZ14" s="74">
        <v>0</v>
      </c>
      <c r="BA14" s="75"/>
      <c r="BB14" s="220" t="s">
        <v>362</v>
      </c>
      <c r="BC14" s="217">
        <v>0</v>
      </c>
      <c r="BD14" s="76">
        <f>BD21+BD23+BD25+BD30+BD38+BD49+BD51</f>
        <v>117568651.40000001</v>
      </c>
      <c r="BE14" s="76">
        <f>BE21+BE23+BE25+BE30+BE38+BE49+BE51</f>
        <v>1292589.8599999999</v>
      </c>
      <c r="BF14" s="219" t="s">
        <v>364</v>
      </c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</row>
    <row r="15" spans="1:139" s="72" customFormat="1" ht="34.5" customHeight="1" x14ac:dyDescent="0.2">
      <c r="A15" s="191">
        <v>1</v>
      </c>
      <c r="B15" s="190" t="s">
        <v>294</v>
      </c>
      <c r="C15" s="191">
        <v>1960</v>
      </c>
      <c r="D15" s="73" t="s">
        <v>65</v>
      </c>
      <c r="E15" s="192">
        <v>3</v>
      </c>
      <c r="F15" s="192">
        <v>5</v>
      </c>
      <c r="G15" s="192">
        <v>36</v>
      </c>
      <c r="H15" s="192">
        <v>0</v>
      </c>
      <c r="I15" s="192">
        <v>23</v>
      </c>
      <c r="J15" s="192">
        <v>13</v>
      </c>
      <c r="K15" s="193">
        <v>2523.1</v>
      </c>
      <c r="L15" s="193">
        <v>1545</v>
      </c>
      <c r="M15" s="193">
        <v>554.1</v>
      </c>
      <c r="N15" s="193">
        <v>990.9</v>
      </c>
      <c r="O15" s="192">
        <v>39</v>
      </c>
      <c r="P15" s="194" t="s">
        <v>117</v>
      </c>
      <c r="Q15" s="192">
        <v>2016</v>
      </c>
      <c r="R15" s="135"/>
      <c r="S15" s="195" t="s">
        <v>198</v>
      </c>
      <c r="T15" s="195"/>
      <c r="U15" s="74"/>
      <c r="V15" s="195" t="s">
        <v>198</v>
      </c>
      <c r="W15" s="74"/>
      <c r="X15" s="74"/>
      <c r="Y15" s="195" t="s">
        <v>198</v>
      </c>
      <c r="Z15" s="74"/>
      <c r="AA15" s="74"/>
      <c r="AB15" s="195">
        <v>0</v>
      </c>
      <c r="AC15" s="74"/>
      <c r="AD15" s="195">
        <v>3006.6</v>
      </c>
      <c r="AE15" s="195">
        <v>5064786.07</v>
      </c>
      <c r="AF15" s="212">
        <v>44926</v>
      </c>
      <c r="AG15" s="74"/>
      <c r="AH15" s="195" t="s">
        <v>198</v>
      </c>
      <c r="AI15" s="74"/>
      <c r="AJ15" s="74"/>
      <c r="AK15" s="135">
        <v>0</v>
      </c>
      <c r="AL15" s="74"/>
      <c r="AM15" s="195"/>
      <c r="AN15" s="195" t="s">
        <v>198</v>
      </c>
      <c r="AO15" s="195"/>
      <c r="AP15" s="195"/>
      <c r="AQ15" s="195">
        <v>0</v>
      </c>
      <c r="AR15" s="195"/>
      <c r="AS15" s="195"/>
      <c r="AT15" s="195">
        <v>0</v>
      </c>
      <c r="AU15" s="195"/>
      <c r="AV15" s="195"/>
      <c r="AW15" s="195" t="s">
        <v>198</v>
      </c>
      <c r="AX15" s="212"/>
      <c r="AY15" s="75"/>
      <c r="AZ15" s="195">
        <v>0</v>
      </c>
      <c r="BA15" s="75"/>
      <c r="BB15" s="215">
        <v>5527707.5199999996</v>
      </c>
      <c r="BC15" s="221">
        <v>0</v>
      </c>
      <c r="BD15" s="193">
        <v>0</v>
      </c>
      <c r="BE15" s="193">
        <v>0</v>
      </c>
      <c r="BF15" s="215">
        <v>5527707.5199999996</v>
      </c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</row>
    <row r="16" spans="1:139" s="72" customFormat="1" ht="22.5" customHeight="1" x14ac:dyDescent="0.2">
      <c r="A16" s="191">
        <v>2</v>
      </c>
      <c r="B16" s="190" t="s">
        <v>295</v>
      </c>
      <c r="C16" s="191">
        <v>1956</v>
      </c>
      <c r="D16" s="73" t="s">
        <v>115</v>
      </c>
      <c r="E16" s="192">
        <v>2</v>
      </c>
      <c r="F16" s="192">
        <v>1</v>
      </c>
      <c r="G16" s="192">
        <v>8</v>
      </c>
      <c r="H16" s="192">
        <v>3</v>
      </c>
      <c r="I16" s="192">
        <v>5</v>
      </c>
      <c r="J16" s="192">
        <v>0</v>
      </c>
      <c r="K16" s="193">
        <v>957.2</v>
      </c>
      <c r="L16" s="193">
        <v>532.4</v>
      </c>
      <c r="M16" s="193">
        <v>153.4</v>
      </c>
      <c r="N16" s="193">
        <v>379</v>
      </c>
      <c r="O16" s="192">
        <v>16</v>
      </c>
      <c r="P16" s="192"/>
      <c r="Q16" s="192"/>
      <c r="R16" s="135">
        <v>1066.8</v>
      </c>
      <c r="S16" s="195" t="s">
        <v>311</v>
      </c>
      <c r="T16" s="212">
        <v>44926</v>
      </c>
      <c r="U16" s="74"/>
      <c r="V16" s="195" t="s">
        <v>198</v>
      </c>
      <c r="W16" s="74"/>
      <c r="X16" s="74"/>
      <c r="Y16" s="195" t="s">
        <v>198</v>
      </c>
      <c r="Z16" s="74"/>
      <c r="AA16" s="74"/>
      <c r="AB16" s="195">
        <v>0</v>
      </c>
      <c r="AC16" s="74"/>
      <c r="AD16" s="195"/>
      <c r="AE16" s="195" t="s">
        <v>198</v>
      </c>
      <c r="AF16" s="195"/>
      <c r="AG16" s="74"/>
      <c r="AH16" s="195" t="s">
        <v>198</v>
      </c>
      <c r="AI16" s="74"/>
      <c r="AJ16" s="74"/>
      <c r="AK16" s="135">
        <v>0</v>
      </c>
      <c r="AL16" s="74"/>
      <c r="AM16" s="195"/>
      <c r="AN16" s="195" t="s">
        <v>198</v>
      </c>
      <c r="AO16" s="195"/>
      <c r="AP16" s="195"/>
      <c r="AQ16" s="195">
        <v>0</v>
      </c>
      <c r="AR16" s="195"/>
      <c r="AS16" s="195"/>
      <c r="AT16" s="195">
        <v>0</v>
      </c>
      <c r="AU16" s="195"/>
      <c r="AV16" s="195"/>
      <c r="AW16" s="195" t="s">
        <v>198</v>
      </c>
      <c r="AX16" s="212"/>
      <c r="AY16" s="75"/>
      <c r="AZ16" s="195">
        <v>0</v>
      </c>
      <c r="BA16" s="75"/>
      <c r="BB16" s="214" t="s">
        <v>340</v>
      </c>
      <c r="BC16" s="221">
        <v>0</v>
      </c>
      <c r="BD16" s="193">
        <v>0</v>
      </c>
      <c r="BE16" s="193">
        <v>0</v>
      </c>
      <c r="BF16" s="213">
        <v>653198.72</v>
      </c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</row>
    <row r="17" spans="1:139" s="71" customFormat="1" ht="23.25" customHeight="1" x14ac:dyDescent="0.2">
      <c r="A17" s="191">
        <v>3</v>
      </c>
      <c r="B17" s="77" t="str">
        <f>[1]КПР!D2502</f>
        <v>г. Электросталь, п. Новые дома, д.4</v>
      </c>
      <c r="C17" s="78">
        <v>1972</v>
      </c>
      <c r="D17" s="78" t="s">
        <v>65</v>
      </c>
      <c r="E17" s="78">
        <v>5</v>
      </c>
      <c r="F17" s="78">
        <v>4</v>
      </c>
      <c r="G17" s="78">
        <v>70</v>
      </c>
      <c r="H17" s="78">
        <v>13</v>
      </c>
      <c r="I17" s="78">
        <v>57</v>
      </c>
      <c r="J17" s="78">
        <v>0</v>
      </c>
      <c r="K17" s="79">
        <v>3690.6</v>
      </c>
      <c r="L17" s="79">
        <v>3406.3</v>
      </c>
      <c r="M17" s="79">
        <f>L17-N17</f>
        <v>637.14000000000033</v>
      </c>
      <c r="N17" s="79">
        <v>2769.16</v>
      </c>
      <c r="O17" s="78">
        <v>177</v>
      </c>
      <c r="P17" s="80"/>
      <c r="Q17" s="80"/>
      <c r="R17" s="81"/>
      <c r="S17" s="82" t="s">
        <v>198</v>
      </c>
      <c r="T17" s="83"/>
      <c r="U17" s="84"/>
      <c r="V17" s="82" t="s">
        <v>198</v>
      </c>
      <c r="W17" s="83"/>
      <c r="X17" s="81">
        <v>1084.8399999999999</v>
      </c>
      <c r="Y17" s="82" t="s">
        <v>220</v>
      </c>
      <c r="Z17" s="83">
        <v>44926</v>
      </c>
      <c r="AA17" s="85"/>
      <c r="AB17" s="86">
        <v>0</v>
      </c>
      <c r="AC17" s="85"/>
      <c r="AD17" s="81"/>
      <c r="AE17" s="82" t="s">
        <v>198</v>
      </c>
      <c r="AF17" s="83"/>
      <c r="AG17" s="84"/>
      <c r="AH17" s="82" t="s">
        <v>198</v>
      </c>
      <c r="AI17" s="83"/>
      <c r="AJ17" s="85"/>
      <c r="AK17" s="86">
        <v>0</v>
      </c>
      <c r="AL17" s="85"/>
      <c r="AM17" s="85"/>
      <c r="AN17" s="86" t="s">
        <v>198</v>
      </c>
      <c r="AO17" s="85"/>
      <c r="AP17" s="85"/>
      <c r="AQ17" s="86">
        <v>0</v>
      </c>
      <c r="AR17" s="85"/>
      <c r="AS17" s="85"/>
      <c r="AT17" s="86">
        <v>0</v>
      </c>
      <c r="AU17" s="85"/>
      <c r="AV17" s="85"/>
      <c r="AW17" s="86" t="s">
        <v>198</v>
      </c>
      <c r="AX17" s="87"/>
      <c r="AY17" s="87"/>
      <c r="AZ17" s="88">
        <v>0</v>
      </c>
      <c r="BA17" s="87"/>
      <c r="BB17" s="214" t="s">
        <v>135</v>
      </c>
      <c r="BC17" s="86">
        <v>0</v>
      </c>
      <c r="BD17" s="86">
        <v>0</v>
      </c>
      <c r="BE17" s="86">
        <v>0</v>
      </c>
      <c r="BF17" s="274">
        <v>9175411.7699999996</v>
      </c>
    </row>
    <row r="18" spans="1:139" s="71" customFormat="1" ht="20.25" customHeight="1" x14ac:dyDescent="0.2">
      <c r="A18" s="191">
        <v>4</v>
      </c>
      <c r="B18" s="77" t="str">
        <f>[1]КПР!D2503</f>
        <v>г. Электросталь, п. Фрязево, ул. Московская, д.2</v>
      </c>
      <c r="C18" s="78">
        <v>1959</v>
      </c>
      <c r="D18" s="78" t="s">
        <v>65</v>
      </c>
      <c r="E18" s="78">
        <v>2</v>
      </c>
      <c r="F18" s="78">
        <v>1</v>
      </c>
      <c r="G18" s="78">
        <v>8</v>
      </c>
      <c r="H18" s="78">
        <v>1</v>
      </c>
      <c r="I18" s="78">
        <v>7</v>
      </c>
      <c r="J18" s="78">
        <v>0</v>
      </c>
      <c r="K18" s="79">
        <v>501.5</v>
      </c>
      <c r="L18" s="79">
        <v>449.2</v>
      </c>
      <c r="M18" s="79">
        <v>51.9</v>
      </c>
      <c r="N18" s="79">
        <f>L18-M18</f>
        <v>397.3</v>
      </c>
      <c r="O18" s="78">
        <v>21</v>
      </c>
      <c r="P18" s="80"/>
      <c r="Q18" s="80"/>
      <c r="R18" s="81">
        <v>2266</v>
      </c>
      <c r="S18" s="82" t="s">
        <v>312</v>
      </c>
      <c r="T18" s="83">
        <v>44926</v>
      </c>
      <c r="U18" s="84"/>
      <c r="V18" s="82" t="s">
        <v>198</v>
      </c>
      <c r="W18" s="83"/>
      <c r="X18" s="81">
        <v>1260</v>
      </c>
      <c r="Y18" s="82" t="s">
        <v>316</v>
      </c>
      <c r="Z18" s="83">
        <v>44926</v>
      </c>
      <c r="AA18" s="85"/>
      <c r="AB18" s="86">
        <v>0</v>
      </c>
      <c r="AC18" s="85"/>
      <c r="AD18" s="81">
        <v>550</v>
      </c>
      <c r="AE18" s="82" t="s">
        <v>327</v>
      </c>
      <c r="AF18" s="83">
        <v>44926</v>
      </c>
      <c r="AG18" s="84"/>
      <c r="AH18" s="82" t="s">
        <v>198</v>
      </c>
      <c r="AI18" s="83"/>
      <c r="AJ18" s="85"/>
      <c r="AK18" s="86">
        <v>0</v>
      </c>
      <c r="AL18" s="85"/>
      <c r="AM18" s="86">
        <v>550</v>
      </c>
      <c r="AN18" s="86" t="s">
        <v>336</v>
      </c>
      <c r="AO18" s="211">
        <v>44926</v>
      </c>
      <c r="AP18" s="85"/>
      <c r="AQ18" s="86">
        <v>0</v>
      </c>
      <c r="AR18" s="85"/>
      <c r="AS18" s="85"/>
      <c r="AT18" s="86">
        <v>0</v>
      </c>
      <c r="AU18" s="85"/>
      <c r="AV18" s="86">
        <v>2</v>
      </c>
      <c r="AW18" s="86" t="s">
        <v>338</v>
      </c>
      <c r="AX18" s="211">
        <v>44926</v>
      </c>
      <c r="AY18" s="87"/>
      <c r="AZ18" s="88">
        <v>0</v>
      </c>
      <c r="BA18" s="87"/>
      <c r="BB18" s="215" t="s">
        <v>359</v>
      </c>
      <c r="BC18" s="86">
        <v>0</v>
      </c>
      <c r="BD18" s="86">
        <v>0</v>
      </c>
      <c r="BE18" s="86">
        <v>0</v>
      </c>
      <c r="BF18" s="274" t="s">
        <v>359</v>
      </c>
    </row>
    <row r="19" spans="1:139" s="71" customFormat="1" ht="21" customHeight="1" x14ac:dyDescent="0.2">
      <c r="A19" s="191">
        <v>5</v>
      </c>
      <c r="B19" s="77" t="str">
        <f>[1]КПР!D2504</f>
        <v>г. Электросталь, п. Фрязево, ул. Московская, д.4</v>
      </c>
      <c r="C19" s="89">
        <v>1958</v>
      </c>
      <c r="D19" s="90" t="s">
        <v>65</v>
      </c>
      <c r="E19" s="78">
        <v>2</v>
      </c>
      <c r="F19" s="78">
        <v>1</v>
      </c>
      <c r="G19" s="78">
        <v>8</v>
      </c>
      <c r="H19" s="78">
        <v>0</v>
      </c>
      <c r="I19" s="78">
        <v>8</v>
      </c>
      <c r="J19" s="78">
        <v>0</v>
      </c>
      <c r="K19" s="79">
        <v>487.1</v>
      </c>
      <c r="L19" s="79">
        <v>440</v>
      </c>
      <c r="M19" s="79">
        <v>0</v>
      </c>
      <c r="N19" s="79">
        <v>440</v>
      </c>
      <c r="O19" s="78">
        <v>17</v>
      </c>
      <c r="P19" s="80"/>
      <c r="Q19" s="80"/>
      <c r="R19" s="81">
        <v>2207.5</v>
      </c>
      <c r="S19" s="82" t="s">
        <v>313</v>
      </c>
      <c r="T19" s="83">
        <v>44926</v>
      </c>
      <c r="U19" s="84"/>
      <c r="V19" s="82" t="s">
        <v>198</v>
      </c>
      <c r="W19" s="83"/>
      <c r="X19" s="81">
        <v>2207.6</v>
      </c>
      <c r="Y19" s="82" t="s">
        <v>317</v>
      </c>
      <c r="Z19" s="83">
        <v>44926</v>
      </c>
      <c r="AA19" s="85"/>
      <c r="AB19" s="86">
        <v>0</v>
      </c>
      <c r="AC19" s="85"/>
      <c r="AD19" s="81">
        <v>550</v>
      </c>
      <c r="AE19" s="82" t="s">
        <v>327</v>
      </c>
      <c r="AF19" s="83">
        <v>44926</v>
      </c>
      <c r="AG19" s="84"/>
      <c r="AH19" s="82" t="s">
        <v>198</v>
      </c>
      <c r="AI19" s="83"/>
      <c r="AJ19" s="85"/>
      <c r="AK19" s="86">
        <v>0</v>
      </c>
      <c r="AL19" s="85"/>
      <c r="AM19" s="86">
        <v>550</v>
      </c>
      <c r="AN19" s="86" t="s">
        <v>336</v>
      </c>
      <c r="AO19" s="211">
        <v>44926</v>
      </c>
      <c r="AP19" s="85"/>
      <c r="AQ19" s="86">
        <v>0</v>
      </c>
      <c r="AR19" s="85"/>
      <c r="AS19" s="85"/>
      <c r="AT19" s="86">
        <v>0</v>
      </c>
      <c r="AU19" s="85"/>
      <c r="AV19" s="86">
        <v>2</v>
      </c>
      <c r="AW19" s="86" t="s">
        <v>338</v>
      </c>
      <c r="AX19" s="211">
        <v>44926</v>
      </c>
      <c r="AY19" s="87"/>
      <c r="AZ19" s="88">
        <v>0</v>
      </c>
      <c r="BA19" s="87"/>
      <c r="BB19" s="215" t="s">
        <v>360</v>
      </c>
      <c r="BC19" s="86">
        <v>0</v>
      </c>
      <c r="BD19" s="86">
        <v>0</v>
      </c>
      <c r="BE19" s="86">
        <v>0</v>
      </c>
      <c r="BF19" s="274" t="s">
        <v>360</v>
      </c>
    </row>
    <row r="20" spans="1:139" s="71" customFormat="1" ht="20.25" customHeight="1" x14ac:dyDescent="0.2">
      <c r="A20" s="191">
        <v>6</v>
      </c>
      <c r="B20" s="95" t="s">
        <v>47</v>
      </c>
      <c r="C20" s="105">
        <v>1995</v>
      </c>
      <c r="D20" s="106" t="s">
        <v>65</v>
      </c>
      <c r="E20" s="105">
        <v>14</v>
      </c>
      <c r="F20" s="105">
        <v>1</v>
      </c>
      <c r="G20" s="105">
        <v>93</v>
      </c>
      <c r="H20" s="105">
        <v>12</v>
      </c>
      <c r="I20" s="107">
        <v>81</v>
      </c>
      <c r="J20" s="98">
        <v>0</v>
      </c>
      <c r="K20" s="100">
        <v>7200</v>
      </c>
      <c r="L20" s="100">
        <v>7200</v>
      </c>
      <c r="M20" s="100">
        <v>520.79999999999995</v>
      </c>
      <c r="N20" s="100">
        <v>4681.6000000000004</v>
      </c>
      <c r="O20" s="98">
        <v>216</v>
      </c>
      <c r="P20" s="93"/>
      <c r="Q20" s="94"/>
      <c r="R20" s="150"/>
      <c r="S20" s="207" t="s">
        <v>198</v>
      </c>
      <c r="T20" s="83"/>
      <c r="U20" s="84">
        <v>2</v>
      </c>
      <c r="V20" s="82" t="s">
        <v>209</v>
      </c>
      <c r="W20" s="83">
        <v>44561</v>
      </c>
      <c r="X20" s="81"/>
      <c r="Y20" s="82" t="s">
        <v>198</v>
      </c>
      <c r="Z20" s="83"/>
      <c r="AA20" s="79"/>
      <c r="AB20" s="86">
        <v>0</v>
      </c>
      <c r="AC20" s="101"/>
      <c r="AD20" s="81"/>
      <c r="AE20" s="82" t="s">
        <v>198</v>
      </c>
      <c r="AF20" s="83"/>
      <c r="AG20" s="84"/>
      <c r="AH20" s="82" t="s">
        <v>198</v>
      </c>
      <c r="AI20" s="83"/>
      <c r="AJ20" s="102"/>
      <c r="AK20" s="86">
        <v>0</v>
      </c>
      <c r="AL20" s="101"/>
      <c r="AM20" s="102"/>
      <c r="AN20" s="86" t="s">
        <v>198</v>
      </c>
      <c r="AO20" s="103"/>
      <c r="AP20" s="102"/>
      <c r="AQ20" s="86">
        <v>0</v>
      </c>
      <c r="AR20" s="103"/>
      <c r="AS20" s="102"/>
      <c r="AT20" s="86">
        <v>0</v>
      </c>
      <c r="AU20" s="103"/>
      <c r="AV20" s="102"/>
      <c r="AW20" s="86" t="s">
        <v>198</v>
      </c>
      <c r="AX20" s="104"/>
      <c r="AY20" s="104"/>
      <c r="AZ20" s="88">
        <v>0</v>
      </c>
      <c r="BA20" s="104"/>
      <c r="BB20" s="214" t="s">
        <v>136</v>
      </c>
      <c r="BC20" s="79">
        <v>0</v>
      </c>
      <c r="BD20" s="86">
        <v>0</v>
      </c>
      <c r="BE20" s="86">
        <v>0</v>
      </c>
      <c r="BF20" s="274">
        <v>11582617.949999999</v>
      </c>
    </row>
    <row r="21" spans="1:139" s="71" customFormat="1" ht="18.75" customHeight="1" x14ac:dyDescent="0.2">
      <c r="A21" s="191">
        <v>7</v>
      </c>
      <c r="B21" s="108" t="s">
        <v>124</v>
      </c>
      <c r="C21" s="109">
        <v>1999</v>
      </c>
      <c r="D21" s="110" t="s">
        <v>290</v>
      </c>
      <c r="E21" s="109">
        <v>10</v>
      </c>
      <c r="F21" s="109">
        <v>7</v>
      </c>
      <c r="G21" s="109">
        <v>260</v>
      </c>
      <c r="H21" s="109">
        <v>18</v>
      </c>
      <c r="I21" s="109">
        <v>242</v>
      </c>
      <c r="J21" s="109">
        <v>0</v>
      </c>
      <c r="K21" s="111">
        <v>2067.5</v>
      </c>
      <c r="L21" s="111">
        <v>15048.4</v>
      </c>
      <c r="M21" s="111">
        <v>843.2</v>
      </c>
      <c r="N21" s="111">
        <v>14205.199999999999</v>
      </c>
      <c r="O21" s="109">
        <v>209</v>
      </c>
      <c r="P21" s="112"/>
      <c r="Q21" s="113"/>
      <c r="R21" s="150"/>
      <c r="S21" s="207" t="s">
        <v>198</v>
      </c>
      <c r="T21" s="83"/>
      <c r="U21" s="84">
        <v>4</v>
      </c>
      <c r="V21" s="82" t="s">
        <v>210</v>
      </c>
      <c r="W21" s="83">
        <v>44926</v>
      </c>
      <c r="X21" s="81"/>
      <c r="Y21" s="82" t="s">
        <v>198</v>
      </c>
      <c r="Z21" s="83"/>
      <c r="AA21" s="79"/>
      <c r="AB21" s="86">
        <v>0</v>
      </c>
      <c r="AC21" s="101"/>
      <c r="AD21" s="81"/>
      <c r="AE21" s="82" t="s">
        <v>198</v>
      </c>
      <c r="AF21" s="83"/>
      <c r="AG21" s="84"/>
      <c r="AH21" s="82" t="s">
        <v>198</v>
      </c>
      <c r="AI21" s="83"/>
      <c r="AJ21" s="102"/>
      <c r="AK21" s="86">
        <v>0</v>
      </c>
      <c r="AL21" s="101"/>
      <c r="AM21" s="102"/>
      <c r="AN21" s="86" t="s">
        <v>198</v>
      </c>
      <c r="AO21" s="103"/>
      <c r="AP21" s="102"/>
      <c r="AQ21" s="86">
        <v>0</v>
      </c>
      <c r="AR21" s="103"/>
      <c r="AS21" s="102"/>
      <c r="AT21" s="86">
        <v>0</v>
      </c>
      <c r="AU21" s="103"/>
      <c r="AV21" s="102"/>
      <c r="AW21" s="86" t="s">
        <v>198</v>
      </c>
      <c r="AX21" s="104"/>
      <c r="AY21" s="104"/>
      <c r="AZ21" s="88">
        <v>0</v>
      </c>
      <c r="BA21" s="104"/>
      <c r="BB21" s="214" t="s">
        <v>137</v>
      </c>
      <c r="BC21" s="79">
        <v>0</v>
      </c>
      <c r="BD21" s="86">
        <v>15320938.83</v>
      </c>
      <c r="BE21" s="86">
        <v>173671.54</v>
      </c>
      <c r="BF21" s="274">
        <v>1872543.8999999994</v>
      </c>
    </row>
    <row r="22" spans="1:139" s="71" customFormat="1" ht="24.75" customHeight="1" x14ac:dyDescent="0.2">
      <c r="A22" s="191">
        <v>8</v>
      </c>
      <c r="B22" s="108" t="s">
        <v>48</v>
      </c>
      <c r="C22" s="114">
        <v>1957</v>
      </c>
      <c r="D22" s="114" t="s">
        <v>65</v>
      </c>
      <c r="E22" s="114">
        <v>5</v>
      </c>
      <c r="F22" s="114">
        <v>6</v>
      </c>
      <c r="G22" s="115">
        <v>86</v>
      </c>
      <c r="H22" s="114">
        <v>7</v>
      </c>
      <c r="I22" s="114">
        <v>78</v>
      </c>
      <c r="J22" s="114">
        <v>1</v>
      </c>
      <c r="K22" s="116">
        <v>7213</v>
      </c>
      <c r="L22" s="111">
        <v>5282.1</v>
      </c>
      <c r="M22" s="116">
        <v>491.3</v>
      </c>
      <c r="N22" s="116">
        <v>4790.8</v>
      </c>
      <c r="O22" s="114">
        <v>201</v>
      </c>
      <c r="P22" s="117" t="s">
        <v>71</v>
      </c>
      <c r="Q22" s="118">
        <v>2018</v>
      </c>
      <c r="R22" s="150"/>
      <c r="S22" s="207" t="s">
        <v>198</v>
      </c>
      <c r="T22" s="83"/>
      <c r="U22" s="84"/>
      <c r="V22" s="82" t="s">
        <v>198</v>
      </c>
      <c r="W22" s="83"/>
      <c r="X22" s="81"/>
      <c r="Y22" s="82" t="s">
        <v>198</v>
      </c>
      <c r="Z22" s="83"/>
      <c r="AA22" s="79"/>
      <c r="AB22" s="86">
        <v>0</v>
      </c>
      <c r="AC22" s="101"/>
      <c r="AD22" s="81">
        <v>63</v>
      </c>
      <c r="AE22" s="82" t="s">
        <v>262</v>
      </c>
      <c r="AF22" s="83">
        <v>44926</v>
      </c>
      <c r="AG22" s="84"/>
      <c r="AH22" s="82" t="s">
        <v>198</v>
      </c>
      <c r="AI22" s="83"/>
      <c r="AJ22" s="119"/>
      <c r="AK22" s="86">
        <v>0</v>
      </c>
      <c r="AL22" s="101"/>
      <c r="AM22" s="119"/>
      <c r="AN22" s="86" t="s">
        <v>198</v>
      </c>
      <c r="AO22" s="103"/>
      <c r="AP22" s="119"/>
      <c r="AQ22" s="86">
        <v>0</v>
      </c>
      <c r="AR22" s="103"/>
      <c r="AS22" s="119"/>
      <c r="AT22" s="86">
        <v>0</v>
      </c>
      <c r="AU22" s="103"/>
      <c r="AV22" s="119"/>
      <c r="AW22" s="86" t="s">
        <v>198</v>
      </c>
      <c r="AX22" s="120"/>
      <c r="AY22" s="120"/>
      <c r="AZ22" s="88">
        <v>0</v>
      </c>
      <c r="BA22" s="120"/>
      <c r="BB22" s="214" t="s">
        <v>138</v>
      </c>
      <c r="BC22" s="79">
        <v>0</v>
      </c>
      <c r="BD22" s="86">
        <v>0</v>
      </c>
      <c r="BE22" s="86">
        <v>0</v>
      </c>
      <c r="BF22" s="274">
        <v>1089419.3600000001</v>
      </c>
    </row>
    <row r="23" spans="1:139" s="71" customFormat="1" ht="20.25" customHeight="1" x14ac:dyDescent="0.2">
      <c r="A23" s="191">
        <v>9</v>
      </c>
      <c r="B23" s="108" t="s">
        <v>125</v>
      </c>
      <c r="C23" s="109">
        <v>1999</v>
      </c>
      <c r="D23" s="110" t="s">
        <v>65</v>
      </c>
      <c r="E23" s="109">
        <v>9</v>
      </c>
      <c r="F23" s="109">
        <v>5</v>
      </c>
      <c r="G23" s="109">
        <v>230</v>
      </c>
      <c r="H23" s="109">
        <v>29</v>
      </c>
      <c r="I23" s="109">
        <v>201</v>
      </c>
      <c r="J23" s="109">
        <v>0</v>
      </c>
      <c r="K23" s="114">
        <v>18441.7</v>
      </c>
      <c r="L23" s="114">
        <v>14128.2</v>
      </c>
      <c r="M23" s="111">
        <v>1816.8</v>
      </c>
      <c r="N23" s="111">
        <v>12311.4</v>
      </c>
      <c r="O23" s="109">
        <v>634</v>
      </c>
      <c r="P23" s="117"/>
      <c r="Q23" s="118"/>
      <c r="R23" s="150"/>
      <c r="S23" s="207" t="s">
        <v>198</v>
      </c>
      <c r="T23" s="83"/>
      <c r="U23" s="84">
        <v>5</v>
      </c>
      <c r="V23" s="82" t="s">
        <v>211</v>
      </c>
      <c r="W23" s="83">
        <v>44926</v>
      </c>
      <c r="X23" s="81"/>
      <c r="Y23" s="82" t="s">
        <v>198</v>
      </c>
      <c r="Z23" s="83"/>
      <c r="AA23" s="79"/>
      <c r="AB23" s="86">
        <v>0</v>
      </c>
      <c r="AC23" s="101"/>
      <c r="AD23" s="81"/>
      <c r="AE23" s="82" t="s">
        <v>198</v>
      </c>
      <c r="AF23" s="83"/>
      <c r="AG23" s="84"/>
      <c r="AH23" s="82" t="s">
        <v>198</v>
      </c>
      <c r="AI23" s="83"/>
      <c r="AJ23" s="119"/>
      <c r="AK23" s="86">
        <v>0</v>
      </c>
      <c r="AL23" s="101"/>
      <c r="AM23" s="119"/>
      <c r="AN23" s="86" t="s">
        <v>198</v>
      </c>
      <c r="AO23" s="103"/>
      <c r="AP23" s="119"/>
      <c r="AQ23" s="86">
        <v>0</v>
      </c>
      <c r="AR23" s="103"/>
      <c r="AS23" s="119"/>
      <c r="AT23" s="86">
        <v>0</v>
      </c>
      <c r="AU23" s="103"/>
      <c r="AV23" s="119"/>
      <c r="AW23" s="86" t="s">
        <v>198</v>
      </c>
      <c r="AX23" s="120"/>
      <c r="AY23" s="120"/>
      <c r="AZ23" s="88">
        <v>0</v>
      </c>
      <c r="BA23" s="120"/>
      <c r="BB23" s="214" t="s">
        <v>139</v>
      </c>
      <c r="BC23" s="79">
        <v>0</v>
      </c>
      <c r="BD23" s="86">
        <v>19026018.960000001</v>
      </c>
      <c r="BE23" s="86">
        <v>207142.74</v>
      </c>
      <c r="BF23" s="274">
        <v>1481112.7400000005</v>
      </c>
    </row>
    <row r="24" spans="1:139" s="71" customFormat="1" ht="22.5" customHeight="1" x14ac:dyDescent="0.2">
      <c r="A24" s="191">
        <v>10</v>
      </c>
      <c r="B24" s="130" t="s">
        <v>296</v>
      </c>
      <c r="C24" s="98">
        <v>1952</v>
      </c>
      <c r="D24" s="92" t="s">
        <v>65</v>
      </c>
      <c r="E24" s="98">
        <v>4</v>
      </c>
      <c r="F24" s="98">
        <v>3</v>
      </c>
      <c r="G24" s="98">
        <v>38</v>
      </c>
      <c r="H24" s="98">
        <v>3</v>
      </c>
      <c r="I24" s="98">
        <v>35</v>
      </c>
      <c r="J24" s="98">
        <v>0</v>
      </c>
      <c r="K24" s="99">
        <v>2060.2999999999997</v>
      </c>
      <c r="L24" s="99">
        <v>1637.6000000000001</v>
      </c>
      <c r="M24" s="100">
        <v>123.2</v>
      </c>
      <c r="N24" s="100">
        <v>1514.4</v>
      </c>
      <c r="O24" s="98">
        <v>92</v>
      </c>
      <c r="P24" s="143"/>
      <c r="Q24" s="152"/>
      <c r="R24" s="150"/>
      <c r="S24" s="207" t="s">
        <v>198</v>
      </c>
      <c r="T24" s="134"/>
      <c r="U24" s="140"/>
      <c r="V24" s="133" t="s">
        <v>198</v>
      </c>
      <c r="W24" s="134"/>
      <c r="X24" s="150">
        <v>790</v>
      </c>
      <c r="Y24" s="133" t="s">
        <v>318</v>
      </c>
      <c r="Z24" s="134">
        <v>44926</v>
      </c>
      <c r="AA24" s="141"/>
      <c r="AB24" s="86">
        <v>0</v>
      </c>
      <c r="AC24" s="142"/>
      <c r="AD24" s="150"/>
      <c r="AE24" s="133" t="s">
        <v>198</v>
      </c>
      <c r="AF24" s="134"/>
      <c r="AG24" s="140"/>
      <c r="AH24" s="133" t="s">
        <v>198</v>
      </c>
      <c r="AI24" s="134"/>
      <c r="AJ24" s="143"/>
      <c r="AK24" s="86">
        <v>0</v>
      </c>
      <c r="AL24" s="142"/>
      <c r="AM24" s="143"/>
      <c r="AN24" s="135" t="s">
        <v>198</v>
      </c>
      <c r="AO24" s="144"/>
      <c r="AP24" s="143"/>
      <c r="AQ24" s="86">
        <v>0</v>
      </c>
      <c r="AR24" s="144"/>
      <c r="AS24" s="143"/>
      <c r="AT24" s="86">
        <v>0</v>
      </c>
      <c r="AU24" s="144"/>
      <c r="AV24" s="143"/>
      <c r="AW24" s="135" t="s">
        <v>198</v>
      </c>
      <c r="AX24" s="145"/>
      <c r="AY24" s="145"/>
      <c r="AZ24" s="88">
        <v>0</v>
      </c>
      <c r="BA24" s="145"/>
      <c r="BB24" s="214" t="s">
        <v>341</v>
      </c>
      <c r="BC24" s="79">
        <v>0</v>
      </c>
      <c r="BD24" s="79">
        <v>0</v>
      </c>
      <c r="BE24" s="79">
        <v>0</v>
      </c>
      <c r="BF24" s="274">
        <v>3522551.23</v>
      </c>
    </row>
    <row r="25" spans="1:139" s="71" customFormat="1" ht="19.5" customHeight="1" x14ac:dyDescent="0.2">
      <c r="A25" s="191">
        <v>11</v>
      </c>
      <c r="B25" s="108" t="s">
        <v>126</v>
      </c>
      <c r="C25" s="109">
        <v>1999</v>
      </c>
      <c r="D25" s="110" t="s">
        <v>290</v>
      </c>
      <c r="E25" s="109">
        <v>10</v>
      </c>
      <c r="F25" s="109">
        <v>3</v>
      </c>
      <c r="G25" s="109">
        <v>114</v>
      </c>
      <c r="H25" s="109">
        <v>2</v>
      </c>
      <c r="I25" s="109">
        <v>112</v>
      </c>
      <c r="J25" s="109">
        <v>0</v>
      </c>
      <c r="K25" s="111">
        <v>914</v>
      </c>
      <c r="L25" s="111">
        <v>6575.8</v>
      </c>
      <c r="M25" s="111">
        <v>117.3</v>
      </c>
      <c r="N25" s="111">
        <v>6458.5</v>
      </c>
      <c r="O25" s="109">
        <v>255</v>
      </c>
      <c r="P25" s="117"/>
      <c r="Q25" s="118"/>
      <c r="R25" s="150"/>
      <c r="S25" s="207" t="s">
        <v>198</v>
      </c>
      <c r="T25" s="83"/>
      <c r="U25" s="84">
        <v>3</v>
      </c>
      <c r="V25" s="82" t="s">
        <v>212</v>
      </c>
      <c r="W25" s="83">
        <v>44926</v>
      </c>
      <c r="X25" s="81"/>
      <c r="Y25" s="82" t="s">
        <v>198</v>
      </c>
      <c r="Z25" s="83"/>
      <c r="AA25" s="79"/>
      <c r="AB25" s="86">
        <v>0</v>
      </c>
      <c r="AC25" s="101"/>
      <c r="AD25" s="81"/>
      <c r="AE25" s="82" t="s">
        <v>198</v>
      </c>
      <c r="AF25" s="83"/>
      <c r="AG25" s="84"/>
      <c r="AH25" s="82" t="s">
        <v>198</v>
      </c>
      <c r="AI25" s="83"/>
      <c r="AJ25" s="119"/>
      <c r="AK25" s="86">
        <v>0</v>
      </c>
      <c r="AL25" s="101"/>
      <c r="AM25" s="119"/>
      <c r="AN25" s="86" t="s">
        <v>198</v>
      </c>
      <c r="AO25" s="103"/>
      <c r="AP25" s="119"/>
      <c r="AQ25" s="86">
        <v>0</v>
      </c>
      <c r="AR25" s="103"/>
      <c r="AS25" s="119"/>
      <c r="AT25" s="86">
        <v>0</v>
      </c>
      <c r="AU25" s="103"/>
      <c r="AV25" s="119"/>
      <c r="AW25" s="86" t="s">
        <v>198</v>
      </c>
      <c r="AX25" s="120"/>
      <c r="AY25" s="120"/>
      <c r="AZ25" s="88">
        <v>0</v>
      </c>
      <c r="BA25" s="120"/>
      <c r="BB25" s="214" t="s">
        <v>140</v>
      </c>
      <c r="BC25" s="79">
        <v>0</v>
      </c>
      <c r="BD25" s="86">
        <v>11977120.470000001</v>
      </c>
      <c r="BE25" s="86">
        <v>130253.66</v>
      </c>
      <c r="BF25" s="274">
        <v>917991.55999999878</v>
      </c>
    </row>
    <row r="26" spans="1:139" s="71" customFormat="1" ht="23.25" customHeight="1" x14ac:dyDescent="0.2">
      <c r="A26" s="191">
        <v>12</v>
      </c>
      <c r="B26" s="153" t="s">
        <v>297</v>
      </c>
      <c r="C26" s="98">
        <v>1930</v>
      </c>
      <c r="D26" s="92" t="s">
        <v>65</v>
      </c>
      <c r="E26" s="98">
        <v>4</v>
      </c>
      <c r="F26" s="98">
        <v>4</v>
      </c>
      <c r="G26" s="98">
        <v>45</v>
      </c>
      <c r="H26" s="98">
        <v>33</v>
      </c>
      <c r="I26" s="98">
        <v>12</v>
      </c>
      <c r="J26" s="98">
        <v>0</v>
      </c>
      <c r="K26" s="100">
        <v>2756.7999999999997</v>
      </c>
      <c r="L26" s="100">
        <v>2383.6999999999998</v>
      </c>
      <c r="M26" s="100">
        <v>1743.1</v>
      </c>
      <c r="N26" s="100">
        <v>640.6</v>
      </c>
      <c r="O26" s="98">
        <v>109</v>
      </c>
      <c r="P26" s="143"/>
      <c r="Q26" s="152"/>
      <c r="R26" s="150"/>
      <c r="S26" s="207" t="s">
        <v>198</v>
      </c>
      <c r="T26" s="134"/>
      <c r="U26" s="140"/>
      <c r="V26" s="133" t="s">
        <v>198</v>
      </c>
      <c r="W26" s="134"/>
      <c r="X26" s="150">
        <v>3987.5</v>
      </c>
      <c r="Y26" s="133" t="s">
        <v>221</v>
      </c>
      <c r="Z26" s="134">
        <v>44926</v>
      </c>
      <c r="AA26" s="141"/>
      <c r="AB26" s="86">
        <v>0</v>
      </c>
      <c r="AC26" s="142"/>
      <c r="AD26" s="150">
        <v>2800</v>
      </c>
      <c r="AE26" s="133" t="s">
        <v>263</v>
      </c>
      <c r="AF26" s="134">
        <v>44926</v>
      </c>
      <c r="AG26" s="140"/>
      <c r="AH26" s="133" t="s">
        <v>198</v>
      </c>
      <c r="AI26" s="134"/>
      <c r="AJ26" s="143"/>
      <c r="AK26" s="86">
        <v>0</v>
      </c>
      <c r="AL26" s="142"/>
      <c r="AM26" s="143"/>
      <c r="AN26" s="135" t="s">
        <v>198</v>
      </c>
      <c r="AO26" s="144"/>
      <c r="AP26" s="143"/>
      <c r="AQ26" s="86">
        <v>0</v>
      </c>
      <c r="AR26" s="144"/>
      <c r="AS26" s="143"/>
      <c r="AT26" s="86">
        <v>0</v>
      </c>
      <c r="AU26" s="144"/>
      <c r="AV26" s="143"/>
      <c r="AW26" s="135" t="s">
        <v>198</v>
      </c>
      <c r="AX26" s="145"/>
      <c r="AY26" s="145"/>
      <c r="AZ26" s="88">
        <v>0</v>
      </c>
      <c r="BA26" s="145"/>
      <c r="BB26" s="214" t="s">
        <v>141</v>
      </c>
      <c r="BC26" s="141">
        <v>0</v>
      </c>
      <c r="BD26" s="135">
        <v>0</v>
      </c>
      <c r="BE26" s="135">
        <v>0</v>
      </c>
      <c r="BF26" s="274">
        <v>15117955.52</v>
      </c>
    </row>
    <row r="27" spans="1:139" s="72" customFormat="1" ht="22.5" customHeight="1" x14ac:dyDescent="0.2">
      <c r="A27" s="191">
        <v>13</v>
      </c>
      <c r="B27" s="121" t="s">
        <v>49</v>
      </c>
      <c r="C27" s="109">
        <v>1930</v>
      </c>
      <c r="D27" s="110" t="s">
        <v>65</v>
      </c>
      <c r="E27" s="109">
        <v>4</v>
      </c>
      <c r="F27" s="109">
        <v>4</v>
      </c>
      <c r="G27" s="115">
        <v>40</v>
      </c>
      <c r="H27" s="109">
        <v>31</v>
      </c>
      <c r="I27" s="115">
        <v>9</v>
      </c>
      <c r="J27" s="115">
        <v>0</v>
      </c>
      <c r="K27" s="111">
        <v>2739.2999999999997</v>
      </c>
      <c r="L27" s="111">
        <v>1989.2</v>
      </c>
      <c r="M27" s="111">
        <v>1562.9</v>
      </c>
      <c r="N27" s="111">
        <v>426.29999999999995</v>
      </c>
      <c r="O27" s="115">
        <v>96</v>
      </c>
      <c r="P27" s="117"/>
      <c r="Q27" s="118"/>
      <c r="R27" s="150"/>
      <c r="S27" s="207" t="s">
        <v>198</v>
      </c>
      <c r="T27" s="134"/>
      <c r="U27" s="140"/>
      <c r="V27" s="133" t="s">
        <v>198</v>
      </c>
      <c r="W27" s="134"/>
      <c r="X27" s="150">
        <v>3987.5</v>
      </c>
      <c r="Y27" s="133" t="s">
        <v>221</v>
      </c>
      <c r="Z27" s="134">
        <v>44926</v>
      </c>
      <c r="AA27" s="141"/>
      <c r="AB27" s="86">
        <v>0</v>
      </c>
      <c r="AC27" s="142"/>
      <c r="AD27" s="150">
        <v>2800</v>
      </c>
      <c r="AE27" s="133" t="s">
        <v>263</v>
      </c>
      <c r="AF27" s="134">
        <v>44926</v>
      </c>
      <c r="AG27" s="140"/>
      <c r="AH27" s="133" t="s">
        <v>198</v>
      </c>
      <c r="AI27" s="134"/>
      <c r="AJ27" s="143"/>
      <c r="AK27" s="86">
        <v>0</v>
      </c>
      <c r="AL27" s="142"/>
      <c r="AM27" s="169"/>
      <c r="AN27" s="135" t="s">
        <v>198</v>
      </c>
      <c r="AO27" s="144"/>
      <c r="AP27" s="169"/>
      <c r="AQ27" s="86">
        <v>0</v>
      </c>
      <c r="AR27" s="144"/>
      <c r="AS27" s="169"/>
      <c r="AT27" s="86">
        <v>0</v>
      </c>
      <c r="AU27" s="144"/>
      <c r="AV27" s="169"/>
      <c r="AW27" s="135" t="s">
        <v>198</v>
      </c>
      <c r="AX27" s="145"/>
      <c r="AY27" s="145"/>
      <c r="AZ27" s="88">
        <v>0</v>
      </c>
      <c r="BA27" s="145"/>
      <c r="BB27" s="214" t="s">
        <v>141</v>
      </c>
      <c r="BC27" s="141">
        <v>0</v>
      </c>
      <c r="BD27" s="135">
        <v>0</v>
      </c>
      <c r="BE27" s="135">
        <v>0</v>
      </c>
      <c r="BF27" s="274">
        <v>15117955.52</v>
      </c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</row>
    <row r="28" spans="1:139" s="72" customFormat="1" ht="22.5" customHeight="1" x14ac:dyDescent="0.2">
      <c r="A28" s="191">
        <v>14</v>
      </c>
      <c r="B28" s="124" t="s">
        <v>50</v>
      </c>
      <c r="C28" s="109">
        <v>1938</v>
      </c>
      <c r="D28" s="110" t="s">
        <v>65</v>
      </c>
      <c r="E28" s="109">
        <v>4</v>
      </c>
      <c r="F28" s="109">
        <v>4</v>
      </c>
      <c r="G28" s="109">
        <v>40</v>
      </c>
      <c r="H28" s="109">
        <v>3</v>
      </c>
      <c r="I28" s="109">
        <v>37</v>
      </c>
      <c r="J28" s="109">
        <v>0</v>
      </c>
      <c r="K28" s="111">
        <v>4104</v>
      </c>
      <c r="L28" s="111">
        <v>2799.9</v>
      </c>
      <c r="M28" s="111">
        <v>292.7</v>
      </c>
      <c r="N28" s="111">
        <v>2507.1999999999998</v>
      </c>
      <c r="O28" s="109">
        <v>109</v>
      </c>
      <c r="P28" s="117"/>
      <c r="Q28" s="118"/>
      <c r="R28" s="150">
        <v>19089.7</v>
      </c>
      <c r="S28" s="208" t="s">
        <v>199</v>
      </c>
      <c r="T28" s="122">
        <v>44926</v>
      </c>
      <c r="U28" s="275"/>
      <c r="V28" s="276" t="s">
        <v>198</v>
      </c>
      <c r="W28" s="122"/>
      <c r="X28" s="298">
        <v>3811.13</v>
      </c>
      <c r="Y28" s="276" t="s">
        <v>222</v>
      </c>
      <c r="Z28" s="122">
        <v>44926</v>
      </c>
      <c r="AA28" s="277"/>
      <c r="AB28" s="86">
        <v>0</v>
      </c>
      <c r="AC28" s="278"/>
      <c r="AD28" s="298">
        <v>7494.71</v>
      </c>
      <c r="AE28" s="276" t="s">
        <v>264</v>
      </c>
      <c r="AF28" s="122">
        <v>44926</v>
      </c>
      <c r="AG28" s="275">
        <v>147.68</v>
      </c>
      <c r="AH28" s="276" t="s">
        <v>278</v>
      </c>
      <c r="AI28" s="122">
        <v>44926</v>
      </c>
      <c r="AJ28" s="279"/>
      <c r="AK28" s="86">
        <v>0</v>
      </c>
      <c r="AL28" s="278"/>
      <c r="AM28" s="148"/>
      <c r="AN28" s="123" t="s">
        <v>198</v>
      </c>
      <c r="AO28" s="280"/>
      <c r="AP28" s="148"/>
      <c r="AQ28" s="86">
        <v>0</v>
      </c>
      <c r="AR28" s="280"/>
      <c r="AS28" s="148"/>
      <c r="AT28" s="86">
        <v>0</v>
      </c>
      <c r="AU28" s="280"/>
      <c r="AV28" s="148"/>
      <c r="AW28" s="123" t="s">
        <v>198</v>
      </c>
      <c r="AX28" s="281"/>
      <c r="AY28" s="281"/>
      <c r="AZ28" s="88">
        <v>0</v>
      </c>
      <c r="BA28" s="281"/>
      <c r="BB28" s="214" t="s">
        <v>142</v>
      </c>
      <c r="BC28" s="282">
        <v>0</v>
      </c>
      <c r="BD28" s="283">
        <v>0</v>
      </c>
      <c r="BE28" s="283">
        <v>0</v>
      </c>
      <c r="BF28" s="284">
        <v>62179683.479999997</v>
      </c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</row>
    <row r="29" spans="1:139" s="72" customFormat="1" ht="21.75" customHeight="1" x14ac:dyDescent="0.2">
      <c r="A29" s="191">
        <v>15</v>
      </c>
      <c r="B29" s="127" t="s">
        <v>45</v>
      </c>
      <c r="C29" s="109">
        <v>1994</v>
      </c>
      <c r="D29" s="110" t="s">
        <v>65</v>
      </c>
      <c r="E29" s="109" t="s">
        <v>66</v>
      </c>
      <c r="F29" s="109">
        <v>6</v>
      </c>
      <c r="G29" s="109">
        <v>216</v>
      </c>
      <c r="H29" s="109">
        <v>23</v>
      </c>
      <c r="I29" s="115">
        <v>193</v>
      </c>
      <c r="J29" s="115">
        <v>0</v>
      </c>
      <c r="K29" s="111">
        <v>21202.400000000001</v>
      </c>
      <c r="L29" s="111">
        <v>15520</v>
      </c>
      <c r="M29" s="111">
        <v>14015</v>
      </c>
      <c r="N29" s="111">
        <v>1504.9</v>
      </c>
      <c r="O29" s="115">
        <v>626</v>
      </c>
      <c r="P29" s="117" t="s">
        <v>72</v>
      </c>
      <c r="Q29" s="118">
        <v>2019</v>
      </c>
      <c r="R29" s="150"/>
      <c r="S29" s="209" t="s">
        <v>198</v>
      </c>
      <c r="T29" s="128"/>
      <c r="U29" s="285">
        <v>3</v>
      </c>
      <c r="V29" s="286" t="s">
        <v>213</v>
      </c>
      <c r="W29" s="128">
        <v>44926</v>
      </c>
      <c r="X29" s="357"/>
      <c r="Y29" s="286" t="s">
        <v>198</v>
      </c>
      <c r="Z29" s="128"/>
      <c r="AA29" s="287"/>
      <c r="AB29" s="86">
        <v>0</v>
      </c>
      <c r="AC29" s="288"/>
      <c r="AD29" s="358"/>
      <c r="AE29" s="290" t="s">
        <v>198</v>
      </c>
      <c r="AF29" s="291"/>
      <c r="AG29" s="289"/>
      <c r="AH29" s="290" t="s">
        <v>198</v>
      </c>
      <c r="AI29" s="291"/>
      <c r="AJ29" s="292"/>
      <c r="AK29" s="86">
        <v>0</v>
      </c>
      <c r="AL29" s="293"/>
      <c r="AM29" s="294"/>
      <c r="AN29" s="129" t="s">
        <v>198</v>
      </c>
      <c r="AO29" s="295"/>
      <c r="AP29" s="294"/>
      <c r="AQ29" s="86">
        <v>0</v>
      </c>
      <c r="AR29" s="295"/>
      <c r="AS29" s="294"/>
      <c r="AT29" s="86">
        <v>0</v>
      </c>
      <c r="AU29" s="295"/>
      <c r="AV29" s="294"/>
      <c r="AW29" s="129" t="s">
        <v>198</v>
      </c>
      <c r="AX29" s="296"/>
      <c r="AY29" s="296"/>
      <c r="AZ29" s="88">
        <v>0</v>
      </c>
      <c r="BA29" s="296"/>
      <c r="BB29" s="214" t="s">
        <v>143</v>
      </c>
      <c r="BC29" s="79">
        <v>0</v>
      </c>
      <c r="BD29" s="129">
        <v>0</v>
      </c>
      <c r="BE29" s="129">
        <v>0</v>
      </c>
      <c r="BF29" s="274">
        <v>13622166.74</v>
      </c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</row>
    <row r="30" spans="1:139" s="157" customFormat="1" ht="21.75" customHeight="1" x14ac:dyDescent="0.2">
      <c r="A30" s="191">
        <v>16</v>
      </c>
      <c r="B30" s="130" t="s">
        <v>127</v>
      </c>
      <c r="C30" s="109">
        <v>1997</v>
      </c>
      <c r="D30" s="110" t="s">
        <v>65</v>
      </c>
      <c r="E30" s="109">
        <v>12</v>
      </c>
      <c r="F30" s="109">
        <v>4</v>
      </c>
      <c r="G30" s="109">
        <v>191</v>
      </c>
      <c r="H30" s="109">
        <v>35</v>
      </c>
      <c r="I30" s="115">
        <v>156</v>
      </c>
      <c r="J30" s="115">
        <v>0</v>
      </c>
      <c r="K30" s="111">
        <v>19491.599999999999</v>
      </c>
      <c r="L30" s="111">
        <v>12063.5</v>
      </c>
      <c r="M30" s="131">
        <v>2217</v>
      </c>
      <c r="N30" s="131">
        <v>9846.5</v>
      </c>
      <c r="O30" s="132">
        <v>578</v>
      </c>
      <c r="P30" s="117"/>
      <c r="Q30" s="118"/>
      <c r="R30" s="150"/>
      <c r="S30" s="210" t="s">
        <v>198</v>
      </c>
      <c r="T30" s="134"/>
      <c r="U30" s="140">
        <v>6</v>
      </c>
      <c r="V30" s="133" t="s">
        <v>214</v>
      </c>
      <c r="W30" s="134">
        <v>44926</v>
      </c>
      <c r="X30" s="150"/>
      <c r="Y30" s="133" t="s">
        <v>198</v>
      </c>
      <c r="Z30" s="134"/>
      <c r="AA30" s="141"/>
      <c r="AB30" s="86">
        <v>0</v>
      </c>
      <c r="AC30" s="142"/>
      <c r="AD30" s="150"/>
      <c r="AE30" s="133" t="s">
        <v>198</v>
      </c>
      <c r="AF30" s="134"/>
      <c r="AG30" s="140"/>
      <c r="AH30" s="133" t="s">
        <v>198</v>
      </c>
      <c r="AI30" s="134"/>
      <c r="AJ30" s="143"/>
      <c r="AK30" s="86">
        <v>0</v>
      </c>
      <c r="AL30" s="142"/>
      <c r="AM30" s="169"/>
      <c r="AN30" s="135" t="s">
        <v>198</v>
      </c>
      <c r="AO30" s="144"/>
      <c r="AP30" s="169"/>
      <c r="AQ30" s="86">
        <v>0</v>
      </c>
      <c r="AR30" s="144"/>
      <c r="AS30" s="169"/>
      <c r="AT30" s="86">
        <v>0</v>
      </c>
      <c r="AU30" s="144"/>
      <c r="AV30" s="169"/>
      <c r="AW30" s="135" t="s">
        <v>198</v>
      </c>
      <c r="AX30" s="145"/>
      <c r="AY30" s="145"/>
      <c r="AZ30" s="88">
        <v>0</v>
      </c>
      <c r="BA30" s="145"/>
      <c r="BB30" s="214" t="s">
        <v>144</v>
      </c>
      <c r="BC30" s="79">
        <v>0</v>
      </c>
      <c r="BD30" s="135">
        <v>26200277.32</v>
      </c>
      <c r="BE30" s="135">
        <v>284379.36</v>
      </c>
      <c r="BF30" s="274">
        <v>1953278.8799999985</v>
      </c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</row>
    <row r="31" spans="1:139" s="72" customFormat="1" ht="22.5" customHeight="1" x14ac:dyDescent="0.2">
      <c r="A31" s="191">
        <v>17</v>
      </c>
      <c r="B31" s="130" t="s">
        <v>51</v>
      </c>
      <c r="C31" s="109">
        <v>1955</v>
      </c>
      <c r="D31" s="110" t="s">
        <v>65</v>
      </c>
      <c r="E31" s="109">
        <v>4</v>
      </c>
      <c r="F31" s="109">
        <v>4</v>
      </c>
      <c r="G31" s="115">
        <v>52</v>
      </c>
      <c r="H31" s="109">
        <v>11</v>
      </c>
      <c r="I31" s="109">
        <v>41</v>
      </c>
      <c r="J31" s="109">
        <v>0</v>
      </c>
      <c r="K31" s="111">
        <v>3003.6</v>
      </c>
      <c r="L31" s="111">
        <v>2613.1</v>
      </c>
      <c r="M31" s="111">
        <v>533.9</v>
      </c>
      <c r="N31" s="111">
        <v>2079.1999999999998</v>
      </c>
      <c r="O31" s="109">
        <v>123</v>
      </c>
      <c r="P31" s="117"/>
      <c r="Q31" s="118"/>
      <c r="R31" s="150">
        <v>10948.3</v>
      </c>
      <c r="S31" s="210" t="s">
        <v>200</v>
      </c>
      <c r="T31" s="134">
        <v>44926</v>
      </c>
      <c r="U31" s="140"/>
      <c r="V31" s="133" t="s">
        <v>198</v>
      </c>
      <c r="W31" s="134"/>
      <c r="X31" s="150">
        <v>4415</v>
      </c>
      <c r="Y31" s="133" t="s">
        <v>223</v>
      </c>
      <c r="Z31" s="134">
        <v>44926</v>
      </c>
      <c r="AA31" s="141"/>
      <c r="AB31" s="86">
        <v>0</v>
      </c>
      <c r="AC31" s="142"/>
      <c r="AD31" s="150">
        <v>2848</v>
      </c>
      <c r="AE31" s="133" t="s">
        <v>265</v>
      </c>
      <c r="AF31" s="134">
        <v>44926</v>
      </c>
      <c r="AG31" s="140"/>
      <c r="AH31" s="133" t="s">
        <v>198</v>
      </c>
      <c r="AI31" s="134"/>
      <c r="AJ31" s="143"/>
      <c r="AK31" s="86">
        <v>0</v>
      </c>
      <c r="AL31" s="142"/>
      <c r="AM31" s="143"/>
      <c r="AN31" s="135" t="s">
        <v>198</v>
      </c>
      <c r="AO31" s="144"/>
      <c r="AP31" s="143"/>
      <c r="AQ31" s="86">
        <v>0</v>
      </c>
      <c r="AR31" s="144"/>
      <c r="AS31" s="143"/>
      <c r="AT31" s="86">
        <v>0</v>
      </c>
      <c r="AU31" s="144"/>
      <c r="AV31" s="143"/>
      <c r="AW31" s="135" t="s">
        <v>198</v>
      </c>
      <c r="AX31" s="145"/>
      <c r="AY31" s="145"/>
      <c r="AZ31" s="88">
        <v>0</v>
      </c>
      <c r="BA31" s="145"/>
      <c r="BB31" s="214" t="s">
        <v>145</v>
      </c>
      <c r="BC31" s="141">
        <v>0</v>
      </c>
      <c r="BD31" s="135">
        <v>0</v>
      </c>
      <c r="BE31" s="135">
        <v>0</v>
      </c>
      <c r="BF31" s="274">
        <v>33665097.979999997</v>
      </c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</row>
    <row r="32" spans="1:139" s="72" customFormat="1" ht="22.5" customHeight="1" x14ac:dyDescent="0.2">
      <c r="A32" s="191">
        <v>18</v>
      </c>
      <c r="B32" s="130" t="s">
        <v>298</v>
      </c>
      <c r="C32" s="98">
        <v>1968</v>
      </c>
      <c r="D32" s="92" t="s">
        <v>65</v>
      </c>
      <c r="E32" s="98">
        <v>5</v>
      </c>
      <c r="F32" s="98">
        <v>6</v>
      </c>
      <c r="G32" s="151">
        <v>100</v>
      </c>
      <c r="H32" s="98">
        <v>8</v>
      </c>
      <c r="I32" s="98">
        <v>92</v>
      </c>
      <c r="J32" s="98">
        <v>0</v>
      </c>
      <c r="K32" s="100">
        <v>5985</v>
      </c>
      <c r="L32" s="100">
        <v>5985</v>
      </c>
      <c r="M32" s="100">
        <v>325.89999999999998</v>
      </c>
      <c r="N32" s="100">
        <v>4616</v>
      </c>
      <c r="O32" s="98">
        <v>186</v>
      </c>
      <c r="P32" s="143"/>
      <c r="Q32" s="152"/>
      <c r="R32" s="150">
        <v>44069.440000000002</v>
      </c>
      <c r="S32" s="210" t="s">
        <v>314</v>
      </c>
      <c r="T32" s="134">
        <v>44926</v>
      </c>
      <c r="U32" s="140"/>
      <c r="V32" s="133" t="s">
        <v>198</v>
      </c>
      <c r="W32" s="134"/>
      <c r="X32" s="150">
        <v>1304</v>
      </c>
      <c r="Y32" s="133" t="s">
        <v>319</v>
      </c>
      <c r="Z32" s="134">
        <v>44926</v>
      </c>
      <c r="AA32" s="141"/>
      <c r="AB32" s="86">
        <v>0</v>
      </c>
      <c r="AC32" s="142"/>
      <c r="AD32" s="150">
        <v>6923</v>
      </c>
      <c r="AE32" s="133" t="s">
        <v>328</v>
      </c>
      <c r="AF32" s="134">
        <v>44926</v>
      </c>
      <c r="AG32" s="140"/>
      <c r="AH32" s="133" t="s">
        <v>198</v>
      </c>
      <c r="AI32" s="134"/>
      <c r="AJ32" s="143"/>
      <c r="AK32" s="86">
        <v>0</v>
      </c>
      <c r="AL32" s="142"/>
      <c r="AM32" s="143">
        <v>3419</v>
      </c>
      <c r="AN32" s="135" t="s">
        <v>337</v>
      </c>
      <c r="AO32" s="222">
        <v>44926</v>
      </c>
      <c r="AP32" s="143"/>
      <c r="AQ32" s="86">
        <v>0</v>
      </c>
      <c r="AR32" s="144"/>
      <c r="AS32" s="143"/>
      <c r="AT32" s="86">
        <v>0</v>
      </c>
      <c r="AU32" s="144"/>
      <c r="AV32" s="143">
        <v>1</v>
      </c>
      <c r="AW32" s="135" t="s">
        <v>339</v>
      </c>
      <c r="AX32" s="145">
        <v>44926</v>
      </c>
      <c r="AY32" s="145"/>
      <c r="AZ32" s="88">
        <v>0</v>
      </c>
      <c r="BA32" s="145"/>
      <c r="BB32" s="215" t="s">
        <v>361</v>
      </c>
      <c r="BC32" s="141">
        <v>0</v>
      </c>
      <c r="BD32" s="135">
        <v>0</v>
      </c>
      <c r="BE32" s="135">
        <v>0</v>
      </c>
      <c r="BF32" s="274" t="s">
        <v>361</v>
      </c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</row>
    <row r="33" spans="1:139" s="72" customFormat="1" ht="22.5" customHeight="1" x14ac:dyDescent="0.2">
      <c r="A33" s="191">
        <v>19</v>
      </c>
      <c r="B33" s="136" t="s">
        <v>128</v>
      </c>
      <c r="C33" s="137">
        <v>1975</v>
      </c>
      <c r="D33" s="138" t="s">
        <v>65</v>
      </c>
      <c r="E33" s="137">
        <v>9</v>
      </c>
      <c r="F33" s="137">
        <v>4</v>
      </c>
      <c r="G33" s="137">
        <v>251</v>
      </c>
      <c r="H33" s="137">
        <v>16</v>
      </c>
      <c r="I33" s="137">
        <v>235</v>
      </c>
      <c r="J33" s="137">
        <v>0</v>
      </c>
      <c r="K33" s="139">
        <v>16647.2</v>
      </c>
      <c r="L33" s="139">
        <v>12993.2</v>
      </c>
      <c r="M33" s="139">
        <v>792.4</v>
      </c>
      <c r="N33" s="139">
        <v>12200.8</v>
      </c>
      <c r="O33" s="137">
        <v>523</v>
      </c>
      <c r="P33" s="117"/>
      <c r="Q33" s="118"/>
      <c r="R33" s="150"/>
      <c r="S33" s="210" t="s">
        <v>198</v>
      </c>
      <c r="T33" s="134"/>
      <c r="U33" s="140">
        <v>4</v>
      </c>
      <c r="V33" s="133" t="s">
        <v>215</v>
      </c>
      <c r="W33" s="134">
        <v>44926</v>
      </c>
      <c r="X33" s="150"/>
      <c r="Y33" s="133" t="s">
        <v>198</v>
      </c>
      <c r="Z33" s="134"/>
      <c r="AA33" s="141"/>
      <c r="AB33" s="86">
        <v>0</v>
      </c>
      <c r="AC33" s="142"/>
      <c r="AD33" s="150"/>
      <c r="AE33" s="133" t="s">
        <v>198</v>
      </c>
      <c r="AF33" s="134"/>
      <c r="AG33" s="140"/>
      <c r="AH33" s="133" t="s">
        <v>198</v>
      </c>
      <c r="AI33" s="134"/>
      <c r="AJ33" s="143"/>
      <c r="AK33" s="86">
        <v>0</v>
      </c>
      <c r="AL33" s="142"/>
      <c r="AM33" s="143"/>
      <c r="AN33" s="135" t="s">
        <v>198</v>
      </c>
      <c r="AO33" s="144"/>
      <c r="AP33" s="143"/>
      <c r="AQ33" s="86">
        <v>0</v>
      </c>
      <c r="AR33" s="144"/>
      <c r="AS33" s="143"/>
      <c r="AT33" s="86">
        <v>0</v>
      </c>
      <c r="AU33" s="144"/>
      <c r="AV33" s="143"/>
      <c r="AW33" s="135" t="s">
        <v>198</v>
      </c>
      <c r="AX33" s="145"/>
      <c r="AY33" s="145"/>
      <c r="AZ33" s="88">
        <v>0</v>
      </c>
      <c r="BA33" s="145"/>
      <c r="BB33" s="214" t="s">
        <v>146</v>
      </c>
      <c r="BC33" s="141">
        <v>0</v>
      </c>
      <c r="BD33" s="135">
        <v>0</v>
      </c>
      <c r="BE33" s="135">
        <v>0</v>
      </c>
      <c r="BF33" s="274">
        <v>16571419.539999999</v>
      </c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</row>
    <row r="34" spans="1:139" s="72" customFormat="1" ht="22.5" customHeight="1" x14ac:dyDescent="0.2">
      <c r="A34" s="191">
        <v>20</v>
      </c>
      <c r="B34" s="146" t="s">
        <v>129</v>
      </c>
      <c r="C34" s="96">
        <v>1974</v>
      </c>
      <c r="D34" s="97" t="s">
        <v>291</v>
      </c>
      <c r="E34" s="96">
        <v>9</v>
      </c>
      <c r="F34" s="96">
        <v>2</v>
      </c>
      <c r="G34" s="96">
        <v>113</v>
      </c>
      <c r="H34" s="96">
        <v>12</v>
      </c>
      <c r="I34" s="96">
        <v>101</v>
      </c>
      <c r="J34" s="96">
        <v>0</v>
      </c>
      <c r="K34" s="147">
        <v>950.2</v>
      </c>
      <c r="L34" s="147">
        <v>6384.2</v>
      </c>
      <c r="M34" s="147">
        <v>498.2</v>
      </c>
      <c r="N34" s="147">
        <v>5886</v>
      </c>
      <c r="O34" s="96">
        <v>272</v>
      </c>
      <c r="P34" s="148"/>
      <c r="Q34" s="149"/>
      <c r="R34" s="150"/>
      <c r="S34" s="210" t="s">
        <v>198</v>
      </c>
      <c r="T34" s="134"/>
      <c r="U34" s="140">
        <v>2</v>
      </c>
      <c r="V34" s="133" t="s">
        <v>216</v>
      </c>
      <c r="W34" s="134">
        <v>44926</v>
      </c>
      <c r="X34" s="150"/>
      <c r="Y34" s="133" t="s">
        <v>198</v>
      </c>
      <c r="Z34" s="134"/>
      <c r="AA34" s="141"/>
      <c r="AB34" s="86">
        <v>0</v>
      </c>
      <c r="AC34" s="142"/>
      <c r="AD34" s="150"/>
      <c r="AE34" s="133" t="s">
        <v>198</v>
      </c>
      <c r="AF34" s="134"/>
      <c r="AG34" s="140"/>
      <c r="AH34" s="133" t="s">
        <v>198</v>
      </c>
      <c r="AI34" s="134"/>
      <c r="AJ34" s="143"/>
      <c r="AK34" s="86">
        <v>0</v>
      </c>
      <c r="AL34" s="142"/>
      <c r="AM34" s="143"/>
      <c r="AN34" s="135" t="s">
        <v>198</v>
      </c>
      <c r="AO34" s="144"/>
      <c r="AP34" s="143"/>
      <c r="AQ34" s="86">
        <v>0</v>
      </c>
      <c r="AR34" s="144"/>
      <c r="AS34" s="143"/>
      <c r="AT34" s="86">
        <v>0</v>
      </c>
      <c r="AU34" s="144"/>
      <c r="AV34" s="143"/>
      <c r="AW34" s="135" t="s">
        <v>198</v>
      </c>
      <c r="AX34" s="145"/>
      <c r="AY34" s="145"/>
      <c r="AZ34" s="88">
        <v>0</v>
      </c>
      <c r="BA34" s="145"/>
      <c r="BB34" s="214" t="s">
        <v>147</v>
      </c>
      <c r="BC34" s="141">
        <v>0</v>
      </c>
      <c r="BD34" s="135">
        <v>0</v>
      </c>
      <c r="BE34" s="135">
        <v>0</v>
      </c>
      <c r="BF34" s="274">
        <v>8285709.7699999996</v>
      </c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</row>
    <row r="35" spans="1:139" s="72" customFormat="1" ht="21.75" customHeight="1" x14ac:dyDescent="0.2">
      <c r="A35" s="191">
        <v>21</v>
      </c>
      <c r="B35" s="153" t="s">
        <v>52</v>
      </c>
      <c r="C35" s="98">
        <v>1952</v>
      </c>
      <c r="D35" s="92" t="s">
        <v>67</v>
      </c>
      <c r="E35" s="98">
        <v>2</v>
      </c>
      <c r="F35" s="98">
        <v>3</v>
      </c>
      <c r="G35" s="151">
        <v>19</v>
      </c>
      <c r="H35" s="98">
        <v>5</v>
      </c>
      <c r="I35" s="98">
        <v>14</v>
      </c>
      <c r="J35" s="98">
        <v>0</v>
      </c>
      <c r="K35" s="100">
        <v>1106.2</v>
      </c>
      <c r="L35" s="100">
        <v>1013.0999999999999</v>
      </c>
      <c r="M35" s="100">
        <v>298.3</v>
      </c>
      <c r="N35" s="100">
        <v>714.8</v>
      </c>
      <c r="O35" s="98">
        <v>53</v>
      </c>
      <c r="P35" s="143"/>
      <c r="Q35" s="152"/>
      <c r="R35" s="150"/>
      <c r="S35" s="133" t="s">
        <v>198</v>
      </c>
      <c r="T35" s="134"/>
      <c r="U35" s="140"/>
      <c r="V35" s="133" t="s">
        <v>198</v>
      </c>
      <c r="W35" s="134"/>
      <c r="X35" s="150">
        <v>3687.8</v>
      </c>
      <c r="Y35" s="133" t="s">
        <v>224</v>
      </c>
      <c r="Z35" s="134">
        <v>44926</v>
      </c>
      <c r="AA35" s="141"/>
      <c r="AB35" s="86">
        <v>0</v>
      </c>
      <c r="AC35" s="142"/>
      <c r="AD35" s="150">
        <v>2375.9</v>
      </c>
      <c r="AE35" s="133" t="s">
        <v>266</v>
      </c>
      <c r="AF35" s="134">
        <v>44926</v>
      </c>
      <c r="AG35" s="140">
        <v>155.76</v>
      </c>
      <c r="AH35" s="133" t="s">
        <v>279</v>
      </c>
      <c r="AI35" s="134">
        <v>44926</v>
      </c>
      <c r="AJ35" s="169"/>
      <c r="AK35" s="86">
        <v>0</v>
      </c>
      <c r="AL35" s="142"/>
      <c r="AM35" s="169"/>
      <c r="AN35" s="135" t="s">
        <v>198</v>
      </c>
      <c r="AO35" s="144"/>
      <c r="AP35" s="169"/>
      <c r="AQ35" s="86">
        <v>0</v>
      </c>
      <c r="AR35" s="144"/>
      <c r="AS35" s="169"/>
      <c r="AT35" s="86">
        <v>0</v>
      </c>
      <c r="AU35" s="144"/>
      <c r="AV35" s="169"/>
      <c r="AW35" s="135" t="s">
        <v>198</v>
      </c>
      <c r="AX35" s="145"/>
      <c r="AY35" s="145"/>
      <c r="AZ35" s="88">
        <v>0</v>
      </c>
      <c r="BA35" s="145"/>
      <c r="BB35" s="214" t="s">
        <v>148</v>
      </c>
      <c r="BC35" s="141">
        <v>0</v>
      </c>
      <c r="BD35" s="135">
        <v>0</v>
      </c>
      <c r="BE35" s="135">
        <v>0</v>
      </c>
      <c r="BF35" s="274">
        <v>19713261.940000001</v>
      </c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</row>
    <row r="36" spans="1:139" s="72" customFormat="1" ht="18" customHeight="1" x14ac:dyDescent="0.2">
      <c r="A36" s="191">
        <v>22</v>
      </c>
      <c r="B36" s="153" t="s">
        <v>299</v>
      </c>
      <c r="C36" s="98">
        <v>1937</v>
      </c>
      <c r="D36" s="110" t="s">
        <v>65</v>
      </c>
      <c r="E36" s="109">
        <v>4</v>
      </c>
      <c r="F36" s="109">
        <v>4</v>
      </c>
      <c r="G36" s="109">
        <v>40</v>
      </c>
      <c r="H36" s="109">
        <v>3</v>
      </c>
      <c r="I36" s="109">
        <v>37</v>
      </c>
      <c r="J36" s="109">
        <v>0</v>
      </c>
      <c r="K36" s="111">
        <v>4104</v>
      </c>
      <c r="L36" s="111">
        <v>2799.9</v>
      </c>
      <c r="M36" s="111">
        <v>292.7</v>
      </c>
      <c r="N36" s="111">
        <v>2507.1999999999998</v>
      </c>
      <c r="O36" s="109">
        <v>89</v>
      </c>
      <c r="P36" s="143"/>
      <c r="Q36" s="152"/>
      <c r="R36" s="150"/>
      <c r="S36" s="133" t="s">
        <v>198</v>
      </c>
      <c r="T36" s="134"/>
      <c r="U36" s="140"/>
      <c r="V36" s="133" t="s">
        <v>198</v>
      </c>
      <c r="W36" s="134"/>
      <c r="X36" s="150">
        <v>4450</v>
      </c>
      <c r="Y36" s="133" t="s">
        <v>320</v>
      </c>
      <c r="Z36" s="134">
        <v>44926</v>
      </c>
      <c r="AA36" s="141"/>
      <c r="AB36" s="86">
        <v>0</v>
      </c>
      <c r="AC36" s="142"/>
      <c r="AD36" s="150">
        <v>2860</v>
      </c>
      <c r="AE36" s="133" t="s">
        <v>329</v>
      </c>
      <c r="AF36" s="134">
        <v>44926</v>
      </c>
      <c r="AG36" s="140"/>
      <c r="AH36" s="133" t="s">
        <v>198</v>
      </c>
      <c r="AI36" s="134"/>
      <c r="AJ36" s="169"/>
      <c r="AK36" s="86">
        <v>0</v>
      </c>
      <c r="AL36" s="142"/>
      <c r="AM36" s="169"/>
      <c r="AN36" s="135" t="s">
        <v>198</v>
      </c>
      <c r="AO36" s="144"/>
      <c r="AP36" s="169"/>
      <c r="AQ36" s="86">
        <v>0</v>
      </c>
      <c r="AR36" s="144"/>
      <c r="AS36" s="169"/>
      <c r="AT36" s="86">
        <v>0</v>
      </c>
      <c r="AU36" s="144"/>
      <c r="AV36" s="169"/>
      <c r="AW36" s="135" t="s">
        <v>198</v>
      </c>
      <c r="AX36" s="145"/>
      <c r="AY36" s="145"/>
      <c r="AZ36" s="88">
        <v>0</v>
      </c>
      <c r="BA36" s="145"/>
      <c r="BB36" s="214" t="s">
        <v>342</v>
      </c>
      <c r="BC36" s="141">
        <v>0</v>
      </c>
      <c r="BD36" s="135">
        <v>0</v>
      </c>
      <c r="BE36" s="135">
        <v>0</v>
      </c>
      <c r="BF36" s="274">
        <v>16810374.829999998</v>
      </c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</row>
    <row r="37" spans="1:139" s="72" customFormat="1" ht="18.75" customHeight="1" x14ac:dyDescent="0.2">
      <c r="A37" s="191">
        <v>23</v>
      </c>
      <c r="B37" s="153" t="s">
        <v>53</v>
      </c>
      <c r="C37" s="98">
        <v>1995</v>
      </c>
      <c r="D37" s="92" t="s">
        <v>65</v>
      </c>
      <c r="E37" s="98">
        <v>9</v>
      </c>
      <c r="F37" s="98">
        <v>3</v>
      </c>
      <c r="G37" s="98">
        <v>108</v>
      </c>
      <c r="H37" s="98">
        <v>15</v>
      </c>
      <c r="I37" s="98">
        <v>93</v>
      </c>
      <c r="J37" s="98">
        <v>0</v>
      </c>
      <c r="K37" s="100">
        <v>10326.799999999999</v>
      </c>
      <c r="L37" s="100">
        <v>6801.2</v>
      </c>
      <c r="M37" s="100">
        <v>711</v>
      </c>
      <c r="N37" s="100">
        <v>6090.2</v>
      </c>
      <c r="O37" s="98">
        <v>311</v>
      </c>
      <c r="P37" s="143"/>
      <c r="Q37" s="152"/>
      <c r="R37" s="150"/>
      <c r="S37" s="133" t="s">
        <v>198</v>
      </c>
      <c r="T37" s="134"/>
      <c r="U37" s="140">
        <v>3</v>
      </c>
      <c r="V37" s="133" t="s">
        <v>217</v>
      </c>
      <c r="W37" s="134">
        <v>44926</v>
      </c>
      <c r="X37" s="150"/>
      <c r="Y37" s="133" t="s">
        <v>198</v>
      </c>
      <c r="Z37" s="134"/>
      <c r="AA37" s="141"/>
      <c r="AB37" s="135">
        <v>0</v>
      </c>
      <c r="AC37" s="142"/>
      <c r="AD37" s="150"/>
      <c r="AE37" s="133" t="s">
        <v>198</v>
      </c>
      <c r="AF37" s="134"/>
      <c r="AG37" s="140"/>
      <c r="AH37" s="133" t="s">
        <v>198</v>
      </c>
      <c r="AI37" s="134"/>
      <c r="AJ37" s="143"/>
      <c r="AK37" s="86">
        <v>0</v>
      </c>
      <c r="AL37" s="142"/>
      <c r="AM37" s="143"/>
      <c r="AN37" s="135" t="s">
        <v>198</v>
      </c>
      <c r="AO37" s="144"/>
      <c r="AP37" s="143"/>
      <c r="AQ37" s="135">
        <v>0</v>
      </c>
      <c r="AR37" s="144"/>
      <c r="AS37" s="143"/>
      <c r="AT37" s="86">
        <v>0</v>
      </c>
      <c r="AU37" s="144"/>
      <c r="AV37" s="143"/>
      <c r="AW37" s="135" t="s">
        <v>198</v>
      </c>
      <c r="AX37" s="145"/>
      <c r="AY37" s="145"/>
      <c r="AZ37" s="88">
        <v>0</v>
      </c>
      <c r="BA37" s="145"/>
      <c r="BB37" s="214" t="s">
        <v>149</v>
      </c>
      <c r="BC37" s="141">
        <v>0</v>
      </c>
      <c r="BD37" s="135">
        <v>0</v>
      </c>
      <c r="BE37" s="135">
        <v>0</v>
      </c>
      <c r="BF37" s="274">
        <v>12428564.66</v>
      </c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</row>
    <row r="38" spans="1:139" s="157" customFormat="1" ht="20.25" customHeight="1" x14ac:dyDescent="0.2">
      <c r="A38" s="191">
        <v>24</v>
      </c>
      <c r="B38" s="153" t="s">
        <v>130</v>
      </c>
      <c r="C38" s="154">
        <v>1999</v>
      </c>
      <c r="D38" s="155" t="s">
        <v>292</v>
      </c>
      <c r="E38" s="154">
        <v>9</v>
      </c>
      <c r="F38" s="154">
        <v>4</v>
      </c>
      <c r="G38" s="154">
        <v>144</v>
      </c>
      <c r="H38" s="154">
        <v>19</v>
      </c>
      <c r="I38" s="154">
        <v>125</v>
      </c>
      <c r="J38" s="154"/>
      <c r="K38" s="156">
        <v>13177.2</v>
      </c>
      <c r="L38" s="156">
        <v>9106.7999999999993</v>
      </c>
      <c r="M38" s="156">
        <v>1286.7</v>
      </c>
      <c r="N38" s="156">
        <v>7820.1</v>
      </c>
      <c r="O38" s="154">
        <v>406</v>
      </c>
      <c r="P38" s="143"/>
      <c r="Q38" s="152"/>
      <c r="R38" s="150"/>
      <c r="S38" s="133" t="s">
        <v>198</v>
      </c>
      <c r="T38" s="134"/>
      <c r="U38" s="140">
        <v>4</v>
      </c>
      <c r="V38" s="133" t="s">
        <v>215</v>
      </c>
      <c r="W38" s="134">
        <v>44926</v>
      </c>
      <c r="X38" s="150"/>
      <c r="Y38" s="133" t="s">
        <v>198</v>
      </c>
      <c r="Z38" s="134"/>
      <c r="AA38" s="141"/>
      <c r="AB38" s="135">
        <v>0</v>
      </c>
      <c r="AC38" s="142"/>
      <c r="AD38" s="150"/>
      <c r="AE38" s="133" t="s">
        <v>198</v>
      </c>
      <c r="AF38" s="134"/>
      <c r="AG38" s="140"/>
      <c r="AH38" s="133" t="s">
        <v>198</v>
      </c>
      <c r="AI38" s="134"/>
      <c r="AJ38" s="143"/>
      <c r="AK38" s="86">
        <v>0</v>
      </c>
      <c r="AL38" s="142"/>
      <c r="AM38" s="143"/>
      <c r="AN38" s="135" t="s">
        <v>198</v>
      </c>
      <c r="AO38" s="144"/>
      <c r="AP38" s="143"/>
      <c r="AQ38" s="135">
        <v>0</v>
      </c>
      <c r="AR38" s="144"/>
      <c r="AS38" s="143"/>
      <c r="AT38" s="86">
        <v>0</v>
      </c>
      <c r="AU38" s="144"/>
      <c r="AV38" s="143"/>
      <c r="AW38" s="135" t="s">
        <v>198</v>
      </c>
      <c r="AX38" s="145"/>
      <c r="AY38" s="145"/>
      <c r="AZ38" s="88">
        <v>0</v>
      </c>
      <c r="BA38" s="145"/>
      <c r="BB38" s="214" t="s">
        <v>150</v>
      </c>
      <c r="BC38" s="141">
        <v>0</v>
      </c>
      <c r="BD38" s="135">
        <v>15220815.17</v>
      </c>
      <c r="BE38" s="135">
        <v>165714.19</v>
      </c>
      <c r="BF38" s="274">
        <v>1184890.1900000009</v>
      </c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</row>
    <row r="39" spans="1:139" s="72" customFormat="1" ht="24" customHeight="1" x14ac:dyDescent="0.2">
      <c r="A39" s="191">
        <v>25</v>
      </c>
      <c r="B39" s="153" t="s">
        <v>54</v>
      </c>
      <c r="C39" s="98">
        <v>1952</v>
      </c>
      <c r="D39" s="92" t="s">
        <v>67</v>
      </c>
      <c r="E39" s="98">
        <v>2</v>
      </c>
      <c r="F39" s="98">
        <v>1</v>
      </c>
      <c r="G39" s="151">
        <v>8</v>
      </c>
      <c r="H39" s="98">
        <v>3</v>
      </c>
      <c r="I39" s="98">
        <v>5</v>
      </c>
      <c r="J39" s="98">
        <v>0</v>
      </c>
      <c r="K39" s="100">
        <v>394.3</v>
      </c>
      <c r="L39" s="100">
        <v>356.3</v>
      </c>
      <c r="M39" s="100">
        <v>150.80000000000001</v>
      </c>
      <c r="N39" s="100">
        <v>205.5</v>
      </c>
      <c r="O39" s="98">
        <v>29</v>
      </c>
      <c r="P39" s="143"/>
      <c r="Q39" s="152"/>
      <c r="R39" s="150"/>
      <c r="S39" s="133" t="s">
        <v>198</v>
      </c>
      <c r="T39" s="134"/>
      <c r="U39" s="140"/>
      <c r="V39" s="133" t="s">
        <v>198</v>
      </c>
      <c r="W39" s="134"/>
      <c r="X39" s="150">
        <v>1491</v>
      </c>
      <c r="Y39" s="133" t="s">
        <v>225</v>
      </c>
      <c r="Z39" s="134">
        <v>44926</v>
      </c>
      <c r="AA39" s="141"/>
      <c r="AB39" s="135">
        <v>0</v>
      </c>
      <c r="AC39" s="142"/>
      <c r="AD39" s="150">
        <v>1182.78</v>
      </c>
      <c r="AE39" s="133" t="s">
        <v>267</v>
      </c>
      <c r="AF39" s="134">
        <v>44926</v>
      </c>
      <c r="AG39" s="140">
        <v>77</v>
      </c>
      <c r="AH39" s="133" t="s">
        <v>280</v>
      </c>
      <c r="AI39" s="134">
        <v>44926</v>
      </c>
      <c r="AJ39" s="143"/>
      <c r="AK39" s="86">
        <v>0</v>
      </c>
      <c r="AL39" s="142"/>
      <c r="AM39" s="169"/>
      <c r="AN39" s="135" t="s">
        <v>198</v>
      </c>
      <c r="AO39" s="144"/>
      <c r="AP39" s="169"/>
      <c r="AQ39" s="135">
        <v>0</v>
      </c>
      <c r="AR39" s="144"/>
      <c r="AS39" s="169"/>
      <c r="AT39" s="86">
        <v>0</v>
      </c>
      <c r="AU39" s="144"/>
      <c r="AV39" s="169"/>
      <c r="AW39" s="135" t="s">
        <v>198</v>
      </c>
      <c r="AX39" s="145"/>
      <c r="AY39" s="145"/>
      <c r="AZ39" s="88">
        <v>0</v>
      </c>
      <c r="BA39" s="145"/>
      <c r="BB39" s="214" t="s">
        <v>151</v>
      </c>
      <c r="BC39" s="141">
        <v>0</v>
      </c>
      <c r="BD39" s="135">
        <v>0</v>
      </c>
      <c r="BE39" s="135">
        <v>0</v>
      </c>
      <c r="BF39" s="274">
        <v>8389750.2599999998</v>
      </c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</row>
    <row r="40" spans="1:139" s="72" customFormat="1" ht="24" customHeight="1" x14ac:dyDescent="0.2">
      <c r="A40" s="191">
        <v>26</v>
      </c>
      <c r="B40" s="297" t="s">
        <v>55</v>
      </c>
      <c r="C40" s="158">
        <v>1950</v>
      </c>
      <c r="D40" s="159" t="s">
        <v>67</v>
      </c>
      <c r="E40" s="158">
        <v>2</v>
      </c>
      <c r="F40" s="158">
        <v>1</v>
      </c>
      <c r="G40" s="160">
        <v>8</v>
      </c>
      <c r="H40" s="158">
        <v>1</v>
      </c>
      <c r="I40" s="158">
        <v>7</v>
      </c>
      <c r="J40" s="158">
        <v>0</v>
      </c>
      <c r="K40" s="161">
        <v>490.09999999999997</v>
      </c>
      <c r="L40" s="161">
        <v>450.2</v>
      </c>
      <c r="M40" s="161">
        <v>51.4</v>
      </c>
      <c r="N40" s="161">
        <v>398.8</v>
      </c>
      <c r="O40" s="158">
        <v>21</v>
      </c>
      <c r="P40" s="148"/>
      <c r="Q40" s="149"/>
      <c r="R40" s="298"/>
      <c r="S40" s="276" t="s">
        <v>198</v>
      </c>
      <c r="T40" s="122"/>
      <c r="U40" s="275"/>
      <c r="V40" s="276" t="s">
        <v>198</v>
      </c>
      <c r="W40" s="122"/>
      <c r="X40" s="298">
        <v>1616</v>
      </c>
      <c r="Y40" s="276" t="s">
        <v>226</v>
      </c>
      <c r="Z40" s="122">
        <v>44926</v>
      </c>
      <c r="AA40" s="277"/>
      <c r="AB40" s="123">
        <v>0</v>
      </c>
      <c r="AC40" s="278"/>
      <c r="AD40" s="298">
        <v>1222.22</v>
      </c>
      <c r="AE40" s="276" t="s">
        <v>268</v>
      </c>
      <c r="AF40" s="122">
        <v>44926</v>
      </c>
      <c r="AG40" s="275">
        <v>82</v>
      </c>
      <c r="AH40" s="276" t="s">
        <v>281</v>
      </c>
      <c r="AI40" s="122">
        <v>44926</v>
      </c>
      <c r="AJ40" s="279"/>
      <c r="AK40" s="86">
        <v>0</v>
      </c>
      <c r="AL40" s="278"/>
      <c r="AM40" s="148"/>
      <c r="AN40" s="123" t="s">
        <v>198</v>
      </c>
      <c r="AO40" s="280"/>
      <c r="AP40" s="148"/>
      <c r="AQ40" s="123">
        <v>0</v>
      </c>
      <c r="AR40" s="280"/>
      <c r="AS40" s="148"/>
      <c r="AT40" s="86">
        <v>0</v>
      </c>
      <c r="AU40" s="280"/>
      <c r="AV40" s="148"/>
      <c r="AW40" s="123" t="s">
        <v>198</v>
      </c>
      <c r="AX40" s="281"/>
      <c r="AY40" s="281"/>
      <c r="AZ40" s="88">
        <v>0</v>
      </c>
      <c r="BA40" s="281"/>
      <c r="BB40" s="214" t="s">
        <v>152</v>
      </c>
      <c r="BC40" s="277">
        <v>0</v>
      </c>
      <c r="BD40" s="123">
        <v>0</v>
      </c>
      <c r="BE40" s="123">
        <v>0</v>
      </c>
      <c r="BF40" s="274">
        <v>8948045.7799999993</v>
      </c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</row>
    <row r="41" spans="1:139" s="72" customFormat="1" ht="24" customHeight="1" x14ac:dyDescent="0.2">
      <c r="A41" s="191">
        <v>27</v>
      </c>
      <c r="B41" s="162" t="s">
        <v>56</v>
      </c>
      <c r="C41" s="98">
        <v>1950</v>
      </c>
      <c r="D41" s="92" t="s">
        <v>67</v>
      </c>
      <c r="E41" s="98">
        <v>2</v>
      </c>
      <c r="F41" s="98">
        <v>1</v>
      </c>
      <c r="G41" s="151">
        <v>8</v>
      </c>
      <c r="H41" s="98">
        <v>2</v>
      </c>
      <c r="I41" s="98">
        <v>6</v>
      </c>
      <c r="J41" s="98">
        <v>0</v>
      </c>
      <c r="K41" s="100">
        <v>480.7</v>
      </c>
      <c r="L41" s="100">
        <v>440.79999999999995</v>
      </c>
      <c r="M41" s="100">
        <v>103.4</v>
      </c>
      <c r="N41" s="100">
        <v>337.4</v>
      </c>
      <c r="O41" s="98">
        <v>22</v>
      </c>
      <c r="P41" s="143"/>
      <c r="Q41" s="152"/>
      <c r="R41" s="299"/>
      <c r="S41" s="300" t="s">
        <v>198</v>
      </c>
      <c r="T41" s="301"/>
      <c r="U41" s="302"/>
      <c r="V41" s="300" t="s">
        <v>198</v>
      </c>
      <c r="W41" s="301"/>
      <c r="X41" s="299">
        <v>1628.5</v>
      </c>
      <c r="Y41" s="300" t="s">
        <v>227</v>
      </c>
      <c r="Z41" s="301">
        <v>44926</v>
      </c>
      <c r="AA41" s="141"/>
      <c r="AB41" s="125">
        <v>0</v>
      </c>
      <c r="AC41" s="142"/>
      <c r="AD41" s="299">
        <v>1226.22</v>
      </c>
      <c r="AE41" s="300" t="s">
        <v>269</v>
      </c>
      <c r="AF41" s="301">
        <v>44926</v>
      </c>
      <c r="AG41" s="302">
        <v>82</v>
      </c>
      <c r="AH41" s="300" t="s">
        <v>281</v>
      </c>
      <c r="AI41" s="301">
        <v>44926</v>
      </c>
      <c r="AJ41" s="143"/>
      <c r="AK41" s="86">
        <v>0</v>
      </c>
      <c r="AL41" s="142"/>
      <c r="AM41" s="169"/>
      <c r="AN41" s="125" t="s">
        <v>198</v>
      </c>
      <c r="AO41" s="144"/>
      <c r="AP41" s="169"/>
      <c r="AQ41" s="125">
        <v>0</v>
      </c>
      <c r="AR41" s="144"/>
      <c r="AS41" s="169"/>
      <c r="AT41" s="86">
        <v>0</v>
      </c>
      <c r="AU41" s="144"/>
      <c r="AV41" s="169"/>
      <c r="AW41" s="125" t="s">
        <v>198</v>
      </c>
      <c r="AX41" s="145"/>
      <c r="AY41" s="145"/>
      <c r="AZ41" s="88">
        <v>0</v>
      </c>
      <c r="BA41" s="145"/>
      <c r="BB41" s="214" t="s">
        <v>153</v>
      </c>
      <c r="BC41" s="141">
        <v>0</v>
      </c>
      <c r="BD41" s="86">
        <v>0</v>
      </c>
      <c r="BE41" s="86">
        <v>0</v>
      </c>
      <c r="BF41" s="274">
        <v>9008340.5800000001</v>
      </c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</row>
    <row r="42" spans="1:139" s="72" customFormat="1" ht="23.25" customHeight="1" x14ac:dyDescent="0.2">
      <c r="A42" s="191">
        <v>28</v>
      </c>
      <c r="B42" s="162" t="s">
        <v>57</v>
      </c>
      <c r="C42" s="98">
        <v>1950</v>
      </c>
      <c r="D42" s="92" t="s">
        <v>67</v>
      </c>
      <c r="E42" s="98">
        <v>2</v>
      </c>
      <c r="F42" s="98">
        <v>1</v>
      </c>
      <c r="G42" s="151">
        <v>9</v>
      </c>
      <c r="H42" s="98">
        <v>0</v>
      </c>
      <c r="I42" s="98">
        <v>9</v>
      </c>
      <c r="J42" s="98">
        <v>0</v>
      </c>
      <c r="K42" s="100">
        <v>486.2</v>
      </c>
      <c r="L42" s="100">
        <v>372.5</v>
      </c>
      <c r="M42" s="100">
        <v>0</v>
      </c>
      <c r="N42" s="100">
        <v>372.5</v>
      </c>
      <c r="O42" s="98">
        <v>13</v>
      </c>
      <c r="P42" s="143"/>
      <c r="Q42" s="152"/>
      <c r="R42" s="299"/>
      <c r="S42" s="300" t="s">
        <v>198</v>
      </c>
      <c r="T42" s="301"/>
      <c r="U42" s="302"/>
      <c r="V42" s="300" t="s">
        <v>198</v>
      </c>
      <c r="W42" s="301"/>
      <c r="X42" s="299">
        <v>1628.5</v>
      </c>
      <c r="Y42" s="300" t="s">
        <v>227</v>
      </c>
      <c r="Z42" s="301">
        <v>44926</v>
      </c>
      <c r="AA42" s="141"/>
      <c r="AB42" s="125">
        <v>0</v>
      </c>
      <c r="AC42" s="142"/>
      <c r="AD42" s="299">
        <v>1227</v>
      </c>
      <c r="AE42" s="300" t="s">
        <v>270</v>
      </c>
      <c r="AF42" s="301">
        <v>44926</v>
      </c>
      <c r="AG42" s="302">
        <v>82</v>
      </c>
      <c r="AH42" s="300" t="s">
        <v>281</v>
      </c>
      <c r="AI42" s="301">
        <v>44926</v>
      </c>
      <c r="AJ42" s="143"/>
      <c r="AK42" s="86">
        <v>0</v>
      </c>
      <c r="AL42" s="142"/>
      <c r="AM42" s="143"/>
      <c r="AN42" s="125" t="s">
        <v>198</v>
      </c>
      <c r="AO42" s="144"/>
      <c r="AP42" s="143"/>
      <c r="AQ42" s="125">
        <v>0</v>
      </c>
      <c r="AR42" s="144"/>
      <c r="AS42" s="143"/>
      <c r="AT42" s="86">
        <v>0</v>
      </c>
      <c r="AU42" s="144"/>
      <c r="AV42" s="143"/>
      <c r="AW42" s="125" t="s">
        <v>198</v>
      </c>
      <c r="AX42" s="145"/>
      <c r="AY42" s="145"/>
      <c r="AZ42" s="88">
        <v>0</v>
      </c>
      <c r="BA42" s="145"/>
      <c r="BB42" s="214" t="s">
        <v>154</v>
      </c>
      <c r="BC42" s="141">
        <v>0</v>
      </c>
      <c r="BD42" s="86">
        <v>0</v>
      </c>
      <c r="BE42" s="86">
        <v>0</v>
      </c>
      <c r="BF42" s="274">
        <v>9079250.1500000004</v>
      </c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</row>
    <row r="43" spans="1:139" s="72" customFormat="1" ht="20.25" customHeight="1" x14ac:dyDescent="0.2">
      <c r="A43" s="191">
        <v>29</v>
      </c>
      <c r="B43" s="162" t="s">
        <v>58</v>
      </c>
      <c r="C43" s="163">
        <v>1949</v>
      </c>
      <c r="D43" s="164" t="s">
        <v>65</v>
      </c>
      <c r="E43" s="163">
        <v>2</v>
      </c>
      <c r="F43" s="163">
        <v>1</v>
      </c>
      <c r="G43" s="163">
        <v>8</v>
      </c>
      <c r="H43" s="163">
        <v>2</v>
      </c>
      <c r="I43" s="163">
        <v>4</v>
      </c>
      <c r="J43" s="163">
        <v>2</v>
      </c>
      <c r="K43" s="165">
        <v>650</v>
      </c>
      <c r="L43" s="165">
        <v>650</v>
      </c>
      <c r="M43" s="165">
        <v>151.4</v>
      </c>
      <c r="N43" s="165">
        <v>431.7</v>
      </c>
      <c r="O43" s="163">
        <v>23</v>
      </c>
      <c r="P43" s="166"/>
      <c r="Q43" s="167"/>
      <c r="R43" s="299"/>
      <c r="S43" s="300" t="s">
        <v>198</v>
      </c>
      <c r="T43" s="301"/>
      <c r="U43" s="302"/>
      <c r="V43" s="300" t="s">
        <v>198</v>
      </c>
      <c r="W43" s="301"/>
      <c r="X43" s="299">
        <v>1517.88</v>
      </c>
      <c r="Y43" s="300" t="s">
        <v>228</v>
      </c>
      <c r="Z43" s="301">
        <v>44926</v>
      </c>
      <c r="AA43" s="141"/>
      <c r="AB43" s="125">
        <v>0</v>
      </c>
      <c r="AC43" s="142"/>
      <c r="AD43" s="299">
        <v>1226.0999999999999</v>
      </c>
      <c r="AE43" s="300" t="s">
        <v>271</v>
      </c>
      <c r="AF43" s="301">
        <v>44926</v>
      </c>
      <c r="AG43" s="302">
        <v>90.2</v>
      </c>
      <c r="AH43" s="300" t="s">
        <v>282</v>
      </c>
      <c r="AI43" s="301">
        <v>44926</v>
      </c>
      <c r="AJ43" s="169"/>
      <c r="AK43" s="86">
        <v>0</v>
      </c>
      <c r="AL43" s="142"/>
      <c r="AM43" s="169"/>
      <c r="AN43" s="125" t="s">
        <v>198</v>
      </c>
      <c r="AO43" s="144"/>
      <c r="AP43" s="169"/>
      <c r="AQ43" s="125">
        <v>0</v>
      </c>
      <c r="AR43" s="144"/>
      <c r="AS43" s="169"/>
      <c r="AT43" s="86">
        <v>0</v>
      </c>
      <c r="AU43" s="144"/>
      <c r="AV43" s="169"/>
      <c r="AW43" s="125" t="s">
        <v>198</v>
      </c>
      <c r="AX43" s="145"/>
      <c r="AY43" s="145"/>
      <c r="AZ43" s="88">
        <v>0</v>
      </c>
      <c r="BA43" s="145"/>
      <c r="BB43" s="214" t="s">
        <v>155</v>
      </c>
      <c r="BC43" s="141">
        <v>0</v>
      </c>
      <c r="BD43" s="86">
        <v>0</v>
      </c>
      <c r="BE43" s="86">
        <v>0</v>
      </c>
      <c r="BF43" s="274">
        <v>9020241.7400000002</v>
      </c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</row>
    <row r="44" spans="1:139" s="72" customFormat="1" ht="21.75" customHeight="1" x14ac:dyDescent="0.2">
      <c r="A44" s="191">
        <v>30</v>
      </c>
      <c r="B44" s="303" t="s">
        <v>59</v>
      </c>
      <c r="C44" s="196">
        <v>1956</v>
      </c>
      <c r="D44" s="197" t="s">
        <v>65</v>
      </c>
      <c r="E44" s="196">
        <v>2</v>
      </c>
      <c r="F44" s="196">
        <v>1</v>
      </c>
      <c r="G44" s="198">
        <v>8</v>
      </c>
      <c r="H44" s="196">
        <v>1</v>
      </c>
      <c r="I44" s="196">
        <v>7</v>
      </c>
      <c r="J44" s="196">
        <v>0</v>
      </c>
      <c r="K44" s="199">
        <v>420.4</v>
      </c>
      <c r="L44" s="199">
        <v>379.40000000000003</v>
      </c>
      <c r="M44" s="199">
        <v>44.1</v>
      </c>
      <c r="N44" s="199">
        <v>335.3</v>
      </c>
      <c r="O44" s="196">
        <v>16</v>
      </c>
      <c r="P44" s="200"/>
      <c r="Q44" s="201"/>
      <c r="R44" s="304"/>
      <c r="S44" s="305" t="s">
        <v>198</v>
      </c>
      <c r="T44" s="306"/>
      <c r="U44" s="307"/>
      <c r="V44" s="305" t="s">
        <v>198</v>
      </c>
      <c r="W44" s="306"/>
      <c r="X44" s="304">
        <v>1628.5</v>
      </c>
      <c r="Y44" s="305" t="s">
        <v>227</v>
      </c>
      <c r="Z44" s="306">
        <v>44926</v>
      </c>
      <c r="AA44" s="308"/>
      <c r="AB44" s="202">
        <v>0</v>
      </c>
      <c r="AC44" s="309"/>
      <c r="AD44" s="304">
        <v>1233.3</v>
      </c>
      <c r="AE44" s="305" t="s">
        <v>272</v>
      </c>
      <c r="AF44" s="306">
        <v>44926</v>
      </c>
      <c r="AG44" s="307">
        <v>76.78</v>
      </c>
      <c r="AH44" s="305" t="s">
        <v>283</v>
      </c>
      <c r="AI44" s="306">
        <v>44926</v>
      </c>
      <c r="AJ44" s="310"/>
      <c r="AK44" s="86">
        <v>0</v>
      </c>
      <c r="AL44" s="309"/>
      <c r="AM44" s="310"/>
      <c r="AN44" s="202" t="s">
        <v>198</v>
      </c>
      <c r="AO44" s="311"/>
      <c r="AP44" s="310"/>
      <c r="AQ44" s="202">
        <v>0</v>
      </c>
      <c r="AR44" s="311"/>
      <c r="AS44" s="310"/>
      <c r="AT44" s="86">
        <v>0</v>
      </c>
      <c r="AU44" s="311"/>
      <c r="AV44" s="310"/>
      <c r="AW44" s="202" t="s">
        <v>198</v>
      </c>
      <c r="AX44" s="312"/>
      <c r="AY44" s="312"/>
      <c r="AZ44" s="88">
        <v>0</v>
      </c>
      <c r="BA44" s="312"/>
      <c r="BB44" s="214" t="s">
        <v>156</v>
      </c>
      <c r="BC44" s="308">
        <v>0</v>
      </c>
      <c r="BD44" s="202">
        <v>0</v>
      </c>
      <c r="BE44" s="202">
        <v>0</v>
      </c>
      <c r="BF44" s="274">
        <v>9208660</v>
      </c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</row>
    <row r="45" spans="1:139" s="72" customFormat="1" ht="24.75" customHeight="1" x14ac:dyDescent="0.2">
      <c r="A45" s="191">
        <v>31</v>
      </c>
      <c r="B45" s="153" t="s">
        <v>60</v>
      </c>
      <c r="C45" s="98">
        <v>1950</v>
      </c>
      <c r="D45" s="92" t="s">
        <v>67</v>
      </c>
      <c r="E45" s="98">
        <v>2</v>
      </c>
      <c r="F45" s="98">
        <v>2</v>
      </c>
      <c r="G45" s="151">
        <v>18</v>
      </c>
      <c r="H45" s="98">
        <v>4</v>
      </c>
      <c r="I45" s="98">
        <v>14</v>
      </c>
      <c r="J45" s="98">
        <v>0</v>
      </c>
      <c r="K45" s="100">
        <v>771.2</v>
      </c>
      <c r="L45" s="100">
        <v>688</v>
      </c>
      <c r="M45" s="100">
        <v>141.30000000000001</v>
      </c>
      <c r="N45" s="100">
        <v>546.70000000000005</v>
      </c>
      <c r="O45" s="98">
        <v>47</v>
      </c>
      <c r="P45" s="143"/>
      <c r="Q45" s="152"/>
      <c r="R45" s="150"/>
      <c r="S45" s="133" t="s">
        <v>198</v>
      </c>
      <c r="T45" s="134"/>
      <c r="U45" s="140"/>
      <c r="V45" s="133" t="s">
        <v>198</v>
      </c>
      <c r="W45" s="134"/>
      <c r="X45" s="150">
        <v>2732</v>
      </c>
      <c r="Y45" s="133" t="s">
        <v>229</v>
      </c>
      <c r="Z45" s="134">
        <v>44926</v>
      </c>
      <c r="AA45" s="141"/>
      <c r="AB45" s="135">
        <v>0</v>
      </c>
      <c r="AC45" s="142"/>
      <c r="AD45" s="150">
        <v>1672</v>
      </c>
      <c r="AE45" s="133" t="s">
        <v>273</v>
      </c>
      <c r="AF45" s="134">
        <v>44926</v>
      </c>
      <c r="AG45" s="140">
        <v>113.45</v>
      </c>
      <c r="AH45" s="133" t="s">
        <v>284</v>
      </c>
      <c r="AI45" s="134">
        <v>44926</v>
      </c>
      <c r="AJ45" s="143"/>
      <c r="AK45" s="86">
        <v>0</v>
      </c>
      <c r="AL45" s="142"/>
      <c r="AM45" s="169"/>
      <c r="AN45" s="135" t="s">
        <v>198</v>
      </c>
      <c r="AO45" s="144"/>
      <c r="AP45" s="169"/>
      <c r="AQ45" s="135">
        <v>0</v>
      </c>
      <c r="AR45" s="144"/>
      <c r="AS45" s="169"/>
      <c r="AT45" s="86">
        <v>0</v>
      </c>
      <c r="AU45" s="144"/>
      <c r="AV45" s="169"/>
      <c r="AW45" s="135" t="s">
        <v>198</v>
      </c>
      <c r="AX45" s="145"/>
      <c r="AY45" s="145"/>
      <c r="AZ45" s="88">
        <v>0</v>
      </c>
      <c r="BA45" s="145"/>
      <c r="BB45" s="214" t="s">
        <v>157</v>
      </c>
      <c r="BC45" s="141">
        <v>0</v>
      </c>
      <c r="BD45" s="135">
        <v>0</v>
      </c>
      <c r="BE45" s="135">
        <v>0</v>
      </c>
      <c r="BF45" s="274">
        <v>14178232.640000001</v>
      </c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</row>
    <row r="46" spans="1:139" s="72" customFormat="1" ht="34.5" customHeight="1" x14ac:dyDescent="0.2">
      <c r="A46" s="191">
        <v>32</v>
      </c>
      <c r="B46" s="153" t="s">
        <v>95</v>
      </c>
      <c r="C46" s="98">
        <v>1953</v>
      </c>
      <c r="D46" s="92" t="s">
        <v>65</v>
      </c>
      <c r="E46" s="98">
        <v>2</v>
      </c>
      <c r="F46" s="98">
        <v>2</v>
      </c>
      <c r="G46" s="151">
        <v>12</v>
      </c>
      <c r="H46" s="98">
        <v>1</v>
      </c>
      <c r="I46" s="98">
        <v>10</v>
      </c>
      <c r="J46" s="98">
        <v>1</v>
      </c>
      <c r="K46" s="100">
        <v>662.4</v>
      </c>
      <c r="L46" s="100">
        <v>606</v>
      </c>
      <c r="M46" s="100">
        <v>85.7</v>
      </c>
      <c r="N46" s="100">
        <v>520.29999999999995</v>
      </c>
      <c r="O46" s="98">
        <v>27</v>
      </c>
      <c r="P46" s="143" t="s">
        <v>119</v>
      </c>
      <c r="Q46" s="152">
        <v>2017</v>
      </c>
      <c r="R46" s="150"/>
      <c r="S46" s="133" t="s">
        <v>198</v>
      </c>
      <c r="T46" s="134"/>
      <c r="U46" s="140"/>
      <c r="V46" s="133" t="s">
        <v>198</v>
      </c>
      <c r="W46" s="134"/>
      <c r="X46" s="150">
        <v>484.93</v>
      </c>
      <c r="Y46" s="133" t="s">
        <v>321</v>
      </c>
      <c r="Z46" s="134">
        <v>44926</v>
      </c>
      <c r="AA46" s="141"/>
      <c r="AB46" s="135">
        <v>0</v>
      </c>
      <c r="AC46" s="142"/>
      <c r="AD46" s="150"/>
      <c r="AE46" s="133" t="s">
        <v>198</v>
      </c>
      <c r="AF46" s="134"/>
      <c r="AG46" s="140"/>
      <c r="AH46" s="133" t="s">
        <v>198</v>
      </c>
      <c r="AI46" s="134"/>
      <c r="AJ46" s="143"/>
      <c r="AK46" s="86">
        <v>0</v>
      </c>
      <c r="AL46" s="142"/>
      <c r="AM46" s="169"/>
      <c r="AN46" s="135" t="s">
        <v>198</v>
      </c>
      <c r="AO46" s="144"/>
      <c r="AP46" s="169"/>
      <c r="AQ46" s="135">
        <v>0</v>
      </c>
      <c r="AR46" s="144"/>
      <c r="AS46" s="169"/>
      <c r="AT46" s="86">
        <v>0</v>
      </c>
      <c r="AU46" s="144"/>
      <c r="AV46" s="169"/>
      <c r="AW46" s="135" t="s">
        <v>198</v>
      </c>
      <c r="AX46" s="145"/>
      <c r="AY46" s="145"/>
      <c r="AZ46" s="88">
        <v>0</v>
      </c>
      <c r="BA46" s="145"/>
      <c r="BB46" s="214" t="s">
        <v>343</v>
      </c>
      <c r="BC46" s="141">
        <v>0</v>
      </c>
      <c r="BD46" s="135">
        <v>0</v>
      </c>
      <c r="BE46" s="135">
        <v>0</v>
      </c>
      <c r="BF46" s="274">
        <v>2162266.7999999998</v>
      </c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</row>
    <row r="47" spans="1:139" s="72" customFormat="1" ht="27" customHeight="1" x14ac:dyDescent="0.2">
      <c r="A47" s="191">
        <v>33</v>
      </c>
      <c r="B47" s="130" t="s">
        <v>300</v>
      </c>
      <c r="C47" s="98">
        <v>1940</v>
      </c>
      <c r="D47" s="92" t="s">
        <v>65</v>
      </c>
      <c r="E47" s="98">
        <v>4</v>
      </c>
      <c r="F47" s="98">
        <v>4</v>
      </c>
      <c r="G47" s="151">
        <v>40</v>
      </c>
      <c r="H47" s="98">
        <v>2</v>
      </c>
      <c r="I47" s="98">
        <v>38</v>
      </c>
      <c r="J47" s="98">
        <v>0</v>
      </c>
      <c r="K47" s="100">
        <v>3175.5</v>
      </c>
      <c r="L47" s="100">
        <v>2329.6</v>
      </c>
      <c r="M47" s="100">
        <v>111.8</v>
      </c>
      <c r="N47" s="100">
        <v>2217.8000000000002</v>
      </c>
      <c r="O47" s="98">
        <v>79</v>
      </c>
      <c r="P47" s="143" t="s">
        <v>308</v>
      </c>
      <c r="Q47" s="152">
        <v>2015</v>
      </c>
      <c r="R47" s="150"/>
      <c r="S47" s="133" t="s">
        <v>198</v>
      </c>
      <c r="T47" s="134"/>
      <c r="U47" s="140"/>
      <c r="V47" s="133" t="s">
        <v>198</v>
      </c>
      <c r="W47" s="134"/>
      <c r="X47" s="150">
        <v>1108.2</v>
      </c>
      <c r="Y47" s="133" t="s">
        <v>322</v>
      </c>
      <c r="Z47" s="134">
        <v>44926</v>
      </c>
      <c r="AA47" s="141"/>
      <c r="AB47" s="135">
        <v>0</v>
      </c>
      <c r="AC47" s="142"/>
      <c r="AD47" s="150"/>
      <c r="AE47" s="133" t="s">
        <v>198</v>
      </c>
      <c r="AF47" s="134"/>
      <c r="AG47" s="140"/>
      <c r="AH47" s="133" t="s">
        <v>198</v>
      </c>
      <c r="AI47" s="134"/>
      <c r="AJ47" s="143"/>
      <c r="AK47" s="86">
        <v>0</v>
      </c>
      <c r="AL47" s="142"/>
      <c r="AM47" s="169"/>
      <c r="AN47" s="135" t="s">
        <v>198</v>
      </c>
      <c r="AO47" s="144"/>
      <c r="AP47" s="169"/>
      <c r="AQ47" s="135">
        <v>0</v>
      </c>
      <c r="AR47" s="144"/>
      <c r="AS47" s="169"/>
      <c r="AT47" s="86">
        <v>0</v>
      </c>
      <c r="AU47" s="144"/>
      <c r="AV47" s="169"/>
      <c r="AW47" s="135" t="s">
        <v>198</v>
      </c>
      <c r="AX47" s="145"/>
      <c r="AY47" s="145"/>
      <c r="AZ47" s="88">
        <v>0</v>
      </c>
      <c r="BA47" s="145"/>
      <c r="BB47" s="214" t="s">
        <v>344</v>
      </c>
      <c r="BC47" s="308">
        <v>0</v>
      </c>
      <c r="BD47" s="135">
        <v>0</v>
      </c>
      <c r="BE47" s="135">
        <v>0</v>
      </c>
      <c r="BF47" s="274">
        <v>4941381.3600000003</v>
      </c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</row>
    <row r="48" spans="1:139" s="72" customFormat="1" ht="19.5" customHeight="1" x14ac:dyDescent="0.2">
      <c r="A48" s="191">
        <v>34</v>
      </c>
      <c r="B48" s="130" t="s">
        <v>82</v>
      </c>
      <c r="C48" s="98">
        <v>1937</v>
      </c>
      <c r="D48" s="92" t="s">
        <v>65</v>
      </c>
      <c r="E48" s="98" t="s">
        <v>309</v>
      </c>
      <c r="F48" s="98">
        <v>6</v>
      </c>
      <c r="G48" s="151">
        <v>50</v>
      </c>
      <c r="H48" s="98">
        <v>5</v>
      </c>
      <c r="I48" s="98">
        <v>42</v>
      </c>
      <c r="J48" s="98">
        <v>3</v>
      </c>
      <c r="K48" s="100">
        <v>4464</v>
      </c>
      <c r="L48" s="100">
        <v>3571.8</v>
      </c>
      <c r="M48" s="100">
        <v>494.6</v>
      </c>
      <c r="N48" s="100">
        <v>3077.2</v>
      </c>
      <c r="O48" s="98">
        <v>158</v>
      </c>
      <c r="P48" s="143" t="s">
        <v>310</v>
      </c>
      <c r="Q48" s="152">
        <v>2015</v>
      </c>
      <c r="R48" s="150"/>
      <c r="S48" s="133" t="s">
        <v>198</v>
      </c>
      <c r="T48" s="134"/>
      <c r="U48" s="140"/>
      <c r="V48" s="133" t="s">
        <v>198</v>
      </c>
      <c r="W48" s="134"/>
      <c r="X48" s="150">
        <v>1427.5</v>
      </c>
      <c r="Y48" s="133" t="s">
        <v>323</v>
      </c>
      <c r="Z48" s="134">
        <v>44926</v>
      </c>
      <c r="AA48" s="141"/>
      <c r="AB48" s="135">
        <v>0</v>
      </c>
      <c r="AC48" s="142"/>
      <c r="AD48" s="150">
        <v>112.59</v>
      </c>
      <c r="AE48" s="133" t="s">
        <v>330</v>
      </c>
      <c r="AF48" s="134">
        <v>44926</v>
      </c>
      <c r="AG48" s="140">
        <v>292.60000000000002</v>
      </c>
      <c r="AH48" s="133" t="s">
        <v>335</v>
      </c>
      <c r="AI48" s="134">
        <v>44926</v>
      </c>
      <c r="AJ48" s="143"/>
      <c r="AK48" s="86">
        <v>0</v>
      </c>
      <c r="AL48" s="142"/>
      <c r="AM48" s="169"/>
      <c r="AN48" s="135" t="s">
        <v>198</v>
      </c>
      <c r="AO48" s="144"/>
      <c r="AP48" s="169"/>
      <c r="AQ48" s="135">
        <v>0</v>
      </c>
      <c r="AR48" s="144"/>
      <c r="AS48" s="169"/>
      <c r="AT48" s="86">
        <v>0</v>
      </c>
      <c r="AU48" s="144"/>
      <c r="AV48" s="169"/>
      <c r="AW48" s="135" t="s">
        <v>198</v>
      </c>
      <c r="AX48" s="145"/>
      <c r="AY48" s="145"/>
      <c r="AZ48" s="88">
        <v>0</v>
      </c>
      <c r="BA48" s="145"/>
      <c r="BB48" s="214" t="s">
        <v>345</v>
      </c>
      <c r="BC48" s="308">
        <v>0</v>
      </c>
      <c r="BD48" s="135">
        <v>0</v>
      </c>
      <c r="BE48" s="135">
        <v>0</v>
      </c>
      <c r="BF48" s="274">
        <v>10904653.390000001</v>
      </c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</row>
    <row r="49" spans="1:139" s="157" customFormat="1" ht="21.75" customHeight="1" x14ac:dyDescent="0.2">
      <c r="A49" s="191">
        <v>35</v>
      </c>
      <c r="B49" s="168" t="s">
        <v>131</v>
      </c>
      <c r="C49" s="98">
        <v>1968</v>
      </c>
      <c r="D49" s="92" t="s">
        <v>293</v>
      </c>
      <c r="E49" s="98">
        <v>9</v>
      </c>
      <c r="F49" s="98">
        <v>4</v>
      </c>
      <c r="G49" s="98">
        <v>216</v>
      </c>
      <c r="H49" s="98">
        <v>17</v>
      </c>
      <c r="I49" s="98">
        <v>199</v>
      </c>
      <c r="J49" s="98">
        <v>0</v>
      </c>
      <c r="K49" s="100">
        <v>13925.1</v>
      </c>
      <c r="L49" s="100">
        <v>10955.7</v>
      </c>
      <c r="M49" s="100">
        <v>879.6</v>
      </c>
      <c r="N49" s="100">
        <v>10116.1</v>
      </c>
      <c r="O49" s="98">
        <v>473</v>
      </c>
      <c r="P49" s="143"/>
      <c r="Q49" s="152"/>
      <c r="R49" s="150"/>
      <c r="S49" s="133" t="s">
        <v>198</v>
      </c>
      <c r="T49" s="134"/>
      <c r="U49" s="140">
        <v>4</v>
      </c>
      <c r="V49" s="133" t="s">
        <v>215</v>
      </c>
      <c r="W49" s="134">
        <v>44926</v>
      </c>
      <c r="X49" s="150"/>
      <c r="Y49" s="133" t="s">
        <v>198</v>
      </c>
      <c r="Z49" s="134"/>
      <c r="AA49" s="141"/>
      <c r="AB49" s="135">
        <v>0</v>
      </c>
      <c r="AC49" s="142"/>
      <c r="AD49" s="150"/>
      <c r="AE49" s="133" t="s">
        <v>198</v>
      </c>
      <c r="AF49" s="134"/>
      <c r="AG49" s="140"/>
      <c r="AH49" s="133" t="s">
        <v>198</v>
      </c>
      <c r="AI49" s="134"/>
      <c r="AJ49" s="143"/>
      <c r="AK49" s="135">
        <v>0</v>
      </c>
      <c r="AL49" s="142"/>
      <c r="AM49" s="169"/>
      <c r="AN49" s="135" t="s">
        <v>198</v>
      </c>
      <c r="AO49" s="144"/>
      <c r="AP49" s="169"/>
      <c r="AQ49" s="135">
        <v>0</v>
      </c>
      <c r="AR49" s="144"/>
      <c r="AS49" s="169"/>
      <c r="AT49" s="86">
        <v>0</v>
      </c>
      <c r="AU49" s="144"/>
      <c r="AV49" s="169"/>
      <c r="AW49" s="135" t="s">
        <v>198</v>
      </c>
      <c r="AX49" s="145"/>
      <c r="AY49" s="145"/>
      <c r="AZ49" s="88">
        <v>0</v>
      </c>
      <c r="BA49" s="145"/>
      <c r="BB49" s="214" t="s">
        <v>150</v>
      </c>
      <c r="BC49" s="170">
        <v>0</v>
      </c>
      <c r="BD49" s="135">
        <v>15220815.17</v>
      </c>
      <c r="BE49" s="135">
        <v>165714.18000000002</v>
      </c>
      <c r="BF49" s="274">
        <v>1184890.2000000009</v>
      </c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</row>
    <row r="50" spans="1:139" s="72" customFormat="1" ht="22.5" customHeight="1" x14ac:dyDescent="0.2">
      <c r="A50" s="191">
        <v>36</v>
      </c>
      <c r="B50" s="168" t="s">
        <v>61</v>
      </c>
      <c r="C50" s="98">
        <v>1971</v>
      </c>
      <c r="D50" s="92" t="s">
        <v>65</v>
      </c>
      <c r="E50" s="98">
        <v>9</v>
      </c>
      <c r="F50" s="98">
        <v>1</v>
      </c>
      <c r="G50" s="98">
        <v>51</v>
      </c>
      <c r="H50" s="151">
        <v>4</v>
      </c>
      <c r="I50" s="151">
        <v>47</v>
      </c>
      <c r="J50" s="151">
        <v>1</v>
      </c>
      <c r="K50" s="100">
        <v>3180.5</v>
      </c>
      <c r="L50" s="100">
        <v>2327.1</v>
      </c>
      <c r="M50" s="98">
        <v>165.2</v>
      </c>
      <c r="N50" s="100">
        <v>2036.6</v>
      </c>
      <c r="O50" s="151">
        <v>112</v>
      </c>
      <c r="P50" s="143"/>
      <c r="Q50" s="152"/>
      <c r="R50" s="150"/>
      <c r="S50" s="133" t="s">
        <v>198</v>
      </c>
      <c r="T50" s="134"/>
      <c r="U50" s="140">
        <v>1</v>
      </c>
      <c r="V50" s="133" t="s">
        <v>218</v>
      </c>
      <c r="W50" s="134">
        <v>44561</v>
      </c>
      <c r="X50" s="150"/>
      <c r="Y50" s="133" t="s">
        <v>198</v>
      </c>
      <c r="Z50" s="134"/>
      <c r="AA50" s="141"/>
      <c r="AB50" s="135">
        <v>0</v>
      </c>
      <c r="AC50" s="142"/>
      <c r="AD50" s="150"/>
      <c r="AE50" s="133" t="s">
        <v>198</v>
      </c>
      <c r="AF50" s="134"/>
      <c r="AG50" s="140"/>
      <c r="AH50" s="133" t="s">
        <v>198</v>
      </c>
      <c r="AI50" s="134"/>
      <c r="AJ50" s="169"/>
      <c r="AK50" s="135">
        <v>0</v>
      </c>
      <c r="AL50" s="142"/>
      <c r="AM50" s="143"/>
      <c r="AN50" s="135" t="s">
        <v>198</v>
      </c>
      <c r="AO50" s="144"/>
      <c r="AP50" s="143"/>
      <c r="AQ50" s="135">
        <v>0</v>
      </c>
      <c r="AR50" s="144"/>
      <c r="AS50" s="143"/>
      <c r="AT50" s="86">
        <v>0</v>
      </c>
      <c r="AU50" s="144"/>
      <c r="AV50" s="143"/>
      <c r="AW50" s="135" t="s">
        <v>198</v>
      </c>
      <c r="AX50" s="145"/>
      <c r="AY50" s="145"/>
      <c r="AZ50" s="88">
        <v>0</v>
      </c>
      <c r="BA50" s="145"/>
      <c r="BB50" s="214" t="s">
        <v>158</v>
      </c>
      <c r="BC50" s="170">
        <v>0</v>
      </c>
      <c r="BD50" s="135">
        <v>0</v>
      </c>
      <c r="BE50" s="135">
        <v>0</v>
      </c>
      <c r="BF50" s="274">
        <v>4142854.89</v>
      </c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</row>
    <row r="51" spans="1:139" s="157" customFormat="1" ht="22.5" customHeight="1" x14ac:dyDescent="0.2">
      <c r="A51" s="191">
        <v>37</v>
      </c>
      <c r="B51" s="168" t="s">
        <v>132</v>
      </c>
      <c r="C51" s="98">
        <v>1971</v>
      </c>
      <c r="D51" s="92" t="s">
        <v>293</v>
      </c>
      <c r="E51" s="98">
        <v>9</v>
      </c>
      <c r="F51" s="98">
        <v>4</v>
      </c>
      <c r="G51" s="98">
        <v>216</v>
      </c>
      <c r="H51" s="98">
        <v>19</v>
      </c>
      <c r="I51" s="98">
        <v>197</v>
      </c>
      <c r="J51" s="98">
        <v>0</v>
      </c>
      <c r="K51" s="100">
        <v>14033.9</v>
      </c>
      <c r="L51" s="100">
        <v>10998.5</v>
      </c>
      <c r="M51" s="100">
        <v>997.5</v>
      </c>
      <c r="N51" s="100">
        <v>10001</v>
      </c>
      <c r="O51" s="98">
        <v>445</v>
      </c>
      <c r="P51" s="143"/>
      <c r="Q51" s="152"/>
      <c r="R51" s="150"/>
      <c r="S51" s="133" t="s">
        <v>198</v>
      </c>
      <c r="T51" s="134"/>
      <c r="U51" s="140">
        <v>4</v>
      </c>
      <c r="V51" s="133" t="s">
        <v>215</v>
      </c>
      <c r="W51" s="134">
        <v>44926</v>
      </c>
      <c r="X51" s="150"/>
      <c r="Y51" s="133" t="s">
        <v>198</v>
      </c>
      <c r="Z51" s="134"/>
      <c r="AA51" s="141"/>
      <c r="AB51" s="135">
        <v>0</v>
      </c>
      <c r="AC51" s="142"/>
      <c r="AD51" s="150"/>
      <c r="AE51" s="133" t="s">
        <v>198</v>
      </c>
      <c r="AF51" s="134"/>
      <c r="AG51" s="140"/>
      <c r="AH51" s="133" t="s">
        <v>198</v>
      </c>
      <c r="AI51" s="134"/>
      <c r="AJ51" s="169"/>
      <c r="AK51" s="135">
        <v>0</v>
      </c>
      <c r="AL51" s="142"/>
      <c r="AM51" s="143"/>
      <c r="AN51" s="135" t="s">
        <v>198</v>
      </c>
      <c r="AO51" s="144"/>
      <c r="AP51" s="143"/>
      <c r="AQ51" s="135">
        <v>0</v>
      </c>
      <c r="AR51" s="144"/>
      <c r="AS51" s="143"/>
      <c r="AT51" s="86">
        <v>0</v>
      </c>
      <c r="AU51" s="144"/>
      <c r="AV51" s="143"/>
      <c r="AW51" s="135" t="s">
        <v>198</v>
      </c>
      <c r="AX51" s="145"/>
      <c r="AY51" s="145"/>
      <c r="AZ51" s="88">
        <v>0</v>
      </c>
      <c r="BA51" s="145"/>
      <c r="BB51" s="214" t="s">
        <v>146</v>
      </c>
      <c r="BC51" s="170">
        <v>0</v>
      </c>
      <c r="BD51" s="135">
        <v>14602665.48</v>
      </c>
      <c r="BE51" s="135">
        <v>165714.19</v>
      </c>
      <c r="BF51" s="274">
        <v>1803039.8699999987</v>
      </c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</row>
    <row r="52" spans="1:139" s="72" customFormat="1" ht="22.5" customHeight="1" x14ac:dyDescent="0.2">
      <c r="A52" s="191">
        <v>38</v>
      </c>
      <c r="B52" s="168" t="s">
        <v>62</v>
      </c>
      <c r="C52" s="91">
        <v>1953</v>
      </c>
      <c r="D52" s="91" t="s">
        <v>65</v>
      </c>
      <c r="E52" s="91">
        <v>4</v>
      </c>
      <c r="F52" s="91">
        <v>4</v>
      </c>
      <c r="G52" s="151">
        <v>49</v>
      </c>
      <c r="H52" s="99">
        <v>4</v>
      </c>
      <c r="I52" s="99">
        <v>45</v>
      </c>
      <c r="J52" s="99">
        <v>0</v>
      </c>
      <c r="K52" s="141">
        <v>2833.73</v>
      </c>
      <c r="L52" s="100">
        <v>2442.4300000000003</v>
      </c>
      <c r="M52" s="99">
        <v>250.3</v>
      </c>
      <c r="N52" s="141">
        <v>2192.13</v>
      </c>
      <c r="O52" s="99">
        <v>122</v>
      </c>
      <c r="P52" s="143"/>
      <c r="Q52" s="152"/>
      <c r="R52" s="150">
        <v>7746.86</v>
      </c>
      <c r="S52" s="133" t="s">
        <v>201</v>
      </c>
      <c r="T52" s="134">
        <v>44926</v>
      </c>
      <c r="U52" s="140"/>
      <c r="V52" s="133" t="s">
        <v>198</v>
      </c>
      <c r="W52" s="134"/>
      <c r="X52" s="150">
        <v>3446.94</v>
      </c>
      <c r="Y52" s="133" t="s">
        <v>230</v>
      </c>
      <c r="Z52" s="134">
        <v>44926</v>
      </c>
      <c r="AA52" s="141"/>
      <c r="AB52" s="135">
        <v>0</v>
      </c>
      <c r="AC52" s="142"/>
      <c r="AD52" s="150">
        <v>2417.8000000000002</v>
      </c>
      <c r="AE52" s="133" t="s">
        <v>274</v>
      </c>
      <c r="AF52" s="134">
        <v>44926</v>
      </c>
      <c r="AG52" s="140"/>
      <c r="AH52" s="133" t="s">
        <v>198</v>
      </c>
      <c r="AI52" s="134"/>
      <c r="AJ52" s="143"/>
      <c r="AK52" s="135">
        <v>0</v>
      </c>
      <c r="AL52" s="142"/>
      <c r="AM52" s="169"/>
      <c r="AN52" s="135" t="s">
        <v>198</v>
      </c>
      <c r="AO52" s="144"/>
      <c r="AP52" s="169"/>
      <c r="AQ52" s="135">
        <v>0</v>
      </c>
      <c r="AR52" s="144"/>
      <c r="AS52" s="169"/>
      <c r="AT52" s="86">
        <v>0</v>
      </c>
      <c r="AU52" s="144"/>
      <c r="AV52" s="169"/>
      <c r="AW52" s="135" t="s">
        <v>198</v>
      </c>
      <c r="AX52" s="145"/>
      <c r="AY52" s="145"/>
      <c r="AZ52" s="88">
        <v>0</v>
      </c>
      <c r="BA52" s="145"/>
      <c r="BB52" s="214" t="s">
        <v>159</v>
      </c>
      <c r="BC52" s="170">
        <v>0</v>
      </c>
      <c r="BD52" s="135">
        <v>0</v>
      </c>
      <c r="BE52" s="135">
        <v>0</v>
      </c>
      <c r="BF52" s="274">
        <v>27814410.739999998</v>
      </c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</row>
    <row r="53" spans="1:139" s="72" customFormat="1" ht="35.25" customHeight="1" x14ac:dyDescent="0.2">
      <c r="A53" s="191">
        <v>39</v>
      </c>
      <c r="B53" s="168" t="s">
        <v>83</v>
      </c>
      <c r="C53" s="171">
        <v>1946</v>
      </c>
      <c r="D53" s="171" t="s">
        <v>115</v>
      </c>
      <c r="E53" s="171">
        <v>2</v>
      </c>
      <c r="F53" s="171">
        <v>1</v>
      </c>
      <c r="G53" s="171">
        <v>8</v>
      </c>
      <c r="H53" s="171">
        <v>0</v>
      </c>
      <c r="I53" s="171">
        <v>8</v>
      </c>
      <c r="J53" s="171">
        <v>0</v>
      </c>
      <c r="K53" s="172">
        <v>477</v>
      </c>
      <c r="L53" s="172">
        <v>440.1</v>
      </c>
      <c r="M53" s="172">
        <v>0</v>
      </c>
      <c r="N53" s="172">
        <v>440.1</v>
      </c>
      <c r="O53" s="171">
        <v>19</v>
      </c>
      <c r="P53" s="173" t="s">
        <v>119</v>
      </c>
      <c r="Q53" s="174">
        <v>2016</v>
      </c>
      <c r="R53" s="150">
        <v>623.79999999999995</v>
      </c>
      <c r="S53" s="133" t="s">
        <v>202</v>
      </c>
      <c r="T53" s="134">
        <v>44926</v>
      </c>
      <c r="U53" s="140"/>
      <c r="V53" s="133" t="s">
        <v>198</v>
      </c>
      <c r="W53" s="134"/>
      <c r="X53" s="150"/>
      <c r="Y53" s="133" t="s">
        <v>198</v>
      </c>
      <c r="Z53" s="134"/>
      <c r="AA53" s="141"/>
      <c r="AB53" s="135">
        <v>0</v>
      </c>
      <c r="AC53" s="142"/>
      <c r="AD53" s="150"/>
      <c r="AE53" s="133" t="s">
        <v>198</v>
      </c>
      <c r="AF53" s="134"/>
      <c r="AG53" s="140"/>
      <c r="AH53" s="133" t="s">
        <v>198</v>
      </c>
      <c r="AI53" s="134"/>
      <c r="AJ53" s="143"/>
      <c r="AK53" s="135">
        <v>0</v>
      </c>
      <c r="AL53" s="142"/>
      <c r="AM53" s="169"/>
      <c r="AN53" s="135" t="s">
        <v>198</v>
      </c>
      <c r="AO53" s="144"/>
      <c r="AP53" s="169"/>
      <c r="AQ53" s="135">
        <v>0</v>
      </c>
      <c r="AR53" s="144"/>
      <c r="AS53" s="169"/>
      <c r="AT53" s="86">
        <v>0</v>
      </c>
      <c r="AU53" s="144"/>
      <c r="AV53" s="169"/>
      <c r="AW53" s="135" t="s">
        <v>198</v>
      </c>
      <c r="AX53" s="145"/>
      <c r="AY53" s="145"/>
      <c r="AZ53" s="88">
        <v>0</v>
      </c>
      <c r="BA53" s="145"/>
      <c r="BB53" s="214" t="s">
        <v>160</v>
      </c>
      <c r="BC53" s="170">
        <v>0</v>
      </c>
      <c r="BD53" s="135">
        <v>0</v>
      </c>
      <c r="BE53" s="135">
        <v>0</v>
      </c>
      <c r="BF53" s="274">
        <v>4298245.82</v>
      </c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  <c r="DV53" s="71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</row>
    <row r="54" spans="1:139" s="72" customFormat="1" ht="35.25" customHeight="1" x14ac:dyDescent="0.2">
      <c r="A54" s="191">
        <v>40</v>
      </c>
      <c r="B54" s="130" t="s">
        <v>301</v>
      </c>
      <c r="C54" s="171">
        <v>1945</v>
      </c>
      <c r="D54" s="171" t="s">
        <v>68</v>
      </c>
      <c r="E54" s="171">
        <v>2</v>
      </c>
      <c r="F54" s="171">
        <v>2</v>
      </c>
      <c r="G54" s="171">
        <v>18</v>
      </c>
      <c r="H54" s="171">
        <v>3</v>
      </c>
      <c r="I54" s="171">
        <v>15</v>
      </c>
      <c r="J54" s="171">
        <v>0</v>
      </c>
      <c r="K54" s="172">
        <v>915.80000000000007</v>
      </c>
      <c r="L54" s="172">
        <v>831.6</v>
      </c>
      <c r="M54" s="172">
        <v>133.4</v>
      </c>
      <c r="N54" s="172">
        <v>698.2</v>
      </c>
      <c r="O54" s="171">
        <v>43</v>
      </c>
      <c r="P54" s="173" t="s">
        <v>119</v>
      </c>
      <c r="Q54" s="174">
        <v>2017</v>
      </c>
      <c r="R54" s="150"/>
      <c r="S54" s="133" t="s">
        <v>198</v>
      </c>
      <c r="T54" s="134"/>
      <c r="U54" s="140"/>
      <c r="V54" s="133" t="s">
        <v>198</v>
      </c>
      <c r="W54" s="134"/>
      <c r="X54" s="150">
        <v>751</v>
      </c>
      <c r="Y54" s="133" t="s">
        <v>324</v>
      </c>
      <c r="Z54" s="134">
        <v>44926</v>
      </c>
      <c r="AA54" s="141"/>
      <c r="AB54" s="135">
        <v>0</v>
      </c>
      <c r="AC54" s="142"/>
      <c r="AD54" s="150"/>
      <c r="AE54" s="133" t="s">
        <v>198</v>
      </c>
      <c r="AF54" s="134"/>
      <c r="AG54" s="140"/>
      <c r="AH54" s="133" t="s">
        <v>198</v>
      </c>
      <c r="AI54" s="134"/>
      <c r="AJ54" s="143"/>
      <c r="AK54" s="135">
        <v>0</v>
      </c>
      <c r="AL54" s="142"/>
      <c r="AM54" s="169"/>
      <c r="AN54" s="135" t="s">
        <v>198</v>
      </c>
      <c r="AO54" s="144"/>
      <c r="AP54" s="169"/>
      <c r="AQ54" s="135">
        <v>0</v>
      </c>
      <c r="AR54" s="144"/>
      <c r="AS54" s="169"/>
      <c r="AT54" s="86">
        <v>0</v>
      </c>
      <c r="AU54" s="144"/>
      <c r="AV54" s="169"/>
      <c r="AW54" s="135" t="s">
        <v>198</v>
      </c>
      <c r="AX54" s="145"/>
      <c r="AY54" s="145"/>
      <c r="AZ54" s="88">
        <v>0</v>
      </c>
      <c r="BA54" s="145"/>
      <c r="BB54" s="214" t="s">
        <v>346</v>
      </c>
      <c r="BC54" s="170">
        <v>0</v>
      </c>
      <c r="BD54" s="135">
        <v>0</v>
      </c>
      <c r="BE54" s="135">
        <v>0</v>
      </c>
      <c r="BF54" s="274">
        <v>3348653.14</v>
      </c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1"/>
    </row>
    <row r="55" spans="1:139" s="72" customFormat="1" ht="22.5" customHeight="1" x14ac:dyDescent="0.2">
      <c r="A55" s="191">
        <v>41</v>
      </c>
      <c r="B55" s="168" t="s">
        <v>63</v>
      </c>
      <c r="C55" s="99">
        <v>1952</v>
      </c>
      <c r="D55" s="175" t="s">
        <v>68</v>
      </c>
      <c r="E55" s="99">
        <v>3</v>
      </c>
      <c r="F55" s="99">
        <v>2</v>
      </c>
      <c r="G55" s="151">
        <v>12</v>
      </c>
      <c r="H55" s="99">
        <v>3</v>
      </c>
      <c r="I55" s="99">
        <v>9</v>
      </c>
      <c r="J55" s="99">
        <v>0</v>
      </c>
      <c r="K55" s="141">
        <v>944.59999999999991</v>
      </c>
      <c r="L55" s="100">
        <v>664.3</v>
      </c>
      <c r="M55" s="99">
        <v>182.9</v>
      </c>
      <c r="N55" s="141">
        <v>481.4</v>
      </c>
      <c r="O55" s="99">
        <v>38</v>
      </c>
      <c r="P55" s="143"/>
      <c r="Q55" s="152"/>
      <c r="R55" s="150"/>
      <c r="S55" s="133" t="s">
        <v>198</v>
      </c>
      <c r="T55" s="134"/>
      <c r="U55" s="140"/>
      <c r="V55" s="133" t="s">
        <v>198</v>
      </c>
      <c r="W55" s="134"/>
      <c r="X55" s="150">
        <v>2134.5</v>
      </c>
      <c r="Y55" s="133" t="s">
        <v>231</v>
      </c>
      <c r="Z55" s="134">
        <v>44561</v>
      </c>
      <c r="AA55" s="141"/>
      <c r="AB55" s="135">
        <v>0</v>
      </c>
      <c r="AC55" s="142"/>
      <c r="AD55" s="150">
        <v>2097.7199999999998</v>
      </c>
      <c r="AE55" s="133" t="s">
        <v>275</v>
      </c>
      <c r="AF55" s="134">
        <v>44926</v>
      </c>
      <c r="AG55" s="140">
        <v>111.9</v>
      </c>
      <c r="AH55" s="133" t="s">
        <v>285</v>
      </c>
      <c r="AI55" s="134">
        <v>44561</v>
      </c>
      <c r="AJ55" s="143"/>
      <c r="AK55" s="135">
        <v>0</v>
      </c>
      <c r="AL55" s="142"/>
      <c r="AM55" s="143"/>
      <c r="AN55" s="135" t="s">
        <v>198</v>
      </c>
      <c r="AO55" s="144"/>
      <c r="AP55" s="143"/>
      <c r="AQ55" s="135">
        <v>0</v>
      </c>
      <c r="AR55" s="144"/>
      <c r="AS55" s="143"/>
      <c r="AT55" s="86">
        <v>0</v>
      </c>
      <c r="AU55" s="144"/>
      <c r="AV55" s="143"/>
      <c r="AW55" s="135" t="s">
        <v>198</v>
      </c>
      <c r="AX55" s="145"/>
      <c r="AY55" s="145"/>
      <c r="AZ55" s="88">
        <v>0</v>
      </c>
      <c r="BA55" s="145"/>
      <c r="BB55" s="214" t="s">
        <v>161</v>
      </c>
      <c r="BC55" s="170">
        <v>0</v>
      </c>
      <c r="BD55" s="135">
        <v>0</v>
      </c>
      <c r="BE55" s="135">
        <v>0</v>
      </c>
      <c r="BF55" s="274">
        <v>10453696.18</v>
      </c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</row>
    <row r="56" spans="1:139" s="72" customFormat="1" ht="45.75" customHeight="1" x14ac:dyDescent="0.2">
      <c r="A56" s="191">
        <v>42</v>
      </c>
      <c r="B56" s="168" t="s">
        <v>302</v>
      </c>
      <c r="C56" s="99">
        <v>1950</v>
      </c>
      <c r="D56" s="175" t="s">
        <v>65</v>
      </c>
      <c r="E56" s="99">
        <v>2</v>
      </c>
      <c r="F56" s="99">
        <v>2</v>
      </c>
      <c r="G56" s="151">
        <v>12</v>
      </c>
      <c r="H56" s="99">
        <v>2</v>
      </c>
      <c r="I56" s="99">
        <v>10</v>
      </c>
      <c r="J56" s="99">
        <v>0</v>
      </c>
      <c r="K56" s="141">
        <v>677.9</v>
      </c>
      <c r="L56" s="100">
        <v>616.70000000000005</v>
      </c>
      <c r="M56" s="99">
        <v>123.9</v>
      </c>
      <c r="N56" s="141">
        <v>492.8</v>
      </c>
      <c r="O56" s="99">
        <v>35</v>
      </c>
      <c r="P56" s="143" t="s">
        <v>121</v>
      </c>
      <c r="Q56" s="152">
        <v>2017</v>
      </c>
      <c r="R56" s="150"/>
      <c r="S56" s="133" t="s">
        <v>198</v>
      </c>
      <c r="T56" s="134"/>
      <c r="U56" s="140"/>
      <c r="V56" s="133" t="s">
        <v>198</v>
      </c>
      <c r="W56" s="134"/>
      <c r="X56" s="150">
        <v>560.87</v>
      </c>
      <c r="Y56" s="133" t="s">
        <v>325</v>
      </c>
      <c r="Z56" s="134">
        <v>44926</v>
      </c>
      <c r="AA56" s="141"/>
      <c r="AB56" s="135">
        <v>0</v>
      </c>
      <c r="AC56" s="142"/>
      <c r="AD56" s="150"/>
      <c r="AE56" s="133" t="s">
        <v>198</v>
      </c>
      <c r="AF56" s="134"/>
      <c r="AG56" s="140"/>
      <c r="AH56" s="133" t="s">
        <v>198</v>
      </c>
      <c r="AI56" s="134"/>
      <c r="AJ56" s="143"/>
      <c r="AK56" s="135">
        <v>0</v>
      </c>
      <c r="AL56" s="142"/>
      <c r="AM56" s="143"/>
      <c r="AN56" s="135" t="s">
        <v>198</v>
      </c>
      <c r="AO56" s="144"/>
      <c r="AP56" s="143"/>
      <c r="AQ56" s="135">
        <v>0</v>
      </c>
      <c r="AR56" s="144"/>
      <c r="AS56" s="143"/>
      <c r="AT56" s="86">
        <v>0</v>
      </c>
      <c r="AU56" s="144"/>
      <c r="AV56" s="143"/>
      <c r="AW56" s="135" t="s">
        <v>198</v>
      </c>
      <c r="AX56" s="145"/>
      <c r="AY56" s="145"/>
      <c r="AZ56" s="88">
        <v>0</v>
      </c>
      <c r="BA56" s="145"/>
      <c r="BB56" s="214" t="s">
        <v>347</v>
      </c>
      <c r="BC56" s="170">
        <v>0</v>
      </c>
      <c r="BD56" s="135">
        <v>0</v>
      </c>
      <c r="BE56" s="135">
        <v>0</v>
      </c>
      <c r="BF56" s="274">
        <v>2500877.61</v>
      </c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</row>
    <row r="57" spans="1:139" s="72" customFormat="1" ht="19.5" customHeight="1" x14ac:dyDescent="0.2">
      <c r="A57" s="191">
        <v>43</v>
      </c>
      <c r="B57" s="168" t="s">
        <v>133</v>
      </c>
      <c r="C57" s="98">
        <v>1952</v>
      </c>
      <c r="D57" s="92" t="s">
        <v>65</v>
      </c>
      <c r="E57" s="98">
        <v>2</v>
      </c>
      <c r="F57" s="98">
        <v>4</v>
      </c>
      <c r="G57" s="98">
        <v>24</v>
      </c>
      <c r="H57" s="98">
        <v>6</v>
      </c>
      <c r="I57" s="98">
        <v>18</v>
      </c>
      <c r="J57" s="98"/>
      <c r="K57" s="100">
        <v>1491.7</v>
      </c>
      <c r="L57" s="100">
        <v>1360.4</v>
      </c>
      <c r="M57" s="100">
        <v>357.4</v>
      </c>
      <c r="N57" s="100">
        <v>1003</v>
      </c>
      <c r="O57" s="98">
        <v>53</v>
      </c>
      <c r="P57" s="143"/>
      <c r="Q57" s="152"/>
      <c r="R57" s="150">
        <v>4081.2</v>
      </c>
      <c r="S57" s="133" t="s">
        <v>203</v>
      </c>
      <c r="T57" s="134">
        <v>44926</v>
      </c>
      <c r="U57" s="140"/>
      <c r="V57" s="133" t="s">
        <v>198</v>
      </c>
      <c r="W57" s="134"/>
      <c r="X57" s="150"/>
      <c r="Y57" s="133" t="s">
        <v>198</v>
      </c>
      <c r="Z57" s="134"/>
      <c r="AA57" s="141"/>
      <c r="AB57" s="135">
        <v>0</v>
      </c>
      <c r="AC57" s="142"/>
      <c r="AD57" s="150"/>
      <c r="AE57" s="133" t="s">
        <v>198</v>
      </c>
      <c r="AF57" s="134"/>
      <c r="AG57" s="140"/>
      <c r="AH57" s="133" t="s">
        <v>198</v>
      </c>
      <c r="AI57" s="134"/>
      <c r="AJ57" s="143"/>
      <c r="AK57" s="135">
        <v>0</v>
      </c>
      <c r="AL57" s="142"/>
      <c r="AM57" s="143"/>
      <c r="AN57" s="135" t="s">
        <v>198</v>
      </c>
      <c r="AO57" s="144"/>
      <c r="AP57" s="143"/>
      <c r="AQ57" s="135">
        <v>0</v>
      </c>
      <c r="AR57" s="144"/>
      <c r="AS57" s="143"/>
      <c r="AT57" s="86">
        <v>0</v>
      </c>
      <c r="AU57" s="144"/>
      <c r="AV57" s="143"/>
      <c r="AW57" s="135" t="s">
        <v>198</v>
      </c>
      <c r="AX57" s="145"/>
      <c r="AY57" s="145"/>
      <c r="AZ57" s="88">
        <v>0</v>
      </c>
      <c r="BA57" s="145"/>
      <c r="BB57" s="214" t="s">
        <v>162</v>
      </c>
      <c r="BC57" s="170">
        <v>0</v>
      </c>
      <c r="BD57" s="135">
        <v>0</v>
      </c>
      <c r="BE57" s="135">
        <v>0</v>
      </c>
      <c r="BF57" s="274">
        <v>10457591.960000001</v>
      </c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</row>
    <row r="58" spans="1:139" s="72" customFormat="1" ht="18.75" customHeight="1" x14ac:dyDescent="0.2">
      <c r="A58" s="191">
        <v>44</v>
      </c>
      <c r="B58" s="130" t="s">
        <v>303</v>
      </c>
      <c r="C58" s="98">
        <v>1952</v>
      </c>
      <c r="D58" s="92" t="s">
        <v>65</v>
      </c>
      <c r="E58" s="98">
        <v>3</v>
      </c>
      <c r="F58" s="98">
        <v>2</v>
      </c>
      <c r="G58" s="98">
        <v>19</v>
      </c>
      <c r="H58" s="98">
        <v>4</v>
      </c>
      <c r="I58" s="98">
        <v>15</v>
      </c>
      <c r="J58" s="98">
        <v>0</v>
      </c>
      <c r="K58" s="100">
        <v>1146.1999999999998</v>
      </c>
      <c r="L58" s="100">
        <v>1047.0999999999999</v>
      </c>
      <c r="M58" s="100">
        <v>214.3</v>
      </c>
      <c r="N58" s="100">
        <v>832.8</v>
      </c>
      <c r="O58" s="98">
        <v>65</v>
      </c>
      <c r="P58" s="143"/>
      <c r="Q58" s="152"/>
      <c r="R58" s="150"/>
      <c r="S58" s="133" t="s">
        <v>198</v>
      </c>
      <c r="T58" s="134"/>
      <c r="U58" s="140"/>
      <c r="V58" s="133" t="s">
        <v>198</v>
      </c>
      <c r="W58" s="134"/>
      <c r="X58" s="150"/>
      <c r="Y58" s="133" t="s">
        <v>198</v>
      </c>
      <c r="Z58" s="134"/>
      <c r="AA58" s="141"/>
      <c r="AB58" s="135">
        <v>0</v>
      </c>
      <c r="AC58" s="142"/>
      <c r="AD58" s="150">
        <v>1243</v>
      </c>
      <c r="AE58" s="133" t="s">
        <v>331</v>
      </c>
      <c r="AF58" s="134">
        <v>44926</v>
      </c>
      <c r="AG58" s="140"/>
      <c r="AH58" s="133" t="s">
        <v>198</v>
      </c>
      <c r="AI58" s="134"/>
      <c r="AJ58" s="143"/>
      <c r="AK58" s="135">
        <v>0</v>
      </c>
      <c r="AL58" s="142"/>
      <c r="AM58" s="143"/>
      <c r="AN58" s="135" t="s">
        <v>198</v>
      </c>
      <c r="AO58" s="144"/>
      <c r="AP58" s="143"/>
      <c r="AQ58" s="135">
        <v>0</v>
      </c>
      <c r="AR58" s="144"/>
      <c r="AS58" s="143"/>
      <c r="AT58" s="86">
        <v>0</v>
      </c>
      <c r="AU58" s="144"/>
      <c r="AV58" s="143"/>
      <c r="AW58" s="135" t="s">
        <v>198</v>
      </c>
      <c r="AX58" s="145"/>
      <c r="AY58" s="145"/>
      <c r="AZ58" s="88">
        <v>0</v>
      </c>
      <c r="BA58" s="145"/>
      <c r="BB58" s="214" t="s">
        <v>348</v>
      </c>
      <c r="BC58" s="170">
        <v>0</v>
      </c>
      <c r="BD58" s="135">
        <v>0</v>
      </c>
      <c r="BE58" s="135">
        <v>0</v>
      </c>
      <c r="BF58" s="274">
        <v>286326.15000000002</v>
      </c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</row>
    <row r="59" spans="1:139" s="72" customFormat="1" ht="20.25" customHeight="1" x14ac:dyDescent="0.2">
      <c r="A59" s="191">
        <v>45</v>
      </c>
      <c r="B59" s="130" t="s">
        <v>304</v>
      </c>
      <c r="C59" s="98">
        <v>1952</v>
      </c>
      <c r="D59" s="92" t="s">
        <v>65</v>
      </c>
      <c r="E59" s="98">
        <v>2</v>
      </c>
      <c r="F59" s="98">
        <v>2</v>
      </c>
      <c r="G59" s="98">
        <v>12</v>
      </c>
      <c r="H59" s="98">
        <v>3</v>
      </c>
      <c r="I59" s="98">
        <v>9</v>
      </c>
      <c r="J59" s="98">
        <v>0</v>
      </c>
      <c r="K59" s="100">
        <v>664.5</v>
      </c>
      <c r="L59" s="100">
        <v>606.70000000000005</v>
      </c>
      <c r="M59" s="100">
        <v>137.69999999999999</v>
      </c>
      <c r="N59" s="100">
        <v>469</v>
      </c>
      <c r="O59" s="98">
        <v>30</v>
      </c>
      <c r="P59" s="143"/>
      <c r="Q59" s="152"/>
      <c r="R59" s="150"/>
      <c r="S59" s="133" t="s">
        <v>198</v>
      </c>
      <c r="T59" s="134"/>
      <c r="U59" s="140"/>
      <c r="V59" s="133" t="s">
        <v>198</v>
      </c>
      <c r="W59" s="134"/>
      <c r="X59" s="150"/>
      <c r="Y59" s="133" t="s">
        <v>198</v>
      </c>
      <c r="Z59" s="134"/>
      <c r="AA59" s="141"/>
      <c r="AB59" s="135">
        <v>0</v>
      </c>
      <c r="AC59" s="142"/>
      <c r="AD59" s="150">
        <v>774</v>
      </c>
      <c r="AE59" s="133" t="s">
        <v>332</v>
      </c>
      <c r="AF59" s="134">
        <v>44926</v>
      </c>
      <c r="AG59" s="140"/>
      <c r="AH59" s="133" t="s">
        <v>198</v>
      </c>
      <c r="AI59" s="134"/>
      <c r="AJ59" s="143"/>
      <c r="AK59" s="135">
        <v>0</v>
      </c>
      <c r="AL59" s="142"/>
      <c r="AM59" s="143"/>
      <c r="AN59" s="135" t="s">
        <v>198</v>
      </c>
      <c r="AO59" s="144"/>
      <c r="AP59" s="143"/>
      <c r="AQ59" s="135">
        <v>0</v>
      </c>
      <c r="AR59" s="144"/>
      <c r="AS59" s="143"/>
      <c r="AT59" s="86">
        <v>0</v>
      </c>
      <c r="AU59" s="144"/>
      <c r="AV59" s="143"/>
      <c r="AW59" s="135" t="s">
        <v>198</v>
      </c>
      <c r="AX59" s="145"/>
      <c r="AY59" s="145"/>
      <c r="AZ59" s="88">
        <v>0</v>
      </c>
      <c r="BA59" s="145"/>
      <c r="BB59" s="214" t="s">
        <v>349</v>
      </c>
      <c r="BC59" s="170">
        <v>0</v>
      </c>
      <c r="BD59" s="135">
        <v>0</v>
      </c>
      <c r="BE59" s="135">
        <v>0</v>
      </c>
      <c r="BF59" s="274">
        <v>178291.58</v>
      </c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</row>
    <row r="60" spans="1:139" s="72" customFormat="1" ht="18" customHeight="1" x14ac:dyDescent="0.2">
      <c r="A60" s="191">
        <v>46</v>
      </c>
      <c r="B60" s="130" t="s">
        <v>305</v>
      </c>
      <c r="C60" s="98">
        <v>1953</v>
      </c>
      <c r="D60" s="92" t="s">
        <v>65</v>
      </c>
      <c r="E60" s="98">
        <v>3</v>
      </c>
      <c r="F60" s="98">
        <v>2</v>
      </c>
      <c r="G60" s="98">
        <v>13</v>
      </c>
      <c r="H60" s="98">
        <v>3</v>
      </c>
      <c r="I60" s="98">
        <v>10</v>
      </c>
      <c r="J60" s="98">
        <v>0</v>
      </c>
      <c r="K60" s="100">
        <v>1117.5</v>
      </c>
      <c r="L60" s="100">
        <v>748.4</v>
      </c>
      <c r="M60" s="100">
        <v>181</v>
      </c>
      <c r="N60" s="100">
        <v>567.4</v>
      </c>
      <c r="O60" s="98">
        <v>60</v>
      </c>
      <c r="P60" s="143"/>
      <c r="Q60" s="152"/>
      <c r="R60" s="150"/>
      <c r="S60" s="133" t="s">
        <v>198</v>
      </c>
      <c r="T60" s="134"/>
      <c r="U60" s="140"/>
      <c r="V60" s="133" t="s">
        <v>198</v>
      </c>
      <c r="W60" s="134"/>
      <c r="X60" s="150"/>
      <c r="Y60" s="133" t="s">
        <v>198</v>
      </c>
      <c r="Z60" s="134"/>
      <c r="AA60" s="141"/>
      <c r="AB60" s="135">
        <v>0</v>
      </c>
      <c r="AC60" s="142"/>
      <c r="AD60" s="150">
        <v>1243</v>
      </c>
      <c r="AE60" s="133" t="s">
        <v>331</v>
      </c>
      <c r="AF60" s="134">
        <v>44926</v>
      </c>
      <c r="AG60" s="140"/>
      <c r="AH60" s="133" t="s">
        <v>198</v>
      </c>
      <c r="AI60" s="134"/>
      <c r="AJ60" s="143"/>
      <c r="AK60" s="135">
        <v>0</v>
      </c>
      <c r="AL60" s="142"/>
      <c r="AM60" s="143"/>
      <c r="AN60" s="135" t="s">
        <v>198</v>
      </c>
      <c r="AO60" s="144"/>
      <c r="AP60" s="143"/>
      <c r="AQ60" s="135">
        <v>0</v>
      </c>
      <c r="AR60" s="144"/>
      <c r="AS60" s="143"/>
      <c r="AT60" s="86">
        <v>0</v>
      </c>
      <c r="AU60" s="144"/>
      <c r="AV60" s="143"/>
      <c r="AW60" s="135" t="s">
        <v>198</v>
      </c>
      <c r="AX60" s="145"/>
      <c r="AY60" s="145"/>
      <c r="AZ60" s="88">
        <v>0</v>
      </c>
      <c r="BA60" s="145"/>
      <c r="BB60" s="214" t="s">
        <v>348</v>
      </c>
      <c r="BC60" s="170">
        <v>0</v>
      </c>
      <c r="BD60" s="135">
        <v>0</v>
      </c>
      <c r="BE60" s="135">
        <v>0</v>
      </c>
      <c r="BF60" s="274">
        <v>286326.15000000002</v>
      </c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</row>
    <row r="61" spans="1:139" s="72" customFormat="1" ht="48" customHeight="1" x14ac:dyDescent="0.2">
      <c r="A61" s="191">
        <v>47</v>
      </c>
      <c r="B61" s="130" t="s">
        <v>306</v>
      </c>
      <c r="C61" s="98">
        <v>1950</v>
      </c>
      <c r="D61" s="92" t="s">
        <v>65</v>
      </c>
      <c r="E61" s="98">
        <v>2</v>
      </c>
      <c r="F61" s="98">
        <v>1</v>
      </c>
      <c r="G61" s="98">
        <v>8</v>
      </c>
      <c r="H61" s="98">
        <v>2</v>
      </c>
      <c r="I61" s="98">
        <v>6</v>
      </c>
      <c r="J61" s="98">
        <v>0</v>
      </c>
      <c r="K61" s="100">
        <v>428.5</v>
      </c>
      <c r="L61" s="100">
        <v>383.7</v>
      </c>
      <c r="M61" s="100">
        <v>90.1</v>
      </c>
      <c r="N61" s="100">
        <v>293.60000000000002</v>
      </c>
      <c r="O61" s="98">
        <v>22</v>
      </c>
      <c r="P61" s="143" t="s">
        <v>121</v>
      </c>
      <c r="Q61" s="152">
        <v>2017</v>
      </c>
      <c r="R61" s="150"/>
      <c r="S61" s="133" t="s">
        <v>198</v>
      </c>
      <c r="T61" s="134"/>
      <c r="U61" s="140"/>
      <c r="V61" s="133" t="s">
        <v>198</v>
      </c>
      <c r="W61" s="134"/>
      <c r="X61" s="150">
        <v>314.3</v>
      </c>
      <c r="Y61" s="133" t="s">
        <v>326</v>
      </c>
      <c r="Z61" s="134">
        <v>44926</v>
      </c>
      <c r="AA61" s="141"/>
      <c r="AB61" s="135">
        <v>0</v>
      </c>
      <c r="AC61" s="142"/>
      <c r="AD61" s="150"/>
      <c r="AE61" s="133" t="s">
        <v>198</v>
      </c>
      <c r="AF61" s="134"/>
      <c r="AG61" s="140"/>
      <c r="AH61" s="133" t="s">
        <v>198</v>
      </c>
      <c r="AI61" s="134"/>
      <c r="AJ61" s="143"/>
      <c r="AK61" s="135">
        <v>0</v>
      </c>
      <c r="AL61" s="142"/>
      <c r="AM61" s="143"/>
      <c r="AN61" s="135" t="s">
        <v>198</v>
      </c>
      <c r="AO61" s="144"/>
      <c r="AP61" s="143"/>
      <c r="AQ61" s="135">
        <v>0</v>
      </c>
      <c r="AR61" s="144"/>
      <c r="AS61" s="143"/>
      <c r="AT61" s="86">
        <v>0</v>
      </c>
      <c r="AU61" s="144"/>
      <c r="AV61" s="143"/>
      <c r="AW61" s="135" t="s">
        <v>198</v>
      </c>
      <c r="AX61" s="145"/>
      <c r="AY61" s="145"/>
      <c r="AZ61" s="88">
        <v>0</v>
      </c>
      <c r="BA61" s="145"/>
      <c r="BB61" s="214" t="s">
        <v>350</v>
      </c>
      <c r="BC61" s="170">
        <v>0</v>
      </c>
      <c r="BD61" s="135">
        <v>0</v>
      </c>
      <c r="BE61" s="135">
        <v>0</v>
      </c>
      <c r="BF61" s="274">
        <v>1401440.32</v>
      </c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</row>
    <row r="62" spans="1:139" s="72" customFormat="1" ht="19.5" customHeight="1" x14ac:dyDescent="0.2">
      <c r="A62" s="191">
        <v>48</v>
      </c>
      <c r="B62" s="168" t="s">
        <v>64</v>
      </c>
      <c r="C62" s="99">
        <v>1995</v>
      </c>
      <c r="D62" s="99" t="s">
        <v>69</v>
      </c>
      <c r="E62" s="99">
        <v>14</v>
      </c>
      <c r="F62" s="99">
        <v>2</v>
      </c>
      <c r="G62" s="151">
        <v>80</v>
      </c>
      <c r="H62" s="99">
        <v>18</v>
      </c>
      <c r="I62" s="99">
        <v>62</v>
      </c>
      <c r="J62" s="99">
        <v>0</v>
      </c>
      <c r="K62" s="141">
        <v>7497.4</v>
      </c>
      <c r="L62" s="100">
        <v>5523.3</v>
      </c>
      <c r="M62" s="141">
        <v>777.4</v>
      </c>
      <c r="N62" s="141">
        <v>4745.8999999999996</v>
      </c>
      <c r="O62" s="99">
        <v>231</v>
      </c>
      <c r="P62" s="143"/>
      <c r="Q62" s="152"/>
      <c r="R62" s="150"/>
      <c r="S62" s="133" t="s">
        <v>198</v>
      </c>
      <c r="T62" s="134"/>
      <c r="U62" s="140">
        <v>4</v>
      </c>
      <c r="V62" s="133" t="s">
        <v>219</v>
      </c>
      <c r="W62" s="134">
        <v>44561</v>
      </c>
      <c r="X62" s="150"/>
      <c r="Y62" s="133" t="s">
        <v>198</v>
      </c>
      <c r="Z62" s="134"/>
      <c r="AA62" s="141"/>
      <c r="AB62" s="135">
        <v>0</v>
      </c>
      <c r="AC62" s="142"/>
      <c r="AD62" s="150"/>
      <c r="AE62" s="133" t="s">
        <v>198</v>
      </c>
      <c r="AF62" s="134"/>
      <c r="AG62" s="140"/>
      <c r="AH62" s="133" t="s">
        <v>198</v>
      </c>
      <c r="AI62" s="134"/>
      <c r="AJ62" s="169"/>
      <c r="AK62" s="135">
        <v>0</v>
      </c>
      <c r="AL62" s="142"/>
      <c r="AM62" s="169"/>
      <c r="AN62" s="135" t="s">
        <v>198</v>
      </c>
      <c r="AO62" s="144"/>
      <c r="AP62" s="169"/>
      <c r="AQ62" s="135">
        <v>0</v>
      </c>
      <c r="AR62" s="144"/>
      <c r="AS62" s="169"/>
      <c r="AT62" s="86">
        <v>0</v>
      </c>
      <c r="AU62" s="144"/>
      <c r="AV62" s="169"/>
      <c r="AW62" s="135" t="s">
        <v>198</v>
      </c>
      <c r="AX62" s="145"/>
      <c r="AY62" s="145"/>
      <c r="AZ62" s="88">
        <v>0</v>
      </c>
      <c r="BA62" s="145"/>
      <c r="BB62" s="214" t="s">
        <v>163</v>
      </c>
      <c r="BC62" s="170">
        <v>0</v>
      </c>
      <c r="BD62" s="135">
        <v>0</v>
      </c>
      <c r="BE62" s="135">
        <v>0</v>
      </c>
      <c r="BF62" s="274">
        <v>20550093.140000001</v>
      </c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</row>
    <row r="63" spans="1:139" s="72" customFormat="1" ht="18.75" customHeight="1" x14ac:dyDescent="0.2">
      <c r="A63" s="191">
        <v>49</v>
      </c>
      <c r="B63" s="130" t="s">
        <v>307</v>
      </c>
      <c r="C63" s="99">
        <v>1987</v>
      </c>
      <c r="D63" s="99" t="s">
        <v>65</v>
      </c>
      <c r="E63" s="99">
        <v>12</v>
      </c>
      <c r="F63" s="99">
        <v>4</v>
      </c>
      <c r="G63" s="151">
        <v>173</v>
      </c>
      <c r="H63" s="99">
        <v>5</v>
      </c>
      <c r="I63" s="99">
        <v>168</v>
      </c>
      <c r="J63" s="99">
        <v>2</v>
      </c>
      <c r="K63" s="141">
        <v>17009.400000000001</v>
      </c>
      <c r="L63" s="100">
        <v>10383.799999999999</v>
      </c>
      <c r="M63" s="141">
        <v>792.9</v>
      </c>
      <c r="N63" s="141">
        <v>9590.9</v>
      </c>
      <c r="O63" s="99">
        <v>409</v>
      </c>
      <c r="P63" s="143"/>
      <c r="Q63" s="152"/>
      <c r="R63" s="150"/>
      <c r="S63" s="133" t="s">
        <v>198</v>
      </c>
      <c r="T63" s="134"/>
      <c r="U63" s="140">
        <v>5</v>
      </c>
      <c r="V63" s="133" t="s">
        <v>315</v>
      </c>
      <c r="W63" s="134">
        <v>44926</v>
      </c>
      <c r="X63" s="150"/>
      <c r="Y63" s="133" t="s">
        <v>198</v>
      </c>
      <c r="Z63" s="134"/>
      <c r="AA63" s="141"/>
      <c r="AB63" s="135">
        <v>0</v>
      </c>
      <c r="AC63" s="142"/>
      <c r="AD63" s="150"/>
      <c r="AE63" s="133" t="s">
        <v>198</v>
      </c>
      <c r="AF63" s="134"/>
      <c r="AG63" s="140"/>
      <c r="AH63" s="133" t="s">
        <v>198</v>
      </c>
      <c r="AI63" s="134"/>
      <c r="AJ63" s="169"/>
      <c r="AK63" s="135">
        <v>0</v>
      </c>
      <c r="AL63" s="142"/>
      <c r="AM63" s="169"/>
      <c r="AN63" s="135" t="s">
        <v>198</v>
      </c>
      <c r="AO63" s="144"/>
      <c r="AP63" s="169"/>
      <c r="AQ63" s="135">
        <v>0</v>
      </c>
      <c r="AR63" s="144"/>
      <c r="AS63" s="169"/>
      <c r="AT63" s="135">
        <v>0</v>
      </c>
      <c r="AU63" s="144"/>
      <c r="AV63" s="169"/>
      <c r="AW63" s="135" t="s">
        <v>198</v>
      </c>
      <c r="AX63" s="145"/>
      <c r="AY63" s="145"/>
      <c r="AZ63" s="88">
        <v>0</v>
      </c>
      <c r="BA63" s="145"/>
      <c r="BB63" s="214" t="s">
        <v>351</v>
      </c>
      <c r="BC63" s="170">
        <v>0</v>
      </c>
      <c r="BD63" s="135">
        <v>0</v>
      </c>
      <c r="BE63" s="135">
        <v>0</v>
      </c>
      <c r="BF63" s="274">
        <v>21907876.510000002</v>
      </c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</row>
    <row r="64" spans="1:139" s="72" customFormat="1" ht="19.5" customHeight="1" x14ac:dyDescent="0.2">
      <c r="A64" s="191">
        <v>50</v>
      </c>
      <c r="B64" s="130" t="s">
        <v>110</v>
      </c>
      <c r="C64" s="99">
        <v>1952</v>
      </c>
      <c r="D64" s="99" t="s">
        <v>115</v>
      </c>
      <c r="E64" s="99">
        <v>2</v>
      </c>
      <c r="F64" s="99">
        <v>1</v>
      </c>
      <c r="G64" s="151">
        <v>6</v>
      </c>
      <c r="H64" s="99">
        <v>3</v>
      </c>
      <c r="I64" s="99">
        <v>3</v>
      </c>
      <c r="J64" s="99">
        <v>0</v>
      </c>
      <c r="K64" s="141">
        <v>372.6</v>
      </c>
      <c r="L64" s="100">
        <v>337.6</v>
      </c>
      <c r="M64" s="141">
        <v>180.1</v>
      </c>
      <c r="N64" s="141">
        <v>157.50000000000003</v>
      </c>
      <c r="O64" s="99">
        <v>25</v>
      </c>
      <c r="P64" s="143" t="s">
        <v>116</v>
      </c>
      <c r="Q64" s="152">
        <v>2019</v>
      </c>
      <c r="R64" s="150"/>
      <c r="S64" s="133" t="s">
        <v>198</v>
      </c>
      <c r="T64" s="134"/>
      <c r="U64" s="140"/>
      <c r="V64" s="133" t="s">
        <v>198</v>
      </c>
      <c r="W64" s="134"/>
      <c r="X64" s="150"/>
      <c r="Y64" s="133" t="s">
        <v>198</v>
      </c>
      <c r="Z64" s="134"/>
      <c r="AA64" s="141"/>
      <c r="AB64" s="135">
        <v>0</v>
      </c>
      <c r="AC64" s="142"/>
      <c r="AD64" s="150">
        <v>902</v>
      </c>
      <c r="AE64" s="133" t="s">
        <v>333</v>
      </c>
      <c r="AF64" s="134">
        <v>44926</v>
      </c>
      <c r="AG64" s="140"/>
      <c r="AH64" s="133" t="s">
        <v>198</v>
      </c>
      <c r="AI64" s="134"/>
      <c r="AJ64" s="169"/>
      <c r="AK64" s="135">
        <v>0</v>
      </c>
      <c r="AL64" s="142"/>
      <c r="AM64" s="169"/>
      <c r="AN64" s="135" t="s">
        <v>198</v>
      </c>
      <c r="AO64" s="144"/>
      <c r="AP64" s="169"/>
      <c r="AQ64" s="135">
        <v>0</v>
      </c>
      <c r="AR64" s="144"/>
      <c r="AS64" s="169"/>
      <c r="AT64" s="135">
        <v>0</v>
      </c>
      <c r="AU64" s="144"/>
      <c r="AV64" s="169"/>
      <c r="AW64" s="135" t="s">
        <v>198</v>
      </c>
      <c r="AX64" s="145"/>
      <c r="AY64" s="145"/>
      <c r="AZ64" s="88">
        <v>0</v>
      </c>
      <c r="BA64" s="145"/>
      <c r="BB64" s="214" t="s">
        <v>352</v>
      </c>
      <c r="BC64" s="170">
        <v>0</v>
      </c>
      <c r="BD64" s="135">
        <v>0</v>
      </c>
      <c r="BE64" s="135">
        <v>0</v>
      </c>
      <c r="BF64" s="274">
        <v>660531.59</v>
      </c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</row>
    <row r="65" spans="1:139" s="72" customFormat="1" ht="19.5" customHeight="1" x14ac:dyDescent="0.2">
      <c r="A65" s="191">
        <v>51</v>
      </c>
      <c r="B65" s="130" t="s">
        <v>113</v>
      </c>
      <c r="C65" s="99">
        <v>1952</v>
      </c>
      <c r="D65" s="99" t="s">
        <v>115</v>
      </c>
      <c r="E65" s="99">
        <v>2</v>
      </c>
      <c r="F65" s="99">
        <v>1</v>
      </c>
      <c r="G65" s="151">
        <v>6</v>
      </c>
      <c r="H65" s="99">
        <v>4</v>
      </c>
      <c r="I65" s="99">
        <v>2</v>
      </c>
      <c r="J65" s="99">
        <v>0</v>
      </c>
      <c r="K65" s="141">
        <v>376.2</v>
      </c>
      <c r="L65" s="100">
        <v>359</v>
      </c>
      <c r="M65" s="141">
        <v>244.2</v>
      </c>
      <c r="N65" s="141">
        <v>114.8</v>
      </c>
      <c r="O65" s="99">
        <v>19</v>
      </c>
      <c r="P65" s="143" t="s">
        <v>116</v>
      </c>
      <c r="Q65" s="152">
        <v>2019</v>
      </c>
      <c r="R65" s="150"/>
      <c r="S65" s="133" t="s">
        <v>198</v>
      </c>
      <c r="T65" s="134"/>
      <c r="U65" s="140"/>
      <c r="V65" s="133" t="s">
        <v>198</v>
      </c>
      <c r="W65" s="134"/>
      <c r="X65" s="150"/>
      <c r="Y65" s="133" t="s">
        <v>198</v>
      </c>
      <c r="Z65" s="134"/>
      <c r="AA65" s="141"/>
      <c r="AB65" s="135">
        <v>0</v>
      </c>
      <c r="AC65" s="142"/>
      <c r="AD65" s="150">
        <v>902</v>
      </c>
      <c r="AE65" s="133" t="s">
        <v>333</v>
      </c>
      <c r="AF65" s="134">
        <v>44926</v>
      </c>
      <c r="AG65" s="140"/>
      <c r="AH65" s="133" t="s">
        <v>198</v>
      </c>
      <c r="AI65" s="134"/>
      <c r="AJ65" s="169"/>
      <c r="AK65" s="135">
        <v>0</v>
      </c>
      <c r="AL65" s="142"/>
      <c r="AM65" s="169"/>
      <c r="AN65" s="135" t="s">
        <v>198</v>
      </c>
      <c r="AO65" s="144"/>
      <c r="AP65" s="169"/>
      <c r="AQ65" s="135">
        <v>0</v>
      </c>
      <c r="AR65" s="144"/>
      <c r="AS65" s="169"/>
      <c r="AT65" s="135">
        <v>0</v>
      </c>
      <c r="AU65" s="144"/>
      <c r="AV65" s="169"/>
      <c r="AW65" s="135" t="s">
        <v>198</v>
      </c>
      <c r="AX65" s="145"/>
      <c r="AY65" s="145"/>
      <c r="AZ65" s="88">
        <v>0</v>
      </c>
      <c r="BA65" s="145"/>
      <c r="BB65" s="214" t="s">
        <v>352</v>
      </c>
      <c r="BC65" s="170">
        <v>0</v>
      </c>
      <c r="BD65" s="135">
        <v>0</v>
      </c>
      <c r="BE65" s="135">
        <v>0</v>
      </c>
      <c r="BF65" s="274">
        <v>660531.59</v>
      </c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</row>
    <row r="66" spans="1:139" s="72" customFormat="1" ht="18.75" customHeight="1" x14ac:dyDescent="0.2">
      <c r="A66" s="191">
        <v>52</v>
      </c>
      <c r="B66" s="130" t="s">
        <v>114</v>
      </c>
      <c r="C66" s="99">
        <v>1952</v>
      </c>
      <c r="D66" s="99" t="s">
        <v>115</v>
      </c>
      <c r="E66" s="99">
        <v>2</v>
      </c>
      <c r="F66" s="99">
        <v>1</v>
      </c>
      <c r="G66" s="151">
        <v>6</v>
      </c>
      <c r="H66" s="99">
        <v>3</v>
      </c>
      <c r="I66" s="99">
        <v>3</v>
      </c>
      <c r="J66" s="99">
        <v>0</v>
      </c>
      <c r="K66" s="141">
        <v>389.7</v>
      </c>
      <c r="L66" s="100">
        <v>354.7</v>
      </c>
      <c r="M66" s="141">
        <v>93.9</v>
      </c>
      <c r="N66" s="141">
        <v>260.79999999999995</v>
      </c>
      <c r="O66" s="99">
        <v>30</v>
      </c>
      <c r="P66" s="143" t="s">
        <v>116</v>
      </c>
      <c r="Q66" s="152">
        <v>2019</v>
      </c>
      <c r="R66" s="150"/>
      <c r="S66" s="133" t="s">
        <v>198</v>
      </c>
      <c r="T66" s="134"/>
      <c r="U66" s="140"/>
      <c r="V66" s="133" t="s">
        <v>198</v>
      </c>
      <c r="W66" s="134"/>
      <c r="X66" s="150"/>
      <c r="Y66" s="133" t="s">
        <v>198</v>
      </c>
      <c r="Z66" s="134"/>
      <c r="AA66" s="141"/>
      <c r="AB66" s="135">
        <v>0</v>
      </c>
      <c r="AC66" s="142"/>
      <c r="AD66" s="150">
        <v>902</v>
      </c>
      <c r="AE66" s="133" t="s">
        <v>333</v>
      </c>
      <c r="AF66" s="134">
        <v>44926</v>
      </c>
      <c r="AG66" s="140"/>
      <c r="AH66" s="133" t="s">
        <v>198</v>
      </c>
      <c r="AI66" s="134"/>
      <c r="AJ66" s="169"/>
      <c r="AK66" s="135">
        <v>0</v>
      </c>
      <c r="AL66" s="142"/>
      <c r="AM66" s="169"/>
      <c r="AN66" s="135" t="s">
        <v>198</v>
      </c>
      <c r="AO66" s="144"/>
      <c r="AP66" s="169"/>
      <c r="AQ66" s="135">
        <v>0</v>
      </c>
      <c r="AR66" s="144"/>
      <c r="AS66" s="169"/>
      <c r="AT66" s="135">
        <v>0</v>
      </c>
      <c r="AU66" s="144"/>
      <c r="AV66" s="169"/>
      <c r="AW66" s="135" t="s">
        <v>198</v>
      </c>
      <c r="AX66" s="145"/>
      <c r="AY66" s="145"/>
      <c r="AZ66" s="88">
        <v>0</v>
      </c>
      <c r="BA66" s="145"/>
      <c r="BB66" s="214" t="s">
        <v>352</v>
      </c>
      <c r="BC66" s="170">
        <v>0</v>
      </c>
      <c r="BD66" s="135">
        <v>0</v>
      </c>
      <c r="BE66" s="135">
        <v>0</v>
      </c>
      <c r="BF66" s="274">
        <v>660531.59</v>
      </c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</row>
    <row r="67" spans="1:139" s="257" customFormat="1" ht="19.5" customHeight="1" x14ac:dyDescent="0.15">
      <c r="A67" s="239"/>
      <c r="B67" s="255" t="s">
        <v>75</v>
      </c>
      <c r="C67" s="240"/>
      <c r="D67" s="240"/>
      <c r="E67" s="240"/>
      <c r="F67" s="240"/>
      <c r="G67" s="241"/>
      <c r="H67" s="240"/>
      <c r="I67" s="240"/>
      <c r="J67" s="240"/>
      <c r="K67" s="242"/>
      <c r="L67" s="243"/>
      <c r="M67" s="242"/>
      <c r="N67" s="242"/>
      <c r="O67" s="240"/>
      <c r="P67" s="244"/>
      <c r="Q67" s="245"/>
      <c r="R67" s="246">
        <f>SUM(R68:R76)</f>
        <v>3572.2200000000003</v>
      </c>
      <c r="S67" s="246">
        <f>S68+S69+S70+S71+S72+S76</f>
        <v>5407648.3799999999</v>
      </c>
      <c r="T67" s="247"/>
      <c r="U67" s="242"/>
      <c r="V67" s="242">
        <f>SUM(V68:V76)</f>
        <v>0</v>
      </c>
      <c r="W67" s="247"/>
      <c r="X67" s="242"/>
      <c r="Y67" s="242">
        <f>SUM(Y68:Y76)</f>
        <v>0</v>
      </c>
      <c r="Z67" s="247"/>
      <c r="AA67" s="242"/>
      <c r="AB67" s="242">
        <v>0</v>
      </c>
      <c r="AC67" s="248"/>
      <c r="AD67" s="242">
        <f>SUM(AD68:AD76)</f>
        <v>7485.4</v>
      </c>
      <c r="AE67" s="242" t="str">
        <f>AE75</f>
        <v>13 090 355,24</v>
      </c>
      <c r="AF67" s="247"/>
      <c r="AG67" s="65">
        <f>AG73+AG74</f>
        <v>241</v>
      </c>
      <c r="AH67" s="65">
        <f>AH73+AH74</f>
        <v>1665753.44</v>
      </c>
      <c r="AI67" s="249"/>
      <c r="AJ67" s="250"/>
      <c r="AK67" s="250">
        <v>0</v>
      </c>
      <c r="AL67" s="248"/>
      <c r="AM67" s="250"/>
      <c r="AN67" s="250">
        <v>0</v>
      </c>
      <c r="AO67" s="251"/>
      <c r="AP67" s="250"/>
      <c r="AQ67" s="250">
        <v>0</v>
      </c>
      <c r="AR67" s="251"/>
      <c r="AS67" s="250"/>
      <c r="AT67" s="250">
        <v>0</v>
      </c>
      <c r="AU67" s="251"/>
      <c r="AV67" s="250"/>
      <c r="AW67" s="250">
        <v>0</v>
      </c>
      <c r="AX67" s="252"/>
      <c r="AY67" s="252"/>
      <c r="AZ67" s="253">
        <v>0</v>
      </c>
      <c r="BA67" s="252"/>
      <c r="BB67" s="254">
        <f>BB68+BB69+BB70+BB71+BB72+BB73+BB74+BB75+BB76</f>
        <v>22006724.440000001</v>
      </c>
      <c r="BC67" s="242">
        <v>0</v>
      </c>
      <c r="BD67" s="242">
        <v>0</v>
      </c>
      <c r="BE67" s="242">
        <v>0</v>
      </c>
      <c r="BF67" s="254">
        <v>22006724.440000001</v>
      </c>
      <c r="BG67" s="256"/>
      <c r="BH67" s="256"/>
      <c r="BI67" s="256"/>
      <c r="BJ67" s="256"/>
      <c r="BK67" s="256"/>
      <c r="BL67" s="256"/>
      <c r="BM67" s="256"/>
      <c r="BN67" s="256"/>
      <c r="BO67" s="256"/>
      <c r="BP67" s="256"/>
      <c r="BQ67" s="256"/>
      <c r="BR67" s="256"/>
      <c r="BS67" s="256"/>
      <c r="BT67" s="256"/>
      <c r="BU67" s="256"/>
      <c r="BV67" s="256"/>
      <c r="BW67" s="256"/>
      <c r="BX67" s="256"/>
      <c r="BY67" s="256"/>
      <c r="BZ67" s="256"/>
      <c r="CA67" s="256"/>
      <c r="CB67" s="256"/>
      <c r="CC67" s="256"/>
      <c r="CD67" s="256"/>
      <c r="CE67" s="256"/>
      <c r="CF67" s="256"/>
      <c r="CG67" s="256"/>
      <c r="CH67" s="256"/>
      <c r="CI67" s="256"/>
      <c r="CJ67" s="256"/>
      <c r="CK67" s="256"/>
      <c r="CL67" s="256"/>
      <c r="CM67" s="256"/>
      <c r="CN67" s="256"/>
      <c r="CO67" s="256"/>
      <c r="CP67" s="256"/>
      <c r="CQ67" s="256"/>
      <c r="CR67" s="256"/>
      <c r="CS67" s="256"/>
      <c r="CT67" s="256"/>
      <c r="CU67" s="256"/>
      <c r="CV67" s="256"/>
      <c r="CW67" s="256"/>
      <c r="CX67" s="256"/>
      <c r="CY67" s="256"/>
      <c r="CZ67" s="256"/>
      <c r="DA67" s="256"/>
      <c r="DB67" s="256"/>
      <c r="DC67" s="256"/>
      <c r="DD67" s="256"/>
      <c r="DE67" s="256"/>
      <c r="DF67" s="256"/>
      <c r="DG67" s="256"/>
      <c r="DH67" s="256"/>
      <c r="DI67" s="256"/>
      <c r="DJ67" s="256"/>
      <c r="DK67" s="256"/>
      <c r="DL67" s="256"/>
      <c r="DM67" s="256"/>
      <c r="DN67" s="256"/>
      <c r="DO67" s="256"/>
      <c r="DP67" s="256"/>
      <c r="DQ67" s="256"/>
      <c r="DR67" s="256"/>
      <c r="DS67" s="256"/>
      <c r="DT67" s="256"/>
      <c r="DU67" s="256"/>
      <c r="DV67" s="256"/>
      <c r="DW67" s="256"/>
      <c r="DX67" s="256"/>
      <c r="DY67" s="256"/>
      <c r="DZ67" s="256"/>
      <c r="EA67" s="256"/>
      <c r="EB67" s="256"/>
      <c r="EC67" s="256"/>
      <c r="ED67" s="256"/>
      <c r="EE67" s="256"/>
      <c r="EF67" s="256"/>
      <c r="EG67" s="256"/>
      <c r="EH67" s="256"/>
      <c r="EI67" s="256"/>
    </row>
    <row r="68" spans="1:139" s="72" customFormat="1" ht="18.75" customHeight="1" x14ac:dyDescent="0.2">
      <c r="A68" s="203">
        <v>1</v>
      </c>
      <c r="B68" s="204" t="s">
        <v>76</v>
      </c>
      <c r="C68" s="99">
        <v>1959</v>
      </c>
      <c r="D68" s="99" t="s">
        <v>65</v>
      </c>
      <c r="E68" s="99">
        <v>2</v>
      </c>
      <c r="F68" s="99">
        <v>1</v>
      </c>
      <c r="G68" s="99">
        <v>8</v>
      </c>
      <c r="H68" s="99">
        <v>1</v>
      </c>
      <c r="I68" s="99">
        <v>7</v>
      </c>
      <c r="J68" s="99">
        <v>0</v>
      </c>
      <c r="K68" s="141">
        <v>501.5</v>
      </c>
      <c r="L68" s="141">
        <v>449.2</v>
      </c>
      <c r="M68" s="141">
        <v>51.9</v>
      </c>
      <c r="N68" s="141">
        <f>L68-M68</f>
        <v>397.3</v>
      </c>
      <c r="O68" s="99">
        <v>21</v>
      </c>
      <c r="P68" s="99"/>
      <c r="Q68" s="176"/>
      <c r="R68" s="313">
        <v>450.2</v>
      </c>
      <c r="S68" s="314" t="s">
        <v>204</v>
      </c>
      <c r="T68" s="315">
        <v>44926</v>
      </c>
      <c r="U68" s="282"/>
      <c r="V68" s="282">
        <v>0</v>
      </c>
      <c r="W68" s="316"/>
      <c r="X68" s="283"/>
      <c r="Y68" s="283">
        <v>0</v>
      </c>
      <c r="Z68" s="317"/>
      <c r="AA68" s="282"/>
      <c r="AB68" s="282">
        <v>0</v>
      </c>
      <c r="AC68" s="318"/>
      <c r="AD68" s="313"/>
      <c r="AE68" s="314" t="s">
        <v>198</v>
      </c>
      <c r="AF68" s="315"/>
      <c r="AG68" s="319"/>
      <c r="AH68" s="314" t="s">
        <v>198</v>
      </c>
      <c r="AI68" s="315"/>
      <c r="AJ68" s="320"/>
      <c r="AK68" s="320">
        <v>0</v>
      </c>
      <c r="AL68" s="318"/>
      <c r="AM68" s="320"/>
      <c r="AN68" s="320">
        <v>0</v>
      </c>
      <c r="AO68" s="321"/>
      <c r="AP68" s="320"/>
      <c r="AQ68" s="320">
        <v>0</v>
      </c>
      <c r="AR68" s="321"/>
      <c r="AS68" s="320"/>
      <c r="AT68" s="320">
        <v>0</v>
      </c>
      <c r="AU68" s="321"/>
      <c r="AV68" s="320"/>
      <c r="AW68" s="320">
        <v>0</v>
      </c>
      <c r="AX68" s="322"/>
      <c r="AY68" s="322"/>
      <c r="AZ68" s="177">
        <v>0</v>
      </c>
      <c r="BA68" s="322"/>
      <c r="BB68" s="323" t="s">
        <v>164</v>
      </c>
      <c r="BC68" s="277">
        <v>0</v>
      </c>
      <c r="BD68" s="277">
        <v>0</v>
      </c>
      <c r="BE68" s="277">
        <v>0</v>
      </c>
      <c r="BF68" s="324" t="s">
        <v>164</v>
      </c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</row>
    <row r="69" spans="1:139" s="72" customFormat="1" ht="17.25" customHeight="1" x14ac:dyDescent="0.2">
      <c r="A69" s="203">
        <v>2</v>
      </c>
      <c r="B69" s="189" t="s">
        <v>77</v>
      </c>
      <c r="C69" s="178">
        <v>1958</v>
      </c>
      <c r="D69" s="179" t="s">
        <v>65</v>
      </c>
      <c r="E69" s="180">
        <v>2</v>
      </c>
      <c r="F69" s="180">
        <v>1</v>
      </c>
      <c r="G69" s="180">
        <v>8</v>
      </c>
      <c r="H69" s="180">
        <v>0</v>
      </c>
      <c r="I69" s="180">
        <v>8</v>
      </c>
      <c r="J69" s="180">
        <v>0</v>
      </c>
      <c r="K69" s="181">
        <v>487.1</v>
      </c>
      <c r="L69" s="181">
        <v>440</v>
      </c>
      <c r="M69" s="181">
        <v>0</v>
      </c>
      <c r="N69" s="181">
        <v>440</v>
      </c>
      <c r="O69" s="180">
        <v>17</v>
      </c>
      <c r="P69" s="180"/>
      <c r="Q69" s="180"/>
      <c r="R69" s="299">
        <v>440.2</v>
      </c>
      <c r="S69" s="300" t="s">
        <v>205</v>
      </c>
      <c r="T69" s="301">
        <v>44926</v>
      </c>
      <c r="U69" s="116"/>
      <c r="V69" s="116">
        <v>0</v>
      </c>
      <c r="W69" s="325"/>
      <c r="X69" s="125"/>
      <c r="Y69" s="125">
        <v>0</v>
      </c>
      <c r="Z69" s="326"/>
      <c r="AA69" s="181"/>
      <c r="AB69" s="181">
        <v>0</v>
      </c>
      <c r="AC69" s="327"/>
      <c r="AD69" s="299"/>
      <c r="AE69" s="300" t="s">
        <v>198</v>
      </c>
      <c r="AF69" s="301"/>
      <c r="AG69" s="302"/>
      <c r="AH69" s="300" t="s">
        <v>198</v>
      </c>
      <c r="AI69" s="301"/>
      <c r="AJ69" s="328"/>
      <c r="AK69" s="328">
        <v>0</v>
      </c>
      <c r="AL69" s="327"/>
      <c r="AM69" s="328"/>
      <c r="AN69" s="328">
        <v>0</v>
      </c>
      <c r="AO69" s="329"/>
      <c r="AP69" s="328"/>
      <c r="AQ69" s="328">
        <v>0</v>
      </c>
      <c r="AR69" s="329"/>
      <c r="AS69" s="328"/>
      <c r="AT69" s="328">
        <v>0</v>
      </c>
      <c r="AU69" s="329"/>
      <c r="AV69" s="328"/>
      <c r="AW69" s="328">
        <v>0</v>
      </c>
      <c r="AX69" s="330"/>
      <c r="AY69" s="145"/>
      <c r="AZ69" s="126">
        <v>0</v>
      </c>
      <c r="BA69" s="145"/>
      <c r="BB69" s="331" t="s">
        <v>165</v>
      </c>
      <c r="BC69" s="141">
        <v>0</v>
      </c>
      <c r="BD69" s="141">
        <v>0</v>
      </c>
      <c r="BE69" s="141">
        <v>0</v>
      </c>
      <c r="BF69" s="324" t="s">
        <v>165</v>
      </c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</row>
    <row r="70" spans="1:139" s="72" customFormat="1" ht="27" customHeight="1" x14ac:dyDescent="0.2">
      <c r="A70" s="203">
        <v>3</v>
      </c>
      <c r="B70" s="189" t="s">
        <v>78</v>
      </c>
      <c r="C70" s="182">
        <v>1958</v>
      </c>
      <c r="D70" s="180" t="s">
        <v>65</v>
      </c>
      <c r="E70" s="180">
        <v>2</v>
      </c>
      <c r="F70" s="180">
        <v>1</v>
      </c>
      <c r="G70" s="180">
        <v>8</v>
      </c>
      <c r="H70" s="180">
        <v>0</v>
      </c>
      <c r="I70" s="180">
        <v>8</v>
      </c>
      <c r="J70" s="180">
        <v>0</v>
      </c>
      <c r="K70" s="183">
        <v>492.59999999999997</v>
      </c>
      <c r="L70" s="181">
        <v>446.7</v>
      </c>
      <c r="M70" s="181">
        <v>0</v>
      </c>
      <c r="N70" s="181">
        <v>446.7</v>
      </c>
      <c r="O70" s="180">
        <v>21</v>
      </c>
      <c r="P70" s="184" t="s">
        <v>70</v>
      </c>
      <c r="Q70" s="180">
        <v>2016</v>
      </c>
      <c r="R70" s="299">
        <v>688.2</v>
      </c>
      <c r="S70" s="300" t="s">
        <v>206</v>
      </c>
      <c r="T70" s="301">
        <v>44926</v>
      </c>
      <c r="U70" s="116"/>
      <c r="V70" s="116">
        <v>0</v>
      </c>
      <c r="W70" s="325"/>
      <c r="X70" s="125"/>
      <c r="Y70" s="125">
        <v>0</v>
      </c>
      <c r="Z70" s="326"/>
      <c r="AA70" s="181"/>
      <c r="AB70" s="181">
        <v>0</v>
      </c>
      <c r="AC70" s="327"/>
      <c r="AD70" s="299"/>
      <c r="AE70" s="300" t="s">
        <v>198</v>
      </c>
      <c r="AF70" s="301"/>
      <c r="AG70" s="302"/>
      <c r="AH70" s="300" t="s">
        <v>198</v>
      </c>
      <c r="AI70" s="301"/>
      <c r="AJ70" s="328"/>
      <c r="AK70" s="328">
        <v>0</v>
      </c>
      <c r="AL70" s="327"/>
      <c r="AM70" s="328"/>
      <c r="AN70" s="328">
        <v>0</v>
      </c>
      <c r="AO70" s="329"/>
      <c r="AP70" s="328"/>
      <c r="AQ70" s="328">
        <v>0</v>
      </c>
      <c r="AR70" s="329"/>
      <c r="AS70" s="328"/>
      <c r="AT70" s="328">
        <v>0</v>
      </c>
      <c r="AU70" s="329"/>
      <c r="AV70" s="328"/>
      <c r="AW70" s="328">
        <v>0</v>
      </c>
      <c r="AX70" s="330"/>
      <c r="AY70" s="145"/>
      <c r="AZ70" s="126">
        <v>0</v>
      </c>
      <c r="BA70" s="145"/>
      <c r="BB70" s="331" t="s">
        <v>166</v>
      </c>
      <c r="BC70" s="141">
        <v>0</v>
      </c>
      <c r="BD70" s="141">
        <v>0</v>
      </c>
      <c r="BE70" s="141">
        <v>0</v>
      </c>
      <c r="BF70" s="324" t="s">
        <v>166</v>
      </c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</row>
    <row r="71" spans="1:139" s="72" customFormat="1" ht="26.25" customHeight="1" x14ac:dyDescent="0.2">
      <c r="A71" s="203">
        <v>4</v>
      </c>
      <c r="B71" s="189" t="s">
        <v>79</v>
      </c>
      <c r="C71" s="182">
        <v>1958</v>
      </c>
      <c r="D71" s="180" t="s">
        <v>65</v>
      </c>
      <c r="E71" s="180">
        <v>2</v>
      </c>
      <c r="F71" s="180">
        <v>1</v>
      </c>
      <c r="G71" s="180">
        <v>8</v>
      </c>
      <c r="H71" s="180">
        <v>1</v>
      </c>
      <c r="I71" s="180">
        <v>7</v>
      </c>
      <c r="J71" s="180">
        <v>0</v>
      </c>
      <c r="K71" s="183">
        <v>483.40000000000003</v>
      </c>
      <c r="L71" s="181">
        <v>439.3</v>
      </c>
      <c r="M71" s="181">
        <v>50.2</v>
      </c>
      <c r="N71" s="181">
        <f>L71-M71</f>
        <v>389.1</v>
      </c>
      <c r="O71" s="180">
        <v>21</v>
      </c>
      <c r="P71" s="184" t="s">
        <v>70</v>
      </c>
      <c r="Q71" s="180">
        <v>2016</v>
      </c>
      <c r="R71" s="299">
        <v>688.2</v>
      </c>
      <c r="S71" s="300" t="s">
        <v>206</v>
      </c>
      <c r="T71" s="301">
        <v>44926</v>
      </c>
      <c r="U71" s="116"/>
      <c r="V71" s="116">
        <v>0</v>
      </c>
      <c r="W71" s="325"/>
      <c r="X71" s="125"/>
      <c r="Y71" s="125">
        <v>0</v>
      </c>
      <c r="Z71" s="326"/>
      <c r="AA71" s="181"/>
      <c r="AB71" s="181">
        <v>0</v>
      </c>
      <c r="AC71" s="327"/>
      <c r="AD71" s="299"/>
      <c r="AE71" s="300" t="s">
        <v>198</v>
      </c>
      <c r="AF71" s="301"/>
      <c r="AG71" s="302"/>
      <c r="AH71" s="300" t="s">
        <v>198</v>
      </c>
      <c r="AI71" s="301"/>
      <c r="AJ71" s="328"/>
      <c r="AK71" s="328">
        <v>0</v>
      </c>
      <c r="AL71" s="327"/>
      <c r="AM71" s="328"/>
      <c r="AN71" s="328">
        <v>0</v>
      </c>
      <c r="AO71" s="329"/>
      <c r="AP71" s="328"/>
      <c r="AQ71" s="328">
        <v>0</v>
      </c>
      <c r="AR71" s="329"/>
      <c r="AS71" s="328"/>
      <c r="AT71" s="328">
        <v>0</v>
      </c>
      <c r="AU71" s="329"/>
      <c r="AV71" s="328"/>
      <c r="AW71" s="328">
        <v>0</v>
      </c>
      <c r="AX71" s="330"/>
      <c r="AY71" s="145"/>
      <c r="AZ71" s="126">
        <v>0</v>
      </c>
      <c r="BA71" s="145"/>
      <c r="BB71" s="331" t="s">
        <v>166</v>
      </c>
      <c r="BC71" s="141">
        <v>0</v>
      </c>
      <c r="BD71" s="141">
        <v>0</v>
      </c>
      <c r="BE71" s="141">
        <v>0</v>
      </c>
      <c r="BF71" s="324" t="s">
        <v>166</v>
      </c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</row>
    <row r="72" spans="1:139" s="72" customFormat="1" ht="24" customHeight="1" x14ac:dyDescent="0.2">
      <c r="A72" s="203">
        <v>5</v>
      </c>
      <c r="B72" s="189" t="s">
        <v>134</v>
      </c>
      <c r="C72" s="182">
        <v>1956</v>
      </c>
      <c r="D72" s="180" t="s">
        <v>65</v>
      </c>
      <c r="E72" s="180">
        <v>2</v>
      </c>
      <c r="F72" s="180">
        <v>1</v>
      </c>
      <c r="G72" s="180">
        <v>8</v>
      </c>
      <c r="H72" s="180">
        <v>1</v>
      </c>
      <c r="I72" s="180">
        <v>7</v>
      </c>
      <c r="J72" s="180">
        <v>0</v>
      </c>
      <c r="K72" s="183">
        <v>516.4</v>
      </c>
      <c r="L72" s="181">
        <v>480.6</v>
      </c>
      <c r="M72" s="181">
        <v>59.9</v>
      </c>
      <c r="N72" s="181">
        <f>L72-M72</f>
        <v>420.70000000000005</v>
      </c>
      <c r="O72" s="180">
        <v>16</v>
      </c>
      <c r="P72" s="184" t="s">
        <v>70</v>
      </c>
      <c r="Q72" s="180">
        <v>2016</v>
      </c>
      <c r="R72" s="299">
        <v>681.62</v>
      </c>
      <c r="S72" s="300" t="s">
        <v>207</v>
      </c>
      <c r="T72" s="301">
        <v>44926</v>
      </c>
      <c r="U72" s="116"/>
      <c r="V72" s="116">
        <v>0</v>
      </c>
      <c r="W72" s="325"/>
      <c r="X72" s="125"/>
      <c r="Y72" s="125">
        <v>0</v>
      </c>
      <c r="Z72" s="326"/>
      <c r="AA72" s="181"/>
      <c r="AB72" s="181">
        <v>0</v>
      </c>
      <c r="AC72" s="327"/>
      <c r="AD72" s="299"/>
      <c r="AE72" s="300" t="s">
        <v>198</v>
      </c>
      <c r="AF72" s="301"/>
      <c r="AG72" s="302"/>
      <c r="AH72" s="300" t="s">
        <v>198</v>
      </c>
      <c r="AI72" s="301"/>
      <c r="AJ72" s="328"/>
      <c r="AK72" s="328">
        <v>0</v>
      </c>
      <c r="AL72" s="327"/>
      <c r="AM72" s="328"/>
      <c r="AN72" s="328">
        <v>0</v>
      </c>
      <c r="AO72" s="329"/>
      <c r="AP72" s="328"/>
      <c r="AQ72" s="328">
        <v>0</v>
      </c>
      <c r="AR72" s="329"/>
      <c r="AS72" s="328"/>
      <c r="AT72" s="328">
        <v>0</v>
      </c>
      <c r="AU72" s="329"/>
      <c r="AV72" s="328"/>
      <c r="AW72" s="328">
        <v>0</v>
      </c>
      <c r="AX72" s="330"/>
      <c r="AY72" s="145"/>
      <c r="AZ72" s="126">
        <v>0</v>
      </c>
      <c r="BA72" s="145"/>
      <c r="BB72" s="331" t="s">
        <v>167</v>
      </c>
      <c r="BC72" s="141">
        <v>0</v>
      </c>
      <c r="BD72" s="141">
        <v>0</v>
      </c>
      <c r="BE72" s="141">
        <v>0</v>
      </c>
      <c r="BF72" s="324" t="s">
        <v>167</v>
      </c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</row>
    <row r="73" spans="1:139" s="72" customFormat="1" ht="22.5" customHeight="1" x14ac:dyDescent="0.2">
      <c r="A73" s="203">
        <v>6</v>
      </c>
      <c r="B73" s="189" t="s">
        <v>80</v>
      </c>
      <c r="C73" s="99">
        <v>1930</v>
      </c>
      <c r="D73" s="99" t="s">
        <v>65</v>
      </c>
      <c r="E73" s="99">
        <v>4</v>
      </c>
      <c r="F73" s="99">
        <v>4</v>
      </c>
      <c r="G73" s="99">
        <v>48</v>
      </c>
      <c r="H73" s="99">
        <v>46</v>
      </c>
      <c r="I73" s="99">
        <v>2</v>
      </c>
      <c r="J73" s="99">
        <v>0</v>
      </c>
      <c r="K73" s="141">
        <v>2721.7</v>
      </c>
      <c r="L73" s="141">
        <v>1896.9</v>
      </c>
      <c r="M73" s="141">
        <f>L73-N73</f>
        <v>1806.1000000000001</v>
      </c>
      <c r="N73" s="141">
        <v>90.8</v>
      </c>
      <c r="O73" s="99">
        <v>49</v>
      </c>
      <c r="P73" s="184" t="s">
        <v>70</v>
      </c>
      <c r="Q73" s="180">
        <v>2015</v>
      </c>
      <c r="R73" s="299"/>
      <c r="S73" s="300" t="s">
        <v>198</v>
      </c>
      <c r="T73" s="301"/>
      <c r="U73" s="116"/>
      <c r="V73" s="116">
        <v>0</v>
      </c>
      <c r="W73" s="325"/>
      <c r="X73" s="125"/>
      <c r="Y73" s="125">
        <v>0</v>
      </c>
      <c r="Z73" s="326"/>
      <c r="AA73" s="181"/>
      <c r="AB73" s="181">
        <v>0</v>
      </c>
      <c r="AC73" s="327"/>
      <c r="AD73" s="299"/>
      <c r="AE73" s="300" t="s">
        <v>198</v>
      </c>
      <c r="AF73" s="301"/>
      <c r="AG73" s="302">
        <v>119</v>
      </c>
      <c r="AH73" s="300" t="s">
        <v>286</v>
      </c>
      <c r="AI73" s="301">
        <v>44926</v>
      </c>
      <c r="AJ73" s="328"/>
      <c r="AK73" s="328">
        <v>0</v>
      </c>
      <c r="AL73" s="327"/>
      <c r="AM73" s="328"/>
      <c r="AN73" s="328">
        <v>0</v>
      </c>
      <c r="AO73" s="329"/>
      <c r="AP73" s="328"/>
      <c r="AQ73" s="328">
        <v>0</v>
      </c>
      <c r="AR73" s="329"/>
      <c r="AS73" s="328"/>
      <c r="AT73" s="328">
        <v>0</v>
      </c>
      <c r="AU73" s="329"/>
      <c r="AV73" s="328"/>
      <c r="AW73" s="328">
        <v>0</v>
      </c>
      <c r="AX73" s="330"/>
      <c r="AY73" s="145"/>
      <c r="AZ73" s="126">
        <v>0</v>
      </c>
      <c r="BA73" s="145"/>
      <c r="BB73" s="331" t="s">
        <v>168</v>
      </c>
      <c r="BC73" s="141">
        <v>0</v>
      </c>
      <c r="BD73" s="141">
        <v>0</v>
      </c>
      <c r="BE73" s="141">
        <v>0</v>
      </c>
      <c r="BF73" s="324" t="s">
        <v>168</v>
      </c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</row>
    <row r="74" spans="1:139" s="72" customFormat="1" ht="24.75" customHeight="1" x14ac:dyDescent="0.2">
      <c r="A74" s="203">
        <v>7</v>
      </c>
      <c r="B74" s="189" t="s">
        <v>81</v>
      </c>
      <c r="C74" s="99">
        <v>1930</v>
      </c>
      <c r="D74" s="99" t="s">
        <v>65</v>
      </c>
      <c r="E74" s="99">
        <v>4</v>
      </c>
      <c r="F74" s="99">
        <v>4</v>
      </c>
      <c r="G74" s="99">
        <v>48</v>
      </c>
      <c r="H74" s="99">
        <f>G74-I74</f>
        <v>39</v>
      </c>
      <c r="I74" s="99">
        <v>9</v>
      </c>
      <c r="J74" s="99">
        <v>0</v>
      </c>
      <c r="K74" s="141">
        <v>2706</v>
      </c>
      <c r="L74" s="141">
        <v>2375.6999999999998</v>
      </c>
      <c r="M74" s="141">
        <f>L74-N74</f>
        <v>1983.6999999999998</v>
      </c>
      <c r="N74" s="141">
        <v>392</v>
      </c>
      <c r="O74" s="99">
        <v>66</v>
      </c>
      <c r="P74" s="184" t="s">
        <v>70</v>
      </c>
      <c r="Q74" s="180">
        <v>2015</v>
      </c>
      <c r="R74" s="299"/>
      <c r="S74" s="300" t="s">
        <v>198</v>
      </c>
      <c r="T74" s="301"/>
      <c r="U74" s="116"/>
      <c r="V74" s="116">
        <v>0</v>
      </c>
      <c r="W74" s="325"/>
      <c r="X74" s="125"/>
      <c r="Y74" s="125">
        <v>0</v>
      </c>
      <c r="Z74" s="326"/>
      <c r="AA74" s="181"/>
      <c r="AB74" s="181">
        <v>0</v>
      </c>
      <c r="AC74" s="327"/>
      <c r="AD74" s="299"/>
      <c r="AE74" s="300" t="s">
        <v>198</v>
      </c>
      <c r="AF74" s="301"/>
      <c r="AG74" s="302">
        <v>122</v>
      </c>
      <c r="AH74" s="300" t="s">
        <v>287</v>
      </c>
      <c r="AI74" s="301">
        <v>44926</v>
      </c>
      <c r="AJ74" s="328"/>
      <c r="AK74" s="328">
        <v>0</v>
      </c>
      <c r="AL74" s="327"/>
      <c r="AM74" s="328"/>
      <c r="AN74" s="328">
        <v>0</v>
      </c>
      <c r="AO74" s="329"/>
      <c r="AP74" s="328"/>
      <c r="AQ74" s="328">
        <v>0</v>
      </c>
      <c r="AR74" s="329"/>
      <c r="AS74" s="328"/>
      <c r="AT74" s="328">
        <v>0</v>
      </c>
      <c r="AU74" s="329"/>
      <c r="AV74" s="328"/>
      <c r="AW74" s="328">
        <v>0</v>
      </c>
      <c r="AX74" s="330"/>
      <c r="AY74" s="145"/>
      <c r="AZ74" s="126">
        <v>0</v>
      </c>
      <c r="BA74" s="145"/>
      <c r="BB74" s="331" t="s">
        <v>169</v>
      </c>
      <c r="BC74" s="141">
        <v>0</v>
      </c>
      <c r="BD74" s="141">
        <v>0</v>
      </c>
      <c r="BE74" s="141">
        <v>0</v>
      </c>
      <c r="BF74" s="324" t="s">
        <v>169</v>
      </c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</row>
    <row r="75" spans="1:139" s="72" customFormat="1" ht="21" customHeight="1" x14ac:dyDescent="0.2">
      <c r="A75" s="203">
        <v>8</v>
      </c>
      <c r="B75" s="189" t="s">
        <v>82</v>
      </c>
      <c r="C75" s="99">
        <v>1937</v>
      </c>
      <c r="D75" s="99" t="s">
        <v>65</v>
      </c>
      <c r="E75" s="99">
        <v>5</v>
      </c>
      <c r="F75" s="99">
        <v>6</v>
      </c>
      <c r="G75" s="99">
        <v>50</v>
      </c>
      <c r="H75" s="99">
        <v>8</v>
      </c>
      <c r="I75" s="99">
        <v>42</v>
      </c>
      <c r="J75" s="99">
        <v>0</v>
      </c>
      <c r="K75" s="141">
        <v>4464</v>
      </c>
      <c r="L75" s="141">
        <v>3571.8</v>
      </c>
      <c r="M75" s="141">
        <v>463.5</v>
      </c>
      <c r="N75" s="141">
        <f>L75-M75</f>
        <v>3108.3</v>
      </c>
      <c r="O75" s="99">
        <v>146</v>
      </c>
      <c r="P75" s="166" t="s">
        <v>118</v>
      </c>
      <c r="Q75" s="167">
        <v>2014</v>
      </c>
      <c r="R75" s="299"/>
      <c r="S75" s="300" t="s">
        <v>198</v>
      </c>
      <c r="T75" s="301"/>
      <c r="U75" s="116"/>
      <c r="V75" s="116">
        <v>0</v>
      </c>
      <c r="W75" s="325"/>
      <c r="X75" s="125"/>
      <c r="Y75" s="125">
        <v>0</v>
      </c>
      <c r="Z75" s="326"/>
      <c r="AA75" s="181"/>
      <c r="AB75" s="181">
        <v>0</v>
      </c>
      <c r="AC75" s="327"/>
      <c r="AD75" s="299">
        <v>7485.4</v>
      </c>
      <c r="AE75" s="300" t="s">
        <v>276</v>
      </c>
      <c r="AF75" s="301">
        <v>44561</v>
      </c>
      <c r="AG75" s="302"/>
      <c r="AH75" s="300" t="s">
        <v>198</v>
      </c>
      <c r="AI75" s="301"/>
      <c r="AJ75" s="328"/>
      <c r="AK75" s="328">
        <v>0</v>
      </c>
      <c r="AL75" s="327"/>
      <c r="AM75" s="328"/>
      <c r="AN75" s="328">
        <v>0</v>
      </c>
      <c r="AO75" s="329"/>
      <c r="AP75" s="328"/>
      <c r="AQ75" s="328">
        <v>0</v>
      </c>
      <c r="AR75" s="329"/>
      <c r="AS75" s="328"/>
      <c r="AT75" s="328">
        <v>0</v>
      </c>
      <c r="AU75" s="329"/>
      <c r="AV75" s="328"/>
      <c r="AW75" s="328">
        <v>0</v>
      </c>
      <c r="AX75" s="330"/>
      <c r="AY75" s="145"/>
      <c r="AZ75" s="126">
        <v>0</v>
      </c>
      <c r="BA75" s="145"/>
      <c r="BB75" s="331" t="s">
        <v>170</v>
      </c>
      <c r="BC75" s="141">
        <v>0</v>
      </c>
      <c r="BD75" s="141">
        <v>0</v>
      </c>
      <c r="BE75" s="141">
        <v>0</v>
      </c>
      <c r="BF75" s="324" t="s">
        <v>170</v>
      </c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71"/>
      <c r="EE75" s="71"/>
      <c r="EF75" s="71"/>
      <c r="EG75" s="71"/>
      <c r="EH75" s="71"/>
      <c r="EI75" s="71"/>
    </row>
    <row r="76" spans="1:139" s="343" customFormat="1" ht="33.75" customHeight="1" x14ac:dyDescent="0.2">
      <c r="A76" s="203">
        <v>9</v>
      </c>
      <c r="B76" s="206" t="s">
        <v>83</v>
      </c>
      <c r="C76" s="171">
        <v>1946</v>
      </c>
      <c r="D76" s="171" t="s">
        <v>115</v>
      </c>
      <c r="E76" s="171">
        <v>2</v>
      </c>
      <c r="F76" s="171">
        <v>1</v>
      </c>
      <c r="G76" s="171">
        <v>8</v>
      </c>
      <c r="H76" s="171">
        <v>0</v>
      </c>
      <c r="I76" s="171">
        <v>8</v>
      </c>
      <c r="J76" s="171">
        <v>0</v>
      </c>
      <c r="K76" s="172">
        <v>477</v>
      </c>
      <c r="L76" s="172">
        <v>440.1</v>
      </c>
      <c r="M76" s="172">
        <v>0</v>
      </c>
      <c r="N76" s="172">
        <v>440.1</v>
      </c>
      <c r="O76" s="171">
        <v>19</v>
      </c>
      <c r="P76" s="185" t="s">
        <v>119</v>
      </c>
      <c r="Q76" s="186">
        <v>2016</v>
      </c>
      <c r="R76" s="299">
        <v>623.79999999999995</v>
      </c>
      <c r="S76" s="300" t="s">
        <v>208</v>
      </c>
      <c r="T76" s="301">
        <v>44926</v>
      </c>
      <c r="U76" s="332"/>
      <c r="V76" s="116">
        <v>0</v>
      </c>
      <c r="W76" s="333"/>
      <c r="X76" s="334"/>
      <c r="Y76" s="125">
        <v>0</v>
      </c>
      <c r="Z76" s="335"/>
      <c r="AA76" s="336"/>
      <c r="AB76" s="181">
        <v>0</v>
      </c>
      <c r="AC76" s="327"/>
      <c r="AD76" s="299"/>
      <c r="AE76" s="300" t="s">
        <v>198</v>
      </c>
      <c r="AF76" s="301"/>
      <c r="AG76" s="302"/>
      <c r="AH76" s="300" t="s">
        <v>198</v>
      </c>
      <c r="AI76" s="301"/>
      <c r="AJ76" s="337"/>
      <c r="AK76" s="328">
        <v>0</v>
      </c>
      <c r="AL76" s="327"/>
      <c r="AM76" s="337"/>
      <c r="AN76" s="328">
        <v>0</v>
      </c>
      <c r="AO76" s="338"/>
      <c r="AP76" s="337"/>
      <c r="AQ76" s="328">
        <v>0</v>
      </c>
      <c r="AR76" s="338"/>
      <c r="AS76" s="337"/>
      <c r="AT76" s="328">
        <v>0</v>
      </c>
      <c r="AU76" s="338"/>
      <c r="AV76" s="337"/>
      <c r="AW76" s="328">
        <v>0</v>
      </c>
      <c r="AX76" s="339"/>
      <c r="AY76" s="340"/>
      <c r="AZ76" s="126">
        <v>0</v>
      </c>
      <c r="BA76" s="340"/>
      <c r="BB76" s="331" t="s">
        <v>171</v>
      </c>
      <c r="BC76" s="341">
        <v>0</v>
      </c>
      <c r="BD76" s="341">
        <v>0</v>
      </c>
      <c r="BE76" s="341">
        <v>0</v>
      </c>
      <c r="BF76" s="324" t="s">
        <v>171</v>
      </c>
      <c r="BG76" s="342"/>
      <c r="BH76" s="342"/>
      <c r="BI76" s="342"/>
      <c r="BJ76" s="342"/>
      <c r="BK76" s="342"/>
      <c r="BL76" s="342"/>
      <c r="BM76" s="342"/>
      <c r="BN76" s="342"/>
      <c r="BO76" s="342"/>
      <c r="BP76" s="342"/>
      <c r="BQ76" s="342"/>
      <c r="BR76" s="342"/>
      <c r="BS76" s="342"/>
      <c r="BT76" s="342"/>
      <c r="BU76" s="342"/>
      <c r="BV76" s="342"/>
      <c r="BW76" s="342"/>
      <c r="BX76" s="342"/>
      <c r="BY76" s="342"/>
      <c r="BZ76" s="342"/>
      <c r="CA76" s="342"/>
      <c r="CB76" s="342"/>
      <c r="CC76" s="342"/>
      <c r="CD76" s="342"/>
      <c r="CE76" s="342"/>
      <c r="CF76" s="342"/>
      <c r="CG76" s="342"/>
      <c r="CH76" s="342"/>
      <c r="CI76" s="342"/>
      <c r="CJ76" s="342"/>
      <c r="CK76" s="342"/>
      <c r="CL76" s="342"/>
      <c r="CM76" s="342"/>
      <c r="CN76" s="342"/>
      <c r="CO76" s="342"/>
      <c r="CP76" s="342"/>
      <c r="CQ76" s="342"/>
      <c r="CR76" s="342"/>
      <c r="CS76" s="342"/>
      <c r="CT76" s="342"/>
      <c r="CU76" s="342"/>
      <c r="CV76" s="342"/>
      <c r="CW76" s="342"/>
      <c r="CX76" s="342"/>
      <c r="CY76" s="342"/>
      <c r="CZ76" s="342"/>
      <c r="DA76" s="342"/>
      <c r="DB76" s="342"/>
      <c r="DC76" s="342"/>
      <c r="DD76" s="342"/>
      <c r="DE76" s="342"/>
      <c r="DF76" s="342"/>
      <c r="DG76" s="342"/>
      <c r="DH76" s="342"/>
      <c r="DI76" s="342"/>
      <c r="DJ76" s="342"/>
      <c r="DK76" s="342"/>
      <c r="DL76" s="342"/>
      <c r="DM76" s="342"/>
      <c r="DN76" s="342"/>
      <c r="DO76" s="342"/>
      <c r="DP76" s="342"/>
      <c r="DQ76" s="342"/>
      <c r="DR76" s="342"/>
      <c r="DS76" s="342"/>
      <c r="DT76" s="342"/>
      <c r="DU76" s="342"/>
      <c r="DV76" s="342"/>
      <c r="DW76" s="342"/>
      <c r="DX76" s="342"/>
      <c r="DY76" s="342"/>
      <c r="DZ76" s="342"/>
      <c r="EA76" s="342"/>
      <c r="EB76" s="342"/>
      <c r="EC76" s="342"/>
      <c r="ED76" s="342"/>
      <c r="EE76" s="342"/>
      <c r="EF76" s="342"/>
      <c r="EG76" s="342"/>
      <c r="EH76" s="342"/>
      <c r="EI76" s="342"/>
    </row>
    <row r="77" spans="1:139" s="257" customFormat="1" ht="19.5" customHeight="1" x14ac:dyDescent="0.15">
      <c r="A77" s="258"/>
      <c r="B77" s="259" t="s">
        <v>84</v>
      </c>
      <c r="C77" s="260"/>
      <c r="D77" s="260"/>
      <c r="E77" s="260"/>
      <c r="F77" s="260"/>
      <c r="G77" s="261"/>
      <c r="H77" s="260"/>
      <c r="I77" s="260"/>
      <c r="J77" s="260"/>
      <c r="K77" s="218"/>
      <c r="L77" s="262"/>
      <c r="M77" s="218"/>
      <c r="N77" s="218"/>
      <c r="O77" s="260"/>
      <c r="P77" s="263"/>
      <c r="Q77" s="264"/>
      <c r="R77" s="265"/>
      <c r="S77" s="265">
        <f>SUM(S78:S108)</f>
        <v>0</v>
      </c>
      <c r="T77" s="266"/>
      <c r="U77" s="267"/>
      <c r="V77" s="267">
        <f>SUM(V78:V108)</f>
        <v>0</v>
      </c>
      <c r="W77" s="266"/>
      <c r="X77" s="267">
        <f>SUM(X78:X108)</f>
        <v>68454.03</v>
      </c>
      <c r="Y77" s="267">
        <f>Y78+Y79+Y80+Y81+Y82+Y83+Y84+Y85+Y86+Y87+Y88+Y89+Y90+Y91+Y92+Y93+Y94+Y95+Y96+Y97+Y98+Y99+Y100+Y101+Y102+Y103+Y104+Y105+Y106+Y107+Y108</f>
        <v>176513585.38999996</v>
      </c>
      <c r="Z77" s="266"/>
      <c r="AA77" s="218"/>
      <c r="AB77" s="218"/>
      <c r="AC77" s="268"/>
      <c r="AD77" s="218">
        <f>SUM(AD78:AD108)</f>
        <v>4419.9799999999996</v>
      </c>
      <c r="AE77" s="218">
        <f>AE88+AE104+AE105+AE107+AE108</f>
        <v>932880.98</v>
      </c>
      <c r="AF77" s="269"/>
      <c r="AG77" s="218"/>
      <c r="AH77" s="218">
        <f>SUM(AH78:AH108)</f>
        <v>0</v>
      </c>
      <c r="AI77" s="269"/>
      <c r="AJ77" s="270"/>
      <c r="AK77" s="270">
        <v>0</v>
      </c>
      <c r="AL77" s="268"/>
      <c r="AM77" s="270"/>
      <c r="AN77" s="270">
        <v>0</v>
      </c>
      <c r="AO77" s="271"/>
      <c r="AP77" s="270"/>
      <c r="AQ77" s="270">
        <v>0</v>
      </c>
      <c r="AR77" s="271"/>
      <c r="AS77" s="270"/>
      <c r="AT77" s="270">
        <v>0</v>
      </c>
      <c r="AU77" s="271"/>
      <c r="AV77" s="270"/>
      <c r="AW77" s="270">
        <v>0</v>
      </c>
      <c r="AX77" s="272"/>
      <c r="AY77" s="252"/>
      <c r="AZ77" s="253">
        <v>0</v>
      </c>
      <c r="BA77" s="252"/>
      <c r="BB77" s="273">
        <f>BB78+BB79+BB80+BB81+BB82+BB83+BB84+BB85+BB86+BB87+BB88+BB89+BB90+BB91+BB92+BB93+BB94+BB95+BB96+BB97+BB98+BB99+BB100+BB101+BB102+BB103+BB104+BB105+BB106+BB107+BB108</f>
        <v>193665073.38999993</v>
      </c>
      <c r="BC77" s="242">
        <v>0</v>
      </c>
      <c r="BD77" s="242">
        <v>0</v>
      </c>
      <c r="BE77" s="242">
        <v>0</v>
      </c>
      <c r="BF77" s="254">
        <v>193665073.38999999</v>
      </c>
      <c r="BG77" s="256"/>
      <c r="BH77" s="256"/>
      <c r="BI77" s="256"/>
      <c r="BJ77" s="256"/>
      <c r="BK77" s="256"/>
      <c r="BL77" s="256"/>
      <c r="BM77" s="256"/>
      <c r="BN77" s="256"/>
      <c r="BO77" s="256"/>
      <c r="BP77" s="256"/>
      <c r="BQ77" s="256"/>
      <c r="BR77" s="256"/>
      <c r="BS77" s="256"/>
      <c r="BT77" s="256"/>
      <c r="BU77" s="256"/>
      <c r="BV77" s="256"/>
      <c r="BW77" s="256"/>
      <c r="BX77" s="256"/>
      <c r="BY77" s="256"/>
      <c r="BZ77" s="256"/>
      <c r="CA77" s="256"/>
      <c r="CB77" s="256"/>
      <c r="CC77" s="256"/>
      <c r="CD77" s="256"/>
      <c r="CE77" s="256"/>
      <c r="CF77" s="256"/>
      <c r="CG77" s="256"/>
      <c r="CH77" s="256"/>
      <c r="CI77" s="256"/>
      <c r="CJ77" s="256"/>
      <c r="CK77" s="256"/>
      <c r="CL77" s="256"/>
      <c r="CM77" s="256"/>
      <c r="CN77" s="256"/>
      <c r="CO77" s="256"/>
      <c r="CP77" s="256"/>
      <c r="CQ77" s="256"/>
      <c r="CR77" s="256"/>
      <c r="CS77" s="256"/>
      <c r="CT77" s="256"/>
      <c r="CU77" s="256"/>
      <c r="CV77" s="256"/>
      <c r="CW77" s="256"/>
      <c r="CX77" s="256"/>
      <c r="CY77" s="256"/>
      <c r="CZ77" s="256"/>
      <c r="DA77" s="256"/>
      <c r="DB77" s="256"/>
      <c r="DC77" s="256"/>
      <c r="DD77" s="256"/>
      <c r="DE77" s="256"/>
      <c r="DF77" s="256"/>
      <c r="DG77" s="256"/>
      <c r="DH77" s="256"/>
      <c r="DI77" s="256"/>
      <c r="DJ77" s="256"/>
      <c r="DK77" s="256"/>
      <c r="DL77" s="256"/>
      <c r="DM77" s="256"/>
      <c r="DN77" s="256"/>
      <c r="DO77" s="256"/>
      <c r="DP77" s="256"/>
      <c r="DQ77" s="256"/>
      <c r="DR77" s="256"/>
      <c r="DS77" s="256"/>
      <c r="DT77" s="256"/>
      <c r="DU77" s="256"/>
      <c r="DV77" s="256"/>
      <c r="DW77" s="256"/>
      <c r="DX77" s="256"/>
      <c r="DY77" s="256"/>
      <c r="DZ77" s="256"/>
      <c r="EA77" s="256"/>
      <c r="EB77" s="256"/>
      <c r="EC77" s="256"/>
      <c r="ED77" s="256"/>
      <c r="EE77" s="256"/>
      <c r="EF77" s="256"/>
      <c r="EG77" s="256"/>
      <c r="EH77" s="256"/>
      <c r="EI77" s="256"/>
    </row>
    <row r="78" spans="1:139" s="72" customFormat="1" ht="22.5" customHeight="1" x14ac:dyDescent="0.2">
      <c r="A78" s="205">
        <v>1</v>
      </c>
      <c r="B78" s="189" t="s">
        <v>48</v>
      </c>
      <c r="C78" s="99">
        <v>1957</v>
      </c>
      <c r="D78" s="99" t="s">
        <v>65</v>
      </c>
      <c r="E78" s="99">
        <v>5</v>
      </c>
      <c r="F78" s="99">
        <v>6</v>
      </c>
      <c r="G78" s="99">
        <v>86</v>
      </c>
      <c r="H78" s="99">
        <v>7</v>
      </c>
      <c r="I78" s="99">
        <f>G78-H78</f>
        <v>79</v>
      </c>
      <c r="J78" s="99">
        <v>0</v>
      </c>
      <c r="K78" s="141">
        <v>7362</v>
      </c>
      <c r="L78" s="141">
        <v>5282.1</v>
      </c>
      <c r="M78" s="141">
        <v>414.8</v>
      </c>
      <c r="N78" s="141">
        <f>L78-M78</f>
        <v>4867.3</v>
      </c>
      <c r="O78" s="99">
        <v>830</v>
      </c>
      <c r="P78" s="166" t="s">
        <v>71</v>
      </c>
      <c r="Q78" s="167">
        <v>2018</v>
      </c>
      <c r="R78" s="188"/>
      <c r="S78" s="188">
        <v>0</v>
      </c>
      <c r="T78" s="325"/>
      <c r="U78" s="116"/>
      <c r="V78" s="116">
        <v>0</v>
      </c>
      <c r="W78" s="325"/>
      <c r="X78" s="299">
        <v>4063.22</v>
      </c>
      <c r="Y78" s="300" t="s">
        <v>232</v>
      </c>
      <c r="Z78" s="301">
        <v>44926</v>
      </c>
      <c r="AA78" s="181"/>
      <c r="AB78" s="181">
        <v>0</v>
      </c>
      <c r="AC78" s="327"/>
      <c r="AD78" s="299"/>
      <c r="AE78" s="300" t="s">
        <v>198</v>
      </c>
      <c r="AF78" s="301"/>
      <c r="AG78" s="181"/>
      <c r="AH78" s="181">
        <v>0</v>
      </c>
      <c r="AI78" s="344"/>
      <c r="AJ78" s="328"/>
      <c r="AK78" s="328">
        <v>0</v>
      </c>
      <c r="AL78" s="327"/>
      <c r="AM78" s="328"/>
      <c r="AN78" s="328">
        <v>0</v>
      </c>
      <c r="AO78" s="329"/>
      <c r="AP78" s="328"/>
      <c r="AQ78" s="328">
        <v>0</v>
      </c>
      <c r="AR78" s="329"/>
      <c r="AS78" s="328"/>
      <c r="AT78" s="328">
        <v>0</v>
      </c>
      <c r="AU78" s="329"/>
      <c r="AV78" s="328"/>
      <c r="AW78" s="328">
        <v>0</v>
      </c>
      <c r="AX78" s="330"/>
      <c r="AY78" s="145"/>
      <c r="AZ78" s="126">
        <v>0</v>
      </c>
      <c r="BA78" s="145"/>
      <c r="BB78" s="331" t="s">
        <v>172</v>
      </c>
      <c r="BC78" s="141">
        <v>0</v>
      </c>
      <c r="BD78" s="141">
        <v>0</v>
      </c>
      <c r="BE78" s="141">
        <v>0</v>
      </c>
      <c r="BF78" s="324" t="s">
        <v>172</v>
      </c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</row>
    <row r="79" spans="1:139" s="72" customFormat="1" ht="25.5" customHeight="1" x14ac:dyDescent="0.2">
      <c r="A79" s="205">
        <v>2</v>
      </c>
      <c r="B79" s="189" t="s">
        <v>85</v>
      </c>
      <c r="C79" s="99">
        <v>1959</v>
      </c>
      <c r="D79" s="99" t="s">
        <v>65</v>
      </c>
      <c r="E79" s="99">
        <v>5</v>
      </c>
      <c r="F79" s="99">
        <v>6</v>
      </c>
      <c r="G79" s="99">
        <v>84</v>
      </c>
      <c r="H79" s="99">
        <v>6</v>
      </c>
      <c r="I79" s="99">
        <f t="shared" ref="I79:I87" si="0">G79-H79</f>
        <v>78</v>
      </c>
      <c r="J79" s="99">
        <v>0</v>
      </c>
      <c r="K79" s="141">
        <v>7266.8</v>
      </c>
      <c r="L79" s="141">
        <v>5205.5</v>
      </c>
      <c r="M79" s="141">
        <v>293.5</v>
      </c>
      <c r="N79" s="141">
        <f t="shared" ref="N79:N87" si="1">L79-M79</f>
        <v>4912</v>
      </c>
      <c r="O79" s="99">
        <v>394</v>
      </c>
      <c r="P79" s="166" t="s">
        <v>71</v>
      </c>
      <c r="Q79" s="167">
        <v>2018</v>
      </c>
      <c r="R79" s="188"/>
      <c r="S79" s="188">
        <v>0</v>
      </c>
      <c r="T79" s="325"/>
      <c r="U79" s="116"/>
      <c r="V79" s="116">
        <v>0</v>
      </c>
      <c r="W79" s="325"/>
      <c r="X79" s="299">
        <v>4687</v>
      </c>
      <c r="Y79" s="300" t="s">
        <v>233</v>
      </c>
      <c r="Z79" s="301">
        <v>44926</v>
      </c>
      <c r="AA79" s="181"/>
      <c r="AB79" s="181">
        <v>0</v>
      </c>
      <c r="AC79" s="327"/>
      <c r="AD79" s="299"/>
      <c r="AE79" s="300" t="s">
        <v>198</v>
      </c>
      <c r="AF79" s="301"/>
      <c r="AG79" s="181"/>
      <c r="AH79" s="181">
        <v>0</v>
      </c>
      <c r="AI79" s="344"/>
      <c r="AJ79" s="328"/>
      <c r="AK79" s="328">
        <v>0</v>
      </c>
      <c r="AL79" s="327"/>
      <c r="AM79" s="328"/>
      <c r="AN79" s="328">
        <v>0</v>
      </c>
      <c r="AO79" s="329"/>
      <c r="AP79" s="328"/>
      <c r="AQ79" s="328">
        <v>0</v>
      </c>
      <c r="AR79" s="329"/>
      <c r="AS79" s="328"/>
      <c r="AT79" s="328">
        <v>0</v>
      </c>
      <c r="AU79" s="329"/>
      <c r="AV79" s="328"/>
      <c r="AW79" s="328">
        <v>0</v>
      </c>
      <c r="AX79" s="330"/>
      <c r="AY79" s="145"/>
      <c r="AZ79" s="126">
        <v>0</v>
      </c>
      <c r="BA79" s="145"/>
      <c r="BB79" s="331" t="s">
        <v>173</v>
      </c>
      <c r="BC79" s="141">
        <v>0</v>
      </c>
      <c r="BD79" s="141">
        <v>0</v>
      </c>
      <c r="BE79" s="141">
        <v>0</v>
      </c>
      <c r="BF79" s="324" t="s">
        <v>173</v>
      </c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</row>
    <row r="80" spans="1:139" s="72" customFormat="1" ht="22.5" customHeight="1" x14ac:dyDescent="0.2">
      <c r="A80" s="205">
        <v>3</v>
      </c>
      <c r="B80" s="189" t="s">
        <v>86</v>
      </c>
      <c r="C80" s="99">
        <v>1958</v>
      </c>
      <c r="D80" s="99" t="s">
        <v>65</v>
      </c>
      <c r="E80" s="99">
        <v>5</v>
      </c>
      <c r="F80" s="99">
        <v>6</v>
      </c>
      <c r="G80" s="99">
        <v>95</v>
      </c>
      <c r="H80" s="99">
        <v>5</v>
      </c>
      <c r="I80" s="99">
        <f t="shared" si="0"/>
        <v>90</v>
      </c>
      <c r="J80" s="99">
        <v>0</v>
      </c>
      <c r="K80" s="141">
        <v>7901.9</v>
      </c>
      <c r="L80" s="141">
        <v>5763.8</v>
      </c>
      <c r="M80" s="141">
        <v>454</v>
      </c>
      <c r="N80" s="141">
        <f t="shared" si="1"/>
        <v>5309.8</v>
      </c>
      <c r="O80" s="99">
        <v>938</v>
      </c>
      <c r="P80" s="166" t="s">
        <v>71</v>
      </c>
      <c r="Q80" s="167">
        <v>2018</v>
      </c>
      <c r="R80" s="188"/>
      <c r="S80" s="188">
        <v>0</v>
      </c>
      <c r="T80" s="325"/>
      <c r="U80" s="116"/>
      <c r="V80" s="116">
        <v>0</v>
      </c>
      <c r="W80" s="325"/>
      <c r="X80" s="299">
        <v>4784.2299999999996</v>
      </c>
      <c r="Y80" s="300" t="s">
        <v>234</v>
      </c>
      <c r="Z80" s="301">
        <v>44926</v>
      </c>
      <c r="AA80" s="181"/>
      <c r="AB80" s="181">
        <v>0</v>
      </c>
      <c r="AC80" s="327"/>
      <c r="AD80" s="299"/>
      <c r="AE80" s="300" t="s">
        <v>198</v>
      </c>
      <c r="AF80" s="301"/>
      <c r="AG80" s="181"/>
      <c r="AH80" s="181">
        <v>0</v>
      </c>
      <c r="AI80" s="344"/>
      <c r="AJ80" s="328"/>
      <c r="AK80" s="328">
        <v>0</v>
      </c>
      <c r="AL80" s="327"/>
      <c r="AM80" s="328"/>
      <c r="AN80" s="328">
        <v>0</v>
      </c>
      <c r="AO80" s="329"/>
      <c r="AP80" s="328"/>
      <c r="AQ80" s="328">
        <v>0</v>
      </c>
      <c r="AR80" s="329"/>
      <c r="AS80" s="328"/>
      <c r="AT80" s="328">
        <v>0</v>
      </c>
      <c r="AU80" s="329"/>
      <c r="AV80" s="328"/>
      <c r="AW80" s="328">
        <v>0</v>
      </c>
      <c r="AX80" s="330"/>
      <c r="AY80" s="145"/>
      <c r="AZ80" s="126">
        <v>0</v>
      </c>
      <c r="BA80" s="145"/>
      <c r="BB80" s="331" t="s">
        <v>174</v>
      </c>
      <c r="BC80" s="141">
        <v>0</v>
      </c>
      <c r="BD80" s="141">
        <v>0</v>
      </c>
      <c r="BE80" s="141">
        <v>0</v>
      </c>
      <c r="BF80" s="324" t="s">
        <v>174</v>
      </c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/>
      <c r="ED80" s="71"/>
      <c r="EE80" s="71"/>
      <c r="EF80" s="71"/>
      <c r="EG80" s="71"/>
      <c r="EH80" s="71"/>
      <c r="EI80" s="71"/>
    </row>
    <row r="81" spans="1:139" s="72" customFormat="1" ht="22.5" customHeight="1" x14ac:dyDescent="0.2">
      <c r="A81" s="205">
        <v>4</v>
      </c>
      <c r="B81" s="189" t="s">
        <v>87</v>
      </c>
      <c r="C81" s="99">
        <v>1957</v>
      </c>
      <c r="D81" s="99" t="s">
        <v>65</v>
      </c>
      <c r="E81" s="99">
        <v>5</v>
      </c>
      <c r="F81" s="99">
        <v>6</v>
      </c>
      <c r="G81" s="99">
        <v>86</v>
      </c>
      <c r="H81" s="99">
        <v>5</v>
      </c>
      <c r="I81" s="99">
        <f t="shared" si="0"/>
        <v>81</v>
      </c>
      <c r="J81" s="99">
        <v>0</v>
      </c>
      <c r="K81" s="141">
        <v>7366.1</v>
      </c>
      <c r="L81" s="141">
        <v>5122.1000000000004</v>
      </c>
      <c r="M81" s="141">
        <v>311.3</v>
      </c>
      <c r="N81" s="141">
        <f t="shared" si="1"/>
        <v>4810.8</v>
      </c>
      <c r="O81" s="99">
        <v>824</v>
      </c>
      <c r="P81" s="166" t="s">
        <v>71</v>
      </c>
      <c r="Q81" s="167">
        <v>2018</v>
      </c>
      <c r="R81" s="188"/>
      <c r="S81" s="188">
        <v>0</v>
      </c>
      <c r="T81" s="325"/>
      <c r="U81" s="116"/>
      <c r="V81" s="116">
        <v>0</v>
      </c>
      <c r="W81" s="325"/>
      <c r="X81" s="299">
        <v>4635.2</v>
      </c>
      <c r="Y81" s="300" t="s">
        <v>235</v>
      </c>
      <c r="Z81" s="301">
        <v>44926</v>
      </c>
      <c r="AA81" s="181"/>
      <c r="AB81" s="181">
        <v>0</v>
      </c>
      <c r="AC81" s="327"/>
      <c r="AD81" s="299"/>
      <c r="AE81" s="300" t="s">
        <v>198</v>
      </c>
      <c r="AF81" s="301"/>
      <c r="AG81" s="181"/>
      <c r="AH81" s="181">
        <v>0</v>
      </c>
      <c r="AI81" s="344"/>
      <c r="AJ81" s="328"/>
      <c r="AK81" s="328">
        <v>0</v>
      </c>
      <c r="AL81" s="327"/>
      <c r="AM81" s="328"/>
      <c r="AN81" s="328">
        <v>0</v>
      </c>
      <c r="AO81" s="329"/>
      <c r="AP81" s="328"/>
      <c r="AQ81" s="328">
        <v>0</v>
      </c>
      <c r="AR81" s="329"/>
      <c r="AS81" s="328"/>
      <c r="AT81" s="328">
        <v>0</v>
      </c>
      <c r="AU81" s="329"/>
      <c r="AV81" s="328"/>
      <c r="AW81" s="328">
        <v>0</v>
      </c>
      <c r="AX81" s="330"/>
      <c r="AY81" s="145"/>
      <c r="AZ81" s="126">
        <v>0</v>
      </c>
      <c r="BA81" s="145"/>
      <c r="BB81" s="331" t="s">
        <v>175</v>
      </c>
      <c r="BC81" s="141">
        <v>0</v>
      </c>
      <c r="BD81" s="141">
        <v>0</v>
      </c>
      <c r="BE81" s="141">
        <v>0</v>
      </c>
      <c r="BF81" s="324" t="s">
        <v>175</v>
      </c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/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/>
      <c r="ED81" s="71"/>
      <c r="EE81" s="71"/>
      <c r="EF81" s="71"/>
      <c r="EG81" s="71"/>
      <c r="EH81" s="71"/>
      <c r="EI81" s="71"/>
    </row>
    <row r="82" spans="1:139" s="72" customFormat="1" ht="22.5" customHeight="1" x14ac:dyDescent="0.2">
      <c r="A82" s="205">
        <v>5</v>
      </c>
      <c r="B82" s="189" t="s">
        <v>88</v>
      </c>
      <c r="C82" s="99">
        <v>1955</v>
      </c>
      <c r="D82" s="99" t="s">
        <v>65</v>
      </c>
      <c r="E82" s="99">
        <v>5</v>
      </c>
      <c r="F82" s="99">
        <v>8</v>
      </c>
      <c r="G82" s="99">
        <v>127</v>
      </c>
      <c r="H82" s="99">
        <v>14</v>
      </c>
      <c r="I82" s="99">
        <f t="shared" si="0"/>
        <v>113</v>
      </c>
      <c r="J82" s="99">
        <v>0</v>
      </c>
      <c r="K82" s="141">
        <v>8455</v>
      </c>
      <c r="L82" s="141">
        <v>7598.8</v>
      </c>
      <c r="M82" s="141">
        <v>796.2</v>
      </c>
      <c r="N82" s="141">
        <f t="shared" si="1"/>
        <v>6802.6</v>
      </c>
      <c r="O82" s="99">
        <v>1353</v>
      </c>
      <c r="P82" s="166" t="s">
        <v>71</v>
      </c>
      <c r="Q82" s="167">
        <v>2018</v>
      </c>
      <c r="R82" s="188"/>
      <c r="S82" s="188">
        <v>0</v>
      </c>
      <c r="T82" s="325"/>
      <c r="U82" s="116"/>
      <c r="V82" s="116">
        <v>0</v>
      </c>
      <c r="W82" s="325"/>
      <c r="X82" s="299">
        <v>5638</v>
      </c>
      <c r="Y82" s="300" t="s">
        <v>236</v>
      </c>
      <c r="Z82" s="301">
        <v>44561</v>
      </c>
      <c r="AA82" s="181"/>
      <c r="AB82" s="181">
        <v>0</v>
      </c>
      <c r="AC82" s="327"/>
      <c r="AD82" s="299"/>
      <c r="AE82" s="300" t="s">
        <v>198</v>
      </c>
      <c r="AF82" s="301"/>
      <c r="AG82" s="181"/>
      <c r="AH82" s="181">
        <v>0</v>
      </c>
      <c r="AI82" s="344"/>
      <c r="AJ82" s="328"/>
      <c r="AK82" s="328">
        <v>0</v>
      </c>
      <c r="AL82" s="327"/>
      <c r="AM82" s="328"/>
      <c r="AN82" s="328">
        <v>0</v>
      </c>
      <c r="AO82" s="329"/>
      <c r="AP82" s="328"/>
      <c r="AQ82" s="328">
        <v>0</v>
      </c>
      <c r="AR82" s="329"/>
      <c r="AS82" s="328"/>
      <c r="AT82" s="328">
        <v>0</v>
      </c>
      <c r="AU82" s="329"/>
      <c r="AV82" s="328"/>
      <c r="AW82" s="328">
        <v>0</v>
      </c>
      <c r="AX82" s="330"/>
      <c r="AY82" s="145"/>
      <c r="AZ82" s="126">
        <v>0</v>
      </c>
      <c r="BA82" s="145"/>
      <c r="BB82" s="331" t="s">
        <v>176</v>
      </c>
      <c r="BC82" s="141">
        <v>0</v>
      </c>
      <c r="BD82" s="141">
        <v>0</v>
      </c>
      <c r="BE82" s="141">
        <v>0</v>
      </c>
      <c r="BF82" s="324" t="s">
        <v>176</v>
      </c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1"/>
      <c r="EH82" s="71"/>
      <c r="EI82" s="71"/>
    </row>
    <row r="83" spans="1:139" s="72" customFormat="1" ht="22.5" customHeight="1" x14ac:dyDescent="0.2">
      <c r="A83" s="205">
        <v>6</v>
      </c>
      <c r="B83" s="189" t="s">
        <v>89</v>
      </c>
      <c r="C83" s="99">
        <v>1955</v>
      </c>
      <c r="D83" s="99" t="s">
        <v>65</v>
      </c>
      <c r="E83" s="99">
        <v>4</v>
      </c>
      <c r="F83" s="99">
        <v>4</v>
      </c>
      <c r="G83" s="99">
        <v>48</v>
      </c>
      <c r="H83" s="99">
        <v>4</v>
      </c>
      <c r="I83" s="99">
        <f t="shared" si="0"/>
        <v>44</v>
      </c>
      <c r="J83" s="99">
        <v>0</v>
      </c>
      <c r="K83" s="141">
        <v>2890.9</v>
      </c>
      <c r="L83" s="141">
        <v>2377.3000000000002</v>
      </c>
      <c r="M83" s="141">
        <v>144.1</v>
      </c>
      <c r="N83" s="141">
        <f t="shared" si="1"/>
        <v>2233.2000000000003</v>
      </c>
      <c r="O83" s="99">
        <v>498</v>
      </c>
      <c r="P83" s="166" t="s">
        <v>71</v>
      </c>
      <c r="Q83" s="167">
        <v>2018</v>
      </c>
      <c r="R83" s="188"/>
      <c r="S83" s="188">
        <v>0</v>
      </c>
      <c r="T83" s="325"/>
      <c r="U83" s="116"/>
      <c r="V83" s="116">
        <v>0</v>
      </c>
      <c r="W83" s="325"/>
      <c r="X83" s="299">
        <v>2369.04</v>
      </c>
      <c r="Y83" s="300" t="s">
        <v>237</v>
      </c>
      <c r="Z83" s="301">
        <v>44561</v>
      </c>
      <c r="AA83" s="181"/>
      <c r="AB83" s="181">
        <v>0</v>
      </c>
      <c r="AC83" s="327"/>
      <c r="AD83" s="299"/>
      <c r="AE83" s="300" t="s">
        <v>198</v>
      </c>
      <c r="AF83" s="301"/>
      <c r="AG83" s="181"/>
      <c r="AH83" s="181">
        <v>0</v>
      </c>
      <c r="AI83" s="344"/>
      <c r="AJ83" s="328"/>
      <c r="AK83" s="328">
        <v>0</v>
      </c>
      <c r="AL83" s="327"/>
      <c r="AM83" s="328"/>
      <c r="AN83" s="328">
        <v>0</v>
      </c>
      <c r="AO83" s="329"/>
      <c r="AP83" s="328"/>
      <c r="AQ83" s="328">
        <v>0</v>
      </c>
      <c r="AR83" s="329"/>
      <c r="AS83" s="328"/>
      <c r="AT83" s="328">
        <v>0</v>
      </c>
      <c r="AU83" s="329"/>
      <c r="AV83" s="328"/>
      <c r="AW83" s="328">
        <v>0</v>
      </c>
      <c r="AX83" s="330"/>
      <c r="AY83" s="145"/>
      <c r="AZ83" s="126">
        <v>0</v>
      </c>
      <c r="BA83" s="145"/>
      <c r="BB83" s="331" t="s">
        <v>177</v>
      </c>
      <c r="BC83" s="141">
        <v>0</v>
      </c>
      <c r="BD83" s="141">
        <v>0</v>
      </c>
      <c r="BE83" s="141">
        <v>0</v>
      </c>
      <c r="BF83" s="324" t="s">
        <v>177</v>
      </c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71"/>
      <c r="BS83" s="71"/>
      <c r="BT83" s="71"/>
      <c r="BU83" s="71"/>
      <c r="BV83" s="71"/>
      <c r="BW83" s="71"/>
      <c r="BX83" s="71"/>
      <c r="BY83" s="71"/>
      <c r="BZ83" s="71"/>
      <c r="CA83" s="71"/>
      <c r="CB83" s="71"/>
      <c r="CC83" s="71"/>
      <c r="CD83" s="71"/>
      <c r="CE83" s="71"/>
      <c r="CF83" s="71"/>
      <c r="CG83" s="71"/>
      <c r="CH83" s="71"/>
      <c r="CI83" s="71"/>
      <c r="CJ83" s="71"/>
      <c r="CK83" s="71"/>
      <c r="CL83" s="71"/>
      <c r="CM83" s="71"/>
      <c r="CN83" s="71"/>
      <c r="CO83" s="71"/>
      <c r="CP83" s="71"/>
      <c r="CQ83" s="71"/>
      <c r="CR83" s="71"/>
      <c r="CS83" s="71"/>
      <c r="CT83" s="71"/>
      <c r="CU83" s="71"/>
      <c r="CV83" s="71"/>
      <c r="CW83" s="71"/>
      <c r="CX83" s="71"/>
      <c r="CY83" s="71"/>
      <c r="CZ83" s="71"/>
      <c r="DA83" s="71"/>
      <c r="DB83" s="71"/>
      <c r="DC83" s="71"/>
      <c r="DD83" s="71"/>
      <c r="DE83" s="71"/>
      <c r="DF83" s="71"/>
      <c r="DG83" s="71"/>
      <c r="DH83" s="71"/>
      <c r="DI83" s="71"/>
      <c r="DJ83" s="71"/>
      <c r="DK83" s="71"/>
      <c r="DL83" s="71"/>
      <c r="DM83" s="71"/>
      <c r="DN83" s="71"/>
      <c r="DO83" s="71"/>
      <c r="DP83" s="71"/>
      <c r="DQ83" s="71"/>
      <c r="DR83" s="71"/>
      <c r="DS83" s="71"/>
      <c r="DT83" s="71"/>
      <c r="DU83" s="71"/>
      <c r="DV83" s="71"/>
      <c r="DW83" s="71"/>
      <c r="DX83" s="71"/>
      <c r="DY83" s="71"/>
      <c r="DZ83" s="71"/>
      <c r="EA83" s="71"/>
      <c r="EB83" s="71"/>
      <c r="EC83" s="71"/>
      <c r="ED83" s="71"/>
      <c r="EE83" s="71"/>
      <c r="EF83" s="71"/>
      <c r="EG83" s="71"/>
      <c r="EH83" s="71"/>
      <c r="EI83" s="71"/>
    </row>
    <row r="84" spans="1:139" s="72" customFormat="1" ht="22.5" customHeight="1" x14ac:dyDescent="0.2">
      <c r="A84" s="205">
        <v>7</v>
      </c>
      <c r="B84" s="189" t="s">
        <v>90</v>
      </c>
      <c r="C84" s="99">
        <v>1958</v>
      </c>
      <c r="D84" s="99" t="s">
        <v>65</v>
      </c>
      <c r="E84" s="99">
        <v>5</v>
      </c>
      <c r="F84" s="99">
        <v>7</v>
      </c>
      <c r="G84" s="99">
        <v>118</v>
      </c>
      <c r="H84" s="99">
        <v>5</v>
      </c>
      <c r="I84" s="99">
        <f t="shared" si="0"/>
        <v>113</v>
      </c>
      <c r="J84" s="99">
        <v>0</v>
      </c>
      <c r="K84" s="141">
        <v>9072.7000000000007</v>
      </c>
      <c r="L84" s="141">
        <v>6787.7</v>
      </c>
      <c r="M84" s="141">
        <v>333.8</v>
      </c>
      <c r="N84" s="141">
        <f t="shared" si="1"/>
        <v>6453.9</v>
      </c>
      <c r="O84" s="99">
        <v>988</v>
      </c>
      <c r="P84" s="166" t="s">
        <v>71</v>
      </c>
      <c r="Q84" s="167">
        <v>2018</v>
      </c>
      <c r="R84" s="188"/>
      <c r="S84" s="188">
        <v>0</v>
      </c>
      <c r="T84" s="325"/>
      <c r="U84" s="116"/>
      <c r="V84" s="116">
        <v>0</v>
      </c>
      <c r="W84" s="325"/>
      <c r="X84" s="299">
        <v>5408</v>
      </c>
      <c r="Y84" s="300" t="s">
        <v>238</v>
      </c>
      <c r="Z84" s="301">
        <v>44561</v>
      </c>
      <c r="AA84" s="181"/>
      <c r="AB84" s="181">
        <v>0</v>
      </c>
      <c r="AC84" s="327"/>
      <c r="AD84" s="299"/>
      <c r="AE84" s="300" t="s">
        <v>198</v>
      </c>
      <c r="AF84" s="301"/>
      <c r="AG84" s="181"/>
      <c r="AH84" s="181">
        <v>0</v>
      </c>
      <c r="AI84" s="344"/>
      <c r="AJ84" s="328"/>
      <c r="AK84" s="328">
        <v>0</v>
      </c>
      <c r="AL84" s="327"/>
      <c r="AM84" s="328"/>
      <c r="AN84" s="328">
        <v>0</v>
      </c>
      <c r="AO84" s="329"/>
      <c r="AP84" s="328"/>
      <c r="AQ84" s="328">
        <v>0</v>
      </c>
      <c r="AR84" s="329"/>
      <c r="AS84" s="328"/>
      <c r="AT84" s="328">
        <v>0</v>
      </c>
      <c r="AU84" s="329"/>
      <c r="AV84" s="328"/>
      <c r="AW84" s="328">
        <v>0</v>
      </c>
      <c r="AX84" s="330"/>
      <c r="AY84" s="145"/>
      <c r="AZ84" s="126">
        <v>0</v>
      </c>
      <c r="BA84" s="145"/>
      <c r="BB84" s="331" t="s">
        <v>178</v>
      </c>
      <c r="BC84" s="141">
        <v>0</v>
      </c>
      <c r="BD84" s="141">
        <v>0</v>
      </c>
      <c r="BE84" s="141">
        <v>0</v>
      </c>
      <c r="BF84" s="324" t="s">
        <v>178</v>
      </c>
      <c r="BG84" s="71"/>
      <c r="BH84" s="71"/>
      <c r="BI84" s="71"/>
      <c r="BJ84" s="71"/>
      <c r="BK84" s="71"/>
      <c r="BL84" s="71"/>
      <c r="BM84" s="71"/>
      <c r="BN84" s="71"/>
      <c r="BO84" s="71"/>
      <c r="BP84" s="71"/>
      <c r="BQ84" s="71"/>
      <c r="BR84" s="71"/>
      <c r="BS84" s="71"/>
      <c r="BT84" s="71"/>
      <c r="BU84" s="71"/>
      <c r="BV84" s="71"/>
      <c r="BW84" s="71"/>
      <c r="BX84" s="71"/>
      <c r="BY84" s="71"/>
      <c r="BZ84" s="71"/>
      <c r="CA84" s="71"/>
      <c r="CB84" s="71"/>
      <c r="CC84" s="71"/>
      <c r="CD84" s="71"/>
      <c r="CE84" s="71"/>
      <c r="CF84" s="71"/>
      <c r="CG84" s="71"/>
      <c r="CH84" s="71"/>
      <c r="CI84" s="71"/>
      <c r="CJ84" s="71"/>
      <c r="CK84" s="71"/>
      <c r="CL84" s="71"/>
      <c r="CM84" s="71"/>
      <c r="CN84" s="71"/>
      <c r="CO84" s="71"/>
      <c r="CP84" s="71"/>
      <c r="CQ84" s="71"/>
      <c r="CR84" s="71"/>
      <c r="CS84" s="71"/>
      <c r="CT84" s="71"/>
      <c r="CU84" s="71"/>
      <c r="CV84" s="71"/>
      <c r="CW84" s="71"/>
      <c r="CX84" s="71"/>
      <c r="CY84" s="71"/>
      <c r="CZ84" s="71"/>
      <c r="DA84" s="71"/>
      <c r="DB84" s="71"/>
      <c r="DC84" s="71"/>
      <c r="DD84" s="71"/>
      <c r="DE84" s="71"/>
      <c r="DF84" s="71"/>
      <c r="DG84" s="71"/>
      <c r="DH84" s="71"/>
      <c r="DI84" s="71"/>
      <c r="DJ84" s="71"/>
      <c r="DK84" s="71"/>
      <c r="DL84" s="71"/>
      <c r="DM84" s="71"/>
      <c r="DN84" s="71"/>
      <c r="DO84" s="71"/>
      <c r="DP84" s="71"/>
      <c r="DQ84" s="71"/>
      <c r="DR84" s="71"/>
      <c r="DS84" s="71"/>
      <c r="DT84" s="71"/>
      <c r="DU84" s="71"/>
      <c r="DV84" s="71"/>
      <c r="DW84" s="71"/>
      <c r="DX84" s="71"/>
      <c r="DY84" s="71"/>
      <c r="DZ84" s="71"/>
      <c r="EA84" s="71"/>
      <c r="EB84" s="71"/>
      <c r="EC84" s="71"/>
      <c r="ED84" s="71"/>
      <c r="EE84" s="71"/>
      <c r="EF84" s="71"/>
      <c r="EG84" s="71"/>
      <c r="EH84" s="71"/>
      <c r="EI84" s="71"/>
    </row>
    <row r="85" spans="1:139" s="72" customFormat="1" ht="22.5" customHeight="1" x14ac:dyDescent="0.2">
      <c r="A85" s="205">
        <v>8</v>
      </c>
      <c r="B85" s="189" t="s">
        <v>91</v>
      </c>
      <c r="C85" s="99">
        <v>1959</v>
      </c>
      <c r="D85" s="99" t="s">
        <v>65</v>
      </c>
      <c r="E85" s="99">
        <v>5</v>
      </c>
      <c r="F85" s="99">
        <v>4</v>
      </c>
      <c r="G85" s="99">
        <v>80</v>
      </c>
      <c r="H85" s="99">
        <v>6</v>
      </c>
      <c r="I85" s="99">
        <f t="shared" si="0"/>
        <v>74</v>
      </c>
      <c r="J85" s="99">
        <v>0</v>
      </c>
      <c r="K85" s="141">
        <v>3477.9</v>
      </c>
      <c r="L85" s="141">
        <v>3161.6</v>
      </c>
      <c r="M85" s="141">
        <v>262.10000000000002</v>
      </c>
      <c r="N85" s="141">
        <f t="shared" si="1"/>
        <v>2899.5</v>
      </c>
      <c r="O85" s="99">
        <v>614</v>
      </c>
      <c r="P85" s="166" t="s">
        <v>71</v>
      </c>
      <c r="Q85" s="167">
        <v>2018</v>
      </c>
      <c r="R85" s="188"/>
      <c r="S85" s="188">
        <v>0</v>
      </c>
      <c r="T85" s="325"/>
      <c r="U85" s="116"/>
      <c r="V85" s="116">
        <v>0</v>
      </c>
      <c r="W85" s="325"/>
      <c r="X85" s="299">
        <v>2196.4</v>
      </c>
      <c r="Y85" s="300" t="s">
        <v>239</v>
      </c>
      <c r="Z85" s="301">
        <v>44561</v>
      </c>
      <c r="AA85" s="181"/>
      <c r="AB85" s="181">
        <v>0</v>
      </c>
      <c r="AC85" s="327"/>
      <c r="AD85" s="299"/>
      <c r="AE85" s="300" t="s">
        <v>198</v>
      </c>
      <c r="AF85" s="301"/>
      <c r="AG85" s="181"/>
      <c r="AH85" s="181">
        <v>0</v>
      </c>
      <c r="AI85" s="344"/>
      <c r="AJ85" s="328"/>
      <c r="AK85" s="328">
        <v>0</v>
      </c>
      <c r="AL85" s="327"/>
      <c r="AM85" s="328"/>
      <c r="AN85" s="328">
        <v>0</v>
      </c>
      <c r="AO85" s="329"/>
      <c r="AP85" s="328"/>
      <c r="AQ85" s="328">
        <v>0</v>
      </c>
      <c r="AR85" s="329"/>
      <c r="AS85" s="328"/>
      <c r="AT85" s="328">
        <v>0</v>
      </c>
      <c r="AU85" s="329"/>
      <c r="AV85" s="328"/>
      <c r="AW85" s="328">
        <v>0</v>
      </c>
      <c r="AX85" s="330"/>
      <c r="AY85" s="145"/>
      <c r="AZ85" s="126">
        <v>0</v>
      </c>
      <c r="BA85" s="145"/>
      <c r="BB85" s="331" t="s">
        <v>179</v>
      </c>
      <c r="BC85" s="141">
        <v>0</v>
      </c>
      <c r="BD85" s="141">
        <v>0</v>
      </c>
      <c r="BE85" s="141">
        <v>0</v>
      </c>
      <c r="BF85" s="324" t="s">
        <v>179</v>
      </c>
      <c r="BG85" s="71"/>
      <c r="BH85" s="71"/>
      <c r="BI85" s="71"/>
      <c r="BJ85" s="71"/>
      <c r="BK85" s="71"/>
      <c r="BL85" s="71"/>
      <c r="BM85" s="71"/>
      <c r="BN85" s="71"/>
      <c r="BO85" s="71"/>
      <c r="BP85" s="71"/>
      <c r="BQ85" s="71"/>
      <c r="BR85" s="71"/>
      <c r="BS85" s="71"/>
      <c r="BT85" s="71"/>
      <c r="BU85" s="71"/>
      <c r="BV85" s="71"/>
      <c r="BW85" s="71"/>
      <c r="BX85" s="71"/>
      <c r="BY85" s="71"/>
      <c r="BZ85" s="71"/>
      <c r="CA85" s="71"/>
      <c r="CB85" s="71"/>
      <c r="CC85" s="71"/>
      <c r="CD85" s="71"/>
      <c r="CE85" s="71"/>
      <c r="CF85" s="71"/>
      <c r="CG85" s="71"/>
      <c r="CH85" s="71"/>
      <c r="CI85" s="71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1"/>
      <c r="CV85" s="71"/>
      <c r="CW85" s="71"/>
      <c r="CX85" s="71"/>
      <c r="CY85" s="71"/>
      <c r="CZ85" s="71"/>
      <c r="DA85" s="71"/>
      <c r="DB85" s="71"/>
      <c r="DC85" s="71"/>
      <c r="DD85" s="71"/>
      <c r="DE85" s="71"/>
      <c r="DF85" s="71"/>
      <c r="DG85" s="71"/>
      <c r="DH85" s="71"/>
      <c r="DI85" s="71"/>
      <c r="DJ85" s="71"/>
      <c r="DK85" s="71"/>
      <c r="DL85" s="71"/>
      <c r="DM85" s="71"/>
      <c r="DN85" s="71"/>
      <c r="DO85" s="71"/>
      <c r="DP85" s="71"/>
      <c r="DQ85" s="71"/>
      <c r="DR85" s="71"/>
      <c r="DS85" s="71"/>
      <c r="DT85" s="71"/>
      <c r="DU85" s="71"/>
      <c r="DV85" s="71"/>
      <c r="DW85" s="71"/>
      <c r="DX85" s="71"/>
      <c r="DY85" s="71"/>
      <c r="DZ85" s="71"/>
      <c r="EA85" s="71"/>
      <c r="EB85" s="71"/>
      <c r="EC85" s="71"/>
      <c r="ED85" s="71"/>
      <c r="EE85" s="71"/>
      <c r="EF85" s="71"/>
      <c r="EG85" s="71"/>
      <c r="EH85" s="71"/>
      <c r="EI85" s="71"/>
    </row>
    <row r="86" spans="1:139" s="72" customFormat="1" ht="24.75" customHeight="1" x14ac:dyDescent="0.2">
      <c r="A86" s="205">
        <v>9</v>
      </c>
      <c r="B86" s="189" t="s">
        <v>92</v>
      </c>
      <c r="C86" s="99">
        <v>1958</v>
      </c>
      <c r="D86" s="99" t="s">
        <v>65</v>
      </c>
      <c r="E86" s="99">
        <v>5</v>
      </c>
      <c r="F86" s="99">
        <v>7</v>
      </c>
      <c r="G86" s="99">
        <v>108</v>
      </c>
      <c r="H86" s="99">
        <v>15</v>
      </c>
      <c r="I86" s="99">
        <f t="shared" si="0"/>
        <v>93</v>
      </c>
      <c r="J86" s="99">
        <v>0</v>
      </c>
      <c r="K86" s="141">
        <v>8043</v>
      </c>
      <c r="L86" s="141">
        <v>6140.6</v>
      </c>
      <c r="M86" s="141">
        <v>883.2</v>
      </c>
      <c r="N86" s="141">
        <f t="shared" si="1"/>
        <v>5257.4000000000005</v>
      </c>
      <c r="O86" s="99">
        <v>1016</v>
      </c>
      <c r="P86" s="166" t="s">
        <v>71</v>
      </c>
      <c r="Q86" s="167">
        <v>2018</v>
      </c>
      <c r="R86" s="188"/>
      <c r="S86" s="188">
        <v>0</v>
      </c>
      <c r="T86" s="325"/>
      <c r="U86" s="116"/>
      <c r="V86" s="116">
        <v>0</v>
      </c>
      <c r="W86" s="325"/>
      <c r="X86" s="299">
        <v>5439.36</v>
      </c>
      <c r="Y86" s="300" t="s">
        <v>240</v>
      </c>
      <c r="Z86" s="301">
        <v>44561</v>
      </c>
      <c r="AA86" s="181"/>
      <c r="AB86" s="181">
        <v>0</v>
      </c>
      <c r="AC86" s="327"/>
      <c r="AD86" s="299"/>
      <c r="AE86" s="300" t="s">
        <v>198</v>
      </c>
      <c r="AF86" s="301"/>
      <c r="AG86" s="181"/>
      <c r="AH86" s="181">
        <v>0</v>
      </c>
      <c r="AI86" s="344"/>
      <c r="AJ86" s="328"/>
      <c r="AK86" s="328">
        <v>0</v>
      </c>
      <c r="AL86" s="327"/>
      <c r="AM86" s="328"/>
      <c r="AN86" s="328">
        <v>0</v>
      </c>
      <c r="AO86" s="329"/>
      <c r="AP86" s="328"/>
      <c r="AQ86" s="328">
        <v>0</v>
      </c>
      <c r="AR86" s="329"/>
      <c r="AS86" s="328"/>
      <c r="AT86" s="328">
        <v>0</v>
      </c>
      <c r="AU86" s="329"/>
      <c r="AV86" s="328"/>
      <c r="AW86" s="328">
        <v>0</v>
      </c>
      <c r="AX86" s="330"/>
      <c r="AY86" s="145"/>
      <c r="AZ86" s="126">
        <v>0</v>
      </c>
      <c r="BA86" s="145"/>
      <c r="BB86" s="331" t="s">
        <v>180</v>
      </c>
      <c r="BC86" s="141">
        <v>0</v>
      </c>
      <c r="BD86" s="141">
        <v>0</v>
      </c>
      <c r="BE86" s="141">
        <v>0</v>
      </c>
      <c r="BF86" s="324" t="s">
        <v>180</v>
      </c>
      <c r="BG86" s="71"/>
      <c r="BH86" s="71"/>
      <c r="BI86" s="71"/>
      <c r="BJ86" s="71"/>
      <c r="BK86" s="71"/>
      <c r="BL86" s="71"/>
      <c r="BM86" s="71"/>
      <c r="BN86" s="71"/>
      <c r="BO86" s="71"/>
      <c r="BP86" s="71"/>
      <c r="BQ86" s="71"/>
      <c r="BR86" s="71"/>
      <c r="BS86" s="71"/>
      <c r="BT86" s="71"/>
      <c r="BU86" s="71"/>
      <c r="BV86" s="71"/>
      <c r="BW86" s="71"/>
      <c r="BX86" s="71"/>
      <c r="BY86" s="71"/>
      <c r="BZ86" s="71"/>
      <c r="CA86" s="71"/>
      <c r="CB86" s="71"/>
      <c r="CC86" s="71"/>
      <c r="CD86" s="71"/>
      <c r="CE86" s="71"/>
      <c r="CF86" s="71"/>
      <c r="CG86" s="71"/>
      <c r="CH86" s="71"/>
      <c r="CI86" s="71"/>
      <c r="CJ86" s="71"/>
      <c r="CK86" s="71"/>
      <c r="CL86" s="71"/>
      <c r="CM86" s="71"/>
      <c r="CN86" s="71"/>
      <c r="CO86" s="71"/>
      <c r="CP86" s="71"/>
      <c r="CQ86" s="71"/>
      <c r="CR86" s="71"/>
      <c r="CS86" s="71"/>
      <c r="CT86" s="71"/>
      <c r="CU86" s="71"/>
      <c r="CV86" s="71"/>
      <c r="CW86" s="71"/>
      <c r="CX86" s="71"/>
      <c r="CY86" s="71"/>
      <c r="CZ86" s="71"/>
      <c r="DA86" s="71"/>
      <c r="DB86" s="71"/>
      <c r="DC86" s="71"/>
      <c r="DD86" s="71"/>
      <c r="DE86" s="71"/>
      <c r="DF86" s="71"/>
      <c r="DG86" s="71"/>
      <c r="DH86" s="71"/>
      <c r="DI86" s="71"/>
      <c r="DJ86" s="71"/>
      <c r="DK86" s="71"/>
      <c r="DL86" s="71"/>
      <c r="DM86" s="71"/>
      <c r="DN86" s="71"/>
      <c r="DO86" s="71"/>
      <c r="DP86" s="71"/>
      <c r="DQ86" s="71"/>
      <c r="DR86" s="71"/>
      <c r="DS86" s="71"/>
      <c r="DT86" s="71"/>
      <c r="DU86" s="71"/>
      <c r="DV86" s="71"/>
      <c r="DW86" s="71"/>
      <c r="DX86" s="71"/>
      <c r="DY86" s="71"/>
      <c r="DZ86" s="71"/>
      <c r="EA86" s="71"/>
      <c r="EB86" s="71"/>
      <c r="EC86" s="71"/>
      <c r="ED86" s="71"/>
      <c r="EE86" s="71"/>
      <c r="EF86" s="71"/>
      <c r="EG86" s="71"/>
      <c r="EH86" s="71"/>
      <c r="EI86" s="71"/>
    </row>
    <row r="87" spans="1:139" s="72" customFormat="1" ht="21.75" customHeight="1" x14ac:dyDescent="0.2">
      <c r="A87" s="205">
        <v>10</v>
      </c>
      <c r="B87" s="189" t="s">
        <v>93</v>
      </c>
      <c r="C87" s="99">
        <v>1951</v>
      </c>
      <c r="D87" s="92" t="s">
        <v>115</v>
      </c>
      <c r="E87" s="99">
        <v>3</v>
      </c>
      <c r="F87" s="99">
        <v>2</v>
      </c>
      <c r="G87" s="99">
        <v>18</v>
      </c>
      <c r="H87" s="99">
        <v>5</v>
      </c>
      <c r="I87" s="99">
        <f t="shared" si="0"/>
        <v>13</v>
      </c>
      <c r="J87" s="99">
        <v>0</v>
      </c>
      <c r="K87" s="141">
        <v>1017.1</v>
      </c>
      <c r="L87" s="141">
        <v>908.4</v>
      </c>
      <c r="M87" s="141">
        <v>219.9</v>
      </c>
      <c r="N87" s="141">
        <f t="shared" si="1"/>
        <v>688.5</v>
      </c>
      <c r="O87" s="99">
        <v>47</v>
      </c>
      <c r="P87" s="166" t="s">
        <v>120</v>
      </c>
      <c r="Q87" s="167">
        <v>2018</v>
      </c>
      <c r="R87" s="188"/>
      <c r="S87" s="188">
        <v>0</v>
      </c>
      <c r="T87" s="325"/>
      <c r="U87" s="116"/>
      <c r="V87" s="116">
        <v>0</v>
      </c>
      <c r="W87" s="325"/>
      <c r="X87" s="299">
        <v>2901</v>
      </c>
      <c r="Y87" s="300" t="s">
        <v>241</v>
      </c>
      <c r="Z87" s="301">
        <v>44926</v>
      </c>
      <c r="AA87" s="181"/>
      <c r="AB87" s="181">
        <v>0</v>
      </c>
      <c r="AC87" s="327"/>
      <c r="AD87" s="299"/>
      <c r="AE87" s="300" t="s">
        <v>198</v>
      </c>
      <c r="AF87" s="301"/>
      <c r="AG87" s="181"/>
      <c r="AH87" s="181">
        <v>0</v>
      </c>
      <c r="AI87" s="344"/>
      <c r="AJ87" s="328"/>
      <c r="AK87" s="328">
        <v>0</v>
      </c>
      <c r="AL87" s="327"/>
      <c r="AM87" s="328"/>
      <c r="AN87" s="328">
        <v>0</v>
      </c>
      <c r="AO87" s="329"/>
      <c r="AP87" s="328"/>
      <c r="AQ87" s="328">
        <v>0</v>
      </c>
      <c r="AR87" s="329"/>
      <c r="AS87" s="328"/>
      <c r="AT87" s="328">
        <v>0</v>
      </c>
      <c r="AU87" s="329"/>
      <c r="AV87" s="328"/>
      <c r="AW87" s="328">
        <v>0</v>
      </c>
      <c r="AX87" s="330"/>
      <c r="AY87" s="145"/>
      <c r="AZ87" s="126">
        <v>0</v>
      </c>
      <c r="BA87" s="145"/>
      <c r="BB87" s="331" t="s">
        <v>181</v>
      </c>
      <c r="BC87" s="141">
        <v>0</v>
      </c>
      <c r="BD87" s="141">
        <v>0</v>
      </c>
      <c r="BE87" s="141">
        <v>0</v>
      </c>
      <c r="BF87" s="324" t="s">
        <v>181</v>
      </c>
      <c r="BG87" s="71"/>
      <c r="BH87" s="71"/>
      <c r="BI87" s="71"/>
      <c r="BJ87" s="71"/>
      <c r="BK87" s="71"/>
      <c r="BL87" s="71"/>
      <c r="BM87" s="71"/>
      <c r="BN87" s="71"/>
      <c r="BO87" s="71"/>
      <c r="BP87" s="71"/>
      <c r="BQ87" s="71"/>
      <c r="BR87" s="71"/>
      <c r="BS87" s="71"/>
      <c r="BT87" s="71"/>
      <c r="BU87" s="71"/>
      <c r="BV87" s="71"/>
      <c r="BW87" s="71"/>
      <c r="BX87" s="71"/>
      <c r="BY87" s="71"/>
      <c r="BZ87" s="71"/>
      <c r="CA87" s="71"/>
      <c r="CB87" s="71"/>
      <c r="CC87" s="71"/>
      <c r="CD87" s="71"/>
      <c r="CE87" s="71"/>
      <c r="CF87" s="71"/>
      <c r="CG87" s="71"/>
      <c r="CH87" s="71"/>
      <c r="CI87" s="71"/>
      <c r="CJ87" s="71"/>
      <c r="CK87" s="71"/>
      <c r="CL87" s="71"/>
      <c r="CM87" s="71"/>
      <c r="CN87" s="71"/>
      <c r="CO87" s="71"/>
      <c r="CP87" s="71"/>
      <c r="CQ87" s="71"/>
      <c r="CR87" s="71"/>
      <c r="CS87" s="71"/>
      <c r="CT87" s="71"/>
      <c r="CU87" s="71"/>
      <c r="CV87" s="71"/>
      <c r="CW87" s="71"/>
      <c r="CX87" s="71"/>
      <c r="CY87" s="71"/>
      <c r="CZ87" s="71"/>
      <c r="DA87" s="71"/>
      <c r="DB87" s="71"/>
      <c r="DC87" s="71"/>
      <c r="DD87" s="71"/>
      <c r="DE87" s="71"/>
      <c r="DF87" s="71"/>
      <c r="DG87" s="71"/>
      <c r="DH87" s="71"/>
      <c r="DI87" s="71"/>
      <c r="DJ87" s="71"/>
      <c r="DK87" s="71"/>
      <c r="DL87" s="71"/>
      <c r="DM87" s="71"/>
      <c r="DN87" s="71"/>
      <c r="DO87" s="71"/>
      <c r="DP87" s="71"/>
      <c r="DQ87" s="71"/>
      <c r="DR87" s="71"/>
      <c r="DS87" s="71"/>
      <c r="DT87" s="71"/>
      <c r="DU87" s="71"/>
      <c r="DV87" s="71"/>
      <c r="DW87" s="71"/>
      <c r="DX87" s="71"/>
      <c r="DY87" s="71"/>
      <c r="DZ87" s="71"/>
      <c r="EA87" s="71"/>
      <c r="EB87" s="71"/>
      <c r="EC87" s="71"/>
      <c r="ED87" s="71"/>
      <c r="EE87" s="71"/>
      <c r="EF87" s="71"/>
      <c r="EG87" s="71"/>
      <c r="EH87" s="71"/>
      <c r="EI87" s="71"/>
    </row>
    <row r="88" spans="1:139" s="72" customFormat="1" ht="21" customHeight="1" x14ac:dyDescent="0.2">
      <c r="A88" s="205">
        <v>11</v>
      </c>
      <c r="B88" s="189" t="s">
        <v>94</v>
      </c>
      <c r="C88" s="180">
        <v>1951</v>
      </c>
      <c r="D88" s="184" t="s">
        <v>115</v>
      </c>
      <c r="E88" s="180">
        <v>2</v>
      </c>
      <c r="F88" s="180">
        <v>2</v>
      </c>
      <c r="G88" s="187">
        <v>12</v>
      </c>
      <c r="H88" s="180">
        <v>1</v>
      </c>
      <c r="I88" s="180">
        <v>11</v>
      </c>
      <c r="J88" s="99">
        <v>0</v>
      </c>
      <c r="K88" s="165">
        <v>2000</v>
      </c>
      <c r="L88" s="165">
        <v>729.6</v>
      </c>
      <c r="M88" s="165">
        <v>47.1</v>
      </c>
      <c r="N88" s="181">
        <v>499.2</v>
      </c>
      <c r="O88" s="180">
        <v>26</v>
      </c>
      <c r="P88" s="166" t="s">
        <v>116</v>
      </c>
      <c r="Q88" s="167">
        <v>2019</v>
      </c>
      <c r="R88" s="188"/>
      <c r="S88" s="188">
        <v>0</v>
      </c>
      <c r="T88" s="325"/>
      <c r="U88" s="116"/>
      <c r="V88" s="116">
        <v>0</v>
      </c>
      <c r="W88" s="325"/>
      <c r="X88" s="299">
        <v>2101.1999999999998</v>
      </c>
      <c r="Y88" s="300" t="s">
        <v>242</v>
      </c>
      <c r="Z88" s="301">
        <v>44926</v>
      </c>
      <c r="AA88" s="181"/>
      <c r="AB88" s="181">
        <v>0</v>
      </c>
      <c r="AC88" s="327"/>
      <c r="AD88" s="299">
        <v>811.98</v>
      </c>
      <c r="AE88" s="300" t="s">
        <v>277</v>
      </c>
      <c r="AF88" s="301">
        <v>44926</v>
      </c>
      <c r="AG88" s="181"/>
      <c r="AH88" s="181">
        <v>0</v>
      </c>
      <c r="AI88" s="344"/>
      <c r="AJ88" s="328"/>
      <c r="AK88" s="328">
        <v>0</v>
      </c>
      <c r="AL88" s="327"/>
      <c r="AM88" s="328"/>
      <c r="AN88" s="328">
        <v>0</v>
      </c>
      <c r="AO88" s="329"/>
      <c r="AP88" s="328"/>
      <c r="AQ88" s="328">
        <v>0</v>
      </c>
      <c r="AR88" s="329"/>
      <c r="AS88" s="328"/>
      <c r="AT88" s="328">
        <v>0</v>
      </c>
      <c r="AU88" s="329"/>
      <c r="AV88" s="328"/>
      <c r="AW88" s="328">
        <v>0</v>
      </c>
      <c r="AX88" s="330"/>
      <c r="AY88" s="145"/>
      <c r="AZ88" s="126">
        <v>0</v>
      </c>
      <c r="BA88" s="145"/>
      <c r="BB88" s="331" t="s">
        <v>182</v>
      </c>
      <c r="BC88" s="141">
        <v>0</v>
      </c>
      <c r="BD88" s="141">
        <v>0</v>
      </c>
      <c r="BE88" s="141">
        <v>0</v>
      </c>
      <c r="BF88" s="324" t="s">
        <v>182</v>
      </c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71"/>
      <c r="BS88" s="71"/>
      <c r="BT88" s="71"/>
      <c r="BU88" s="71"/>
      <c r="BV88" s="71"/>
      <c r="BW88" s="71"/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71"/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1"/>
      <c r="DC88" s="71"/>
      <c r="DD88" s="71"/>
      <c r="DE88" s="71"/>
      <c r="DF88" s="71"/>
      <c r="DG88" s="71"/>
      <c r="DH88" s="71"/>
      <c r="DI88" s="71"/>
      <c r="DJ88" s="71"/>
      <c r="DK88" s="71"/>
      <c r="DL88" s="71"/>
      <c r="DM88" s="71"/>
      <c r="DN88" s="71"/>
      <c r="DO88" s="71"/>
      <c r="DP88" s="71"/>
      <c r="DQ88" s="71"/>
      <c r="DR88" s="71"/>
      <c r="DS88" s="71"/>
      <c r="DT88" s="71"/>
      <c r="DU88" s="71"/>
      <c r="DV88" s="71"/>
      <c r="DW88" s="71"/>
      <c r="DX88" s="71"/>
      <c r="DY88" s="71"/>
      <c r="DZ88" s="71"/>
      <c r="EA88" s="71"/>
      <c r="EB88" s="71"/>
      <c r="EC88" s="71"/>
      <c r="ED88" s="71"/>
      <c r="EE88" s="71"/>
      <c r="EF88" s="71"/>
      <c r="EG88" s="71"/>
      <c r="EH88" s="71"/>
      <c r="EI88" s="71"/>
    </row>
    <row r="89" spans="1:139" s="72" customFormat="1" ht="39.75" customHeight="1" x14ac:dyDescent="0.2">
      <c r="A89" s="205">
        <v>12</v>
      </c>
      <c r="B89" s="189" t="s">
        <v>95</v>
      </c>
      <c r="C89" s="99">
        <v>1953</v>
      </c>
      <c r="D89" s="92" t="s">
        <v>115</v>
      </c>
      <c r="E89" s="99">
        <v>2</v>
      </c>
      <c r="F89" s="99">
        <v>2</v>
      </c>
      <c r="G89" s="99">
        <v>12</v>
      </c>
      <c r="H89" s="99">
        <v>3</v>
      </c>
      <c r="I89" s="99">
        <f>G89-3</f>
        <v>9</v>
      </c>
      <c r="J89" s="99">
        <v>0</v>
      </c>
      <c r="K89" s="141">
        <v>1095.3</v>
      </c>
      <c r="L89" s="141">
        <v>606</v>
      </c>
      <c r="M89" s="141">
        <v>85.7</v>
      </c>
      <c r="N89" s="141">
        <f t="shared" ref="N89:N104" si="2">L89-M89</f>
        <v>520.29999999999995</v>
      </c>
      <c r="O89" s="99">
        <v>24</v>
      </c>
      <c r="P89" s="166" t="s">
        <v>119</v>
      </c>
      <c r="Q89" s="167">
        <v>2017</v>
      </c>
      <c r="R89" s="188"/>
      <c r="S89" s="188">
        <v>0</v>
      </c>
      <c r="T89" s="325"/>
      <c r="U89" s="116"/>
      <c r="V89" s="116">
        <v>0</v>
      </c>
      <c r="W89" s="325"/>
      <c r="X89" s="299">
        <v>612</v>
      </c>
      <c r="Y89" s="300" t="s">
        <v>243</v>
      </c>
      <c r="Z89" s="301">
        <v>44926</v>
      </c>
      <c r="AA89" s="181"/>
      <c r="AB89" s="181">
        <v>0</v>
      </c>
      <c r="AC89" s="327"/>
      <c r="AD89" s="299"/>
      <c r="AE89" s="300" t="s">
        <v>198</v>
      </c>
      <c r="AF89" s="301"/>
      <c r="AG89" s="181"/>
      <c r="AH89" s="181">
        <v>0</v>
      </c>
      <c r="AI89" s="344"/>
      <c r="AJ89" s="328"/>
      <c r="AK89" s="328">
        <v>0</v>
      </c>
      <c r="AL89" s="327"/>
      <c r="AM89" s="328"/>
      <c r="AN89" s="328">
        <v>0</v>
      </c>
      <c r="AO89" s="329"/>
      <c r="AP89" s="328"/>
      <c r="AQ89" s="328">
        <v>0</v>
      </c>
      <c r="AR89" s="329"/>
      <c r="AS89" s="328"/>
      <c r="AT89" s="328">
        <v>0</v>
      </c>
      <c r="AU89" s="329"/>
      <c r="AV89" s="328"/>
      <c r="AW89" s="328">
        <v>0</v>
      </c>
      <c r="AX89" s="330"/>
      <c r="AY89" s="145"/>
      <c r="AZ89" s="126">
        <v>0</v>
      </c>
      <c r="BA89" s="145"/>
      <c r="BB89" s="331" t="s">
        <v>183</v>
      </c>
      <c r="BC89" s="141">
        <v>0</v>
      </c>
      <c r="BD89" s="141">
        <v>0</v>
      </c>
      <c r="BE89" s="141">
        <v>0</v>
      </c>
      <c r="BF89" s="324" t="s">
        <v>183</v>
      </c>
      <c r="BG89" s="71"/>
      <c r="BH89" s="71"/>
      <c r="BI89" s="71"/>
      <c r="BJ89" s="71"/>
      <c r="BK89" s="71"/>
      <c r="BL89" s="71"/>
      <c r="BM89" s="71"/>
      <c r="BN89" s="71"/>
      <c r="BO89" s="71"/>
      <c r="BP89" s="71"/>
      <c r="BQ89" s="71"/>
      <c r="BR89" s="71"/>
      <c r="BS89" s="71"/>
      <c r="BT89" s="71"/>
      <c r="BU89" s="71"/>
      <c r="BV89" s="71"/>
      <c r="BW89" s="71"/>
      <c r="BX89" s="71"/>
      <c r="BY89" s="71"/>
      <c r="BZ89" s="71"/>
      <c r="CA89" s="71"/>
      <c r="CB89" s="71"/>
      <c r="CC89" s="71"/>
      <c r="CD89" s="71"/>
      <c r="CE89" s="71"/>
      <c r="CF89" s="71"/>
      <c r="CG89" s="71"/>
      <c r="CH89" s="71"/>
      <c r="CI89" s="71"/>
      <c r="CJ89" s="71"/>
      <c r="CK89" s="71"/>
      <c r="CL89" s="71"/>
      <c r="CM89" s="71"/>
      <c r="CN89" s="71"/>
      <c r="CO89" s="71"/>
      <c r="CP89" s="71"/>
      <c r="CQ89" s="71"/>
      <c r="CR89" s="71"/>
      <c r="CS89" s="71"/>
      <c r="CT89" s="71"/>
      <c r="CU89" s="71"/>
      <c r="CV89" s="71"/>
      <c r="CW89" s="71"/>
      <c r="CX89" s="71"/>
      <c r="CY89" s="71"/>
      <c r="CZ89" s="71"/>
      <c r="DA89" s="71"/>
      <c r="DB89" s="71"/>
      <c r="DC89" s="71"/>
      <c r="DD89" s="71"/>
      <c r="DE89" s="71"/>
      <c r="DF89" s="71"/>
      <c r="DG89" s="71"/>
      <c r="DH89" s="71"/>
      <c r="DI89" s="71"/>
      <c r="DJ89" s="71"/>
      <c r="DK89" s="71"/>
      <c r="DL89" s="71"/>
      <c r="DM89" s="71"/>
      <c r="DN89" s="71"/>
      <c r="DO89" s="71"/>
      <c r="DP89" s="71"/>
      <c r="DQ89" s="71"/>
      <c r="DR89" s="71"/>
      <c r="DS89" s="71"/>
      <c r="DT89" s="71"/>
      <c r="DU89" s="71"/>
      <c r="DV89" s="71"/>
      <c r="DW89" s="71"/>
      <c r="DX89" s="71"/>
      <c r="DY89" s="71"/>
      <c r="DZ89" s="71"/>
      <c r="EA89" s="71"/>
      <c r="EB89" s="71"/>
      <c r="EC89" s="71"/>
      <c r="ED89" s="71"/>
      <c r="EE89" s="71"/>
      <c r="EF89" s="71"/>
      <c r="EG89" s="71"/>
      <c r="EH89" s="71"/>
      <c r="EI89" s="71"/>
    </row>
    <row r="90" spans="1:139" s="72" customFormat="1" ht="37.5" customHeight="1" x14ac:dyDescent="0.2">
      <c r="A90" s="205">
        <v>13</v>
      </c>
      <c r="B90" s="189" t="s">
        <v>96</v>
      </c>
      <c r="C90" s="99">
        <v>1951</v>
      </c>
      <c r="D90" s="92" t="s">
        <v>115</v>
      </c>
      <c r="E90" s="99">
        <v>2</v>
      </c>
      <c r="F90" s="99">
        <v>1</v>
      </c>
      <c r="G90" s="99">
        <v>8</v>
      </c>
      <c r="H90" s="99">
        <v>3</v>
      </c>
      <c r="I90" s="99">
        <f t="shared" ref="I90" si="3">G90-3</f>
        <v>5</v>
      </c>
      <c r="J90" s="99">
        <v>0</v>
      </c>
      <c r="K90" s="141">
        <v>764.32</v>
      </c>
      <c r="L90" s="141">
        <v>421.92</v>
      </c>
      <c r="M90" s="141">
        <v>96.9</v>
      </c>
      <c r="N90" s="141">
        <f t="shared" si="2"/>
        <v>325.02</v>
      </c>
      <c r="O90" s="99">
        <v>19</v>
      </c>
      <c r="P90" s="166" t="s">
        <v>119</v>
      </c>
      <c r="Q90" s="167">
        <v>2017</v>
      </c>
      <c r="R90" s="188"/>
      <c r="S90" s="188">
        <v>0</v>
      </c>
      <c r="T90" s="325"/>
      <c r="U90" s="116"/>
      <c r="V90" s="116">
        <v>0</v>
      </c>
      <c r="W90" s="325"/>
      <c r="X90" s="299">
        <v>475</v>
      </c>
      <c r="Y90" s="300" t="s">
        <v>244</v>
      </c>
      <c r="Z90" s="301">
        <v>44926</v>
      </c>
      <c r="AA90" s="181"/>
      <c r="AB90" s="181">
        <v>0</v>
      </c>
      <c r="AC90" s="327"/>
      <c r="AD90" s="299"/>
      <c r="AE90" s="300" t="s">
        <v>198</v>
      </c>
      <c r="AF90" s="301"/>
      <c r="AG90" s="181"/>
      <c r="AH90" s="181">
        <v>0</v>
      </c>
      <c r="AI90" s="344"/>
      <c r="AJ90" s="328"/>
      <c r="AK90" s="328">
        <v>0</v>
      </c>
      <c r="AL90" s="327"/>
      <c r="AM90" s="328"/>
      <c r="AN90" s="328">
        <v>0</v>
      </c>
      <c r="AO90" s="329"/>
      <c r="AP90" s="328"/>
      <c r="AQ90" s="328">
        <v>0</v>
      </c>
      <c r="AR90" s="329"/>
      <c r="AS90" s="328"/>
      <c r="AT90" s="328">
        <v>0</v>
      </c>
      <c r="AU90" s="329"/>
      <c r="AV90" s="328"/>
      <c r="AW90" s="328">
        <v>0</v>
      </c>
      <c r="AX90" s="330"/>
      <c r="AY90" s="145"/>
      <c r="AZ90" s="126">
        <v>0</v>
      </c>
      <c r="BA90" s="145"/>
      <c r="BB90" s="331" t="s">
        <v>184</v>
      </c>
      <c r="BC90" s="141">
        <v>0</v>
      </c>
      <c r="BD90" s="141">
        <v>0</v>
      </c>
      <c r="BE90" s="141">
        <v>0</v>
      </c>
      <c r="BF90" s="324" t="s">
        <v>184</v>
      </c>
      <c r="BG90" s="71"/>
      <c r="BH90" s="71"/>
      <c r="BI90" s="71"/>
      <c r="BJ90" s="71"/>
      <c r="BK90" s="71"/>
      <c r="BL90" s="71"/>
      <c r="BM90" s="71"/>
      <c r="BN90" s="71"/>
      <c r="BO90" s="71"/>
      <c r="BP90" s="71"/>
      <c r="BQ90" s="71"/>
      <c r="BR90" s="71"/>
      <c r="BS90" s="71"/>
      <c r="BT90" s="71"/>
      <c r="BU90" s="71"/>
      <c r="BV90" s="71"/>
      <c r="BW90" s="71"/>
      <c r="BX90" s="71"/>
      <c r="BY90" s="71"/>
      <c r="BZ90" s="71"/>
      <c r="CA90" s="71"/>
      <c r="CB90" s="71"/>
      <c r="CC90" s="71"/>
      <c r="CD90" s="71"/>
      <c r="CE90" s="71"/>
      <c r="CF90" s="71"/>
      <c r="CG90" s="71"/>
      <c r="CH90" s="71"/>
      <c r="CI90" s="71"/>
      <c r="CJ90" s="71"/>
      <c r="CK90" s="71"/>
      <c r="CL90" s="71"/>
      <c r="CM90" s="71"/>
      <c r="CN90" s="71"/>
      <c r="CO90" s="71"/>
      <c r="CP90" s="71"/>
      <c r="CQ90" s="71"/>
      <c r="CR90" s="71"/>
      <c r="CS90" s="71"/>
      <c r="CT90" s="71"/>
      <c r="CU90" s="71"/>
      <c r="CV90" s="71"/>
      <c r="CW90" s="71"/>
      <c r="CX90" s="71"/>
      <c r="CY90" s="71"/>
      <c r="CZ90" s="71"/>
      <c r="DA90" s="71"/>
      <c r="DB90" s="71"/>
      <c r="DC90" s="71"/>
      <c r="DD90" s="71"/>
      <c r="DE90" s="71"/>
      <c r="DF90" s="71"/>
      <c r="DG90" s="71"/>
      <c r="DH90" s="71"/>
      <c r="DI90" s="71"/>
      <c r="DJ90" s="71"/>
      <c r="DK90" s="71"/>
      <c r="DL90" s="71"/>
      <c r="DM90" s="71"/>
      <c r="DN90" s="71"/>
      <c r="DO90" s="71"/>
      <c r="DP90" s="71"/>
      <c r="DQ90" s="71"/>
      <c r="DR90" s="71"/>
      <c r="DS90" s="71"/>
      <c r="DT90" s="71"/>
      <c r="DU90" s="71"/>
      <c r="DV90" s="71"/>
      <c r="DW90" s="71"/>
      <c r="DX90" s="71"/>
      <c r="DY90" s="71"/>
      <c r="DZ90" s="71"/>
      <c r="EA90" s="71"/>
      <c r="EB90" s="71"/>
      <c r="EC90" s="71"/>
      <c r="ED90" s="71"/>
      <c r="EE90" s="71"/>
      <c r="EF90" s="71"/>
      <c r="EG90" s="71"/>
      <c r="EH90" s="71"/>
      <c r="EI90" s="71"/>
    </row>
    <row r="91" spans="1:139" s="72" customFormat="1" ht="38.25" customHeight="1" x14ac:dyDescent="0.2">
      <c r="A91" s="205">
        <v>14</v>
      </c>
      <c r="B91" s="189" t="s">
        <v>97</v>
      </c>
      <c r="C91" s="99">
        <v>1949</v>
      </c>
      <c r="D91" s="92" t="s">
        <v>115</v>
      </c>
      <c r="E91" s="99">
        <v>3</v>
      </c>
      <c r="F91" s="99">
        <v>2</v>
      </c>
      <c r="G91" s="99">
        <v>18</v>
      </c>
      <c r="H91" s="99">
        <v>7</v>
      </c>
      <c r="I91" s="99">
        <v>0</v>
      </c>
      <c r="J91" s="99">
        <v>0</v>
      </c>
      <c r="K91" s="141">
        <v>1640.69</v>
      </c>
      <c r="L91" s="141">
        <v>893.09</v>
      </c>
      <c r="M91" s="141">
        <v>297.5</v>
      </c>
      <c r="N91" s="141">
        <f t="shared" si="2"/>
        <v>595.59</v>
      </c>
      <c r="O91" s="99">
        <v>27</v>
      </c>
      <c r="P91" s="166" t="s">
        <v>119</v>
      </c>
      <c r="Q91" s="167">
        <v>2017</v>
      </c>
      <c r="R91" s="188"/>
      <c r="S91" s="188">
        <v>0</v>
      </c>
      <c r="T91" s="325"/>
      <c r="U91" s="116"/>
      <c r="V91" s="116">
        <v>0</v>
      </c>
      <c r="W91" s="325"/>
      <c r="X91" s="299">
        <v>1020.3</v>
      </c>
      <c r="Y91" s="300" t="s">
        <v>245</v>
      </c>
      <c r="Z91" s="301">
        <v>44926</v>
      </c>
      <c r="AA91" s="181"/>
      <c r="AB91" s="181">
        <v>0</v>
      </c>
      <c r="AC91" s="327"/>
      <c r="AD91" s="299"/>
      <c r="AE91" s="300" t="s">
        <v>198</v>
      </c>
      <c r="AF91" s="301"/>
      <c r="AG91" s="181"/>
      <c r="AH91" s="181">
        <v>0</v>
      </c>
      <c r="AI91" s="344"/>
      <c r="AJ91" s="328"/>
      <c r="AK91" s="328">
        <v>0</v>
      </c>
      <c r="AL91" s="327"/>
      <c r="AM91" s="328"/>
      <c r="AN91" s="328">
        <v>0</v>
      </c>
      <c r="AO91" s="329"/>
      <c r="AP91" s="328"/>
      <c r="AQ91" s="328">
        <v>0</v>
      </c>
      <c r="AR91" s="329"/>
      <c r="AS91" s="328"/>
      <c r="AT91" s="328">
        <v>0</v>
      </c>
      <c r="AU91" s="329"/>
      <c r="AV91" s="328"/>
      <c r="AW91" s="328">
        <v>0</v>
      </c>
      <c r="AX91" s="330"/>
      <c r="AY91" s="145"/>
      <c r="AZ91" s="126">
        <v>0</v>
      </c>
      <c r="BA91" s="145"/>
      <c r="BB91" s="331" t="s">
        <v>185</v>
      </c>
      <c r="BC91" s="141">
        <v>0</v>
      </c>
      <c r="BD91" s="141">
        <v>0</v>
      </c>
      <c r="BE91" s="141">
        <v>0</v>
      </c>
      <c r="BF91" s="324" t="s">
        <v>185</v>
      </c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1"/>
      <c r="BT91" s="71"/>
      <c r="BU91" s="71"/>
      <c r="BV91" s="71"/>
      <c r="BW91" s="71"/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/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  <c r="DG91" s="71"/>
      <c r="DH91" s="71"/>
      <c r="DI91" s="71"/>
      <c r="DJ91" s="71"/>
      <c r="DK91" s="71"/>
      <c r="DL91" s="71"/>
      <c r="DM91" s="71"/>
      <c r="DN91" s="71"/>
      <c r="DO91" s="71"/>
      <c r="DP91" s="71"/>
      <c r="DQ91" s="71"/>
      <c r="DR91" s="71"/>
      <c r="DS91" s="71"/>
      <c r="DT91" s="71"/>
      <c r="DU91" s="71"/>
      <c r="DV91" s="71"/>
      <c r="DW91" s="71"/>
      <c r="DX91" s="71"/>
      <c r="DY91" s="71"/>
      <c r="DZ91" s="71"/>
      <c r="EA91" s="71"/>
      <c r="EB91" s="71"/>
      <c r="EC91" s="71"/>
      <c r="ED91" s="71"/>
      <c r="EE91" s="71"/>
      <c r="EF91" s="71"/>
      <c r="EG91" s="71"/>
      <c r="EH91" s="71"/>
      <c r="EI91" s="71"/>
    </row>
    <row r="92" spans="1:139" s="72" customFormat="1" ht="36.75" customHeight="1" x14ac:dyDescent="0.2">
      <c r="A92" s="205">
        <v>15</v>
      </c>
      <c r="B92" s="189" t="s">
        <v>98</v>
      </c>
      <c r="C92" s="99">
        <v>1950</v>
      </c>
      <c r="D92" s="92" t="s">
        <v>115</v>
      </c>
      <c r="E92" s="99">
        <v>2</v>
      </c>
      <c r="F92" s="99">
        <v>1</v>
      </c>
      <c r="G92" s="99">
        <v>8</v>
      </c>
      <c r="H92" s="99">
        <v>0</v>
      </c>
      <c r="I92" s="99">
        <v>8</v>
      </c>
      <c r="J92" s="99">
        <v>0</v>
      </c>
      <c r="K92" s="141">
        <v>759.9</v>
      </c>
      <c r="L92" s="141">
        <v>412.9</v>
      </c>
      <c r="M92" s="141">
        <v>0</v>
      </c>
      <c r="N92" s="141">
        <f t="shared" si="2"/>
        <v>412.9</v>
      </c>
      <c r="O92" s="99">
        <v>26</v>
      </c>
      <c r="P92" s="166" t="s">
        <v>119</v>
      </c>
      <c r="Q92" s="167">
        <v>2017</v>
      </c>
      <c r="R92" s="188"/>
      <c r="S92" s="188">
        <v>0</v>
      </c>
      <c r="T92" s="325"/>
      <c r="U92" s="116"/>
      <c r="V92" s="116">
        <v>0</v>
      </c>
      <c r="W92" s="325"/>
      <c r="X92" s="299">
        <v>437</v>
      </c>
      <c r="Y92" s="300" t="s">
        <v>246</v>
      </c>
      <c r="Z92" s="301">
        <v>44926</v>
      </c>
      <c r="AA92" s="181"/>
      <c r="AB92" s="181">
        <v>0</v>
      </c>
      <c r="AC92" s="327"/>
      <c r="AD92" s="299"/>
      <c r="AE92" s="300" t="s">
        <v>198</v>
      </c>
      <c r="AF92" s="301"/>
      <c r="AG92" s="181"/>
      <c r="AH92" s="181">
        <v>0</v>
      </c>
      <c r="AI92" s="344"/>
      <c r="AJ92" s="328"/>
      <c r="AK92" s="328">
        <v>0</v>
      </c>
      <c r="AL92" s="327"/>
      <c r="AM92" s="328"/>
      <c r="AN92" s="328">
        <v>0</v>
      </c>
      <c r="AO92" s="329"/>
      <c r="AP92" s="328"/>
      <c r="AQ92" s="328">
        <v>0</v>
      </c>
      <c r="AR92" s="329"/>
      <c r="AS92" s="328"/>
      <c r="AT92" s="328">
        <v>0</v>
      </c>
      <c r="AU92" s="329"/>
      <c r="AV92" s="328"/>
      <c r="AW92" s="328">
        <v>0</v>
      </c>
      <c r="AX92" s="330"/>
      <c r="AY92" s="145"/>
      <c r="AZ92" s="126">
        <v>0</v>
      </c>
      <c r="BA92" s="145"/>
      <c r="BB92" s="331" t="s">
        <v>186</v>
      </c>
      <c r="BC92" s="141">
        <v>0</v>
      </c>
      <c r="BD92" s="141">
        <v>0</v>
      </c>
      <c r="BE92" s="141">
        <v>0</v>
      </c>
      <c r="BF92" s="324" t="s">
        <v>186</v>
      </c>
      <c r="BG92" s="71"/>
      <c r="BH92" s="71"/>
      <c r="BI92" s="71"/>
      <c r="BJ92" s="71"/>
      <c r="BK92" s="71"/>
      <c r="BL92" s="71"/>
      <c r="BM92" s="71"/>
      <c r="BN92" s="71"/>
      <c r="BO92" s="71"/>
      <c r="BP92" s="71"/>
      <c r="BQ92" s="71"/>
      <c r="BR92" s="71"/>
      <c r="BS92" s="71"/>
      <c r="BT92" s="71"/>
      <c r="BU92" s="71"/>
      <c r="BV92" s="71"/>
      <c r="BW92" s="71"/>
      <c r="BX92" s="71"/>
      <c r="BY92" s="71"/>
      <c r="BZ92" s="71"/>
      <c r="CA92" s="71"/>
      <c r="CB92" s="71"/>
      <c r="CC92" s="71"/>
      <c r="CD92" s="71"/>
      <c r="CE92" s="71"/>
      <c r="CF92" s="71"/>
      <c r="CG92" s="71"/>
      <c r="CH92" s="71"/>
      <c r="CI92" s="71"/>
      <c r="CJ92" s="71"/>
      <c r="CK92" s="71"/>
      <c r="CL92" s="71"/>
      <c r="CM92" s="71"/>
      <c r="CN92" s="71"/>
      <c r="CO92" s="71"/>
      <c r="CP92" s="71"/>
      <c r="CQ92" s="71"/>
      <c r="CR92" s="71"/>
      <c r="CS92" s="71"/>
      <c r="CT92" s="71"/>
      <c r="CU92" s="71"/>
      <c r="CV92" s="71"/>
      <c r="CW92" s="71"/>
      <c r="CX92" s="71"/>
      <c r="CY92" s="71"/>
      <c r="CZ92" s="71"/>
      <c r="DA92" s="71"/>
      <c r="DB92" s="71"/>
      <c r="DC92" s="71"/>
      <c r="DD92" s="71"/>
      <c r="DE92" s="71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71"/>
      <c r="DQ92" s="71"/>
      <c r="DR92" s="71"/>
      <c r="DS92" s="71"/>
      <c r="DT92" s="71"/>
      <c r="DU92" s="71"/>
      <c r="DV92" s="71"/>
      <c r="DW92" s="71"/>
      <c r="DX92" s="71"/>
      <c r="DY92" s="71"/>
      <c r="DZ92" s="71"/>
      <c r="EA92" s="71"/>
      <c r="EB92" s="71"/>
      <c r="EC92" s="71"/>
      <c r="ED92" s="71"/>
      <c r="EE92" s="71"/>
      <c r="EF92" s="71"/>
      <c r="EG92" s="71"/>
      <c r="EH92" s="71"/>
      <c r="EI92" s="71"/>
    </row>
    <row r="93" spans="1:139" s="72" customFormat="1" ht="35.25" customHeight="1" x14ac:dyDescent="0.2">
      <c r="A93" s="205">
        <v>16</v>
      </c>
      <c r="B93" s="189" t="s">
        <v>99</v>
      </c>
      <c r="C93" s="99">
        <v>1948</v>
      </c>
      <c r="D93" s="92" t="s">
        <v>115</v>
      </c>
      <c r="E93" s="99">
        <v>2</v>
      </c>
      <c r="F93" s="99">
        <v>2</v>
      </c>
      <c r="G93" s="99">
        <v>16</v>
      </c>
      <c r="H93" s="99">
        <v>2</v>
      </c>
      <c r="I93" s="99">
        <v>14</v>
      </c>
      <c r="J93" s="99">
        <v>0</v>
      </c>
      <c r="K93" s="141">
        <v>1600.21</v>
      </c>
      <c r="L93" s="141">
        <v>677.01</v>
      </c>
      <c r="M93" s="141">
        <v>48.5</v>
      </c>
      <c r="N93" s="141">
        <f t="shared" si="2"/>
        <v>628.51</v>
      </c>
      <c r="O93" s="99">
        <v>37</v>
      </c>
      <c r="P93" s="166" t="s">
        <v>119</v>
      </c>
      <c r="Q93" s="167">
        <v>2017</v>
      </c>
      <c r="R93" s="188"/>
      <c r="S93" s="188">
        <v>0</v>
      </c>
      <c r="T93" s="325"/>
      <c r="U93" s="116"/>
      <c r="V93" s="116">
        <v>0</v>
      </c>
      <c r="W93" s="325"/>
      <c r="X93" s="299">
        <v>808</v>
      </c>
      <c r="Y93" s="300" t="s">
        <v>247</v>
      </c>
      <c r="Z93" s="301">
        <v>44926</v>
      </c>
      <c r="AA93" s="181"/>
      <c r="AB93" s="181">
        <v>0</v>
      </c>
      <c r="AC93" s="327"/>
      <c r="AD93" s="299"/>
      <c r="AE93" s="300" t="s">
        <v>198</v>
      </c>
      <c r="AF93" s="301"/>
      <c r="AG93" s="181"/>
      <c r="AH93" s="181">
        <v>0</v>
      </c>
      <c r="AI93" s="344"/>
      <c r="AJ93" s="328"/>
      <c r="AK93" s="328">
        <v>0</v>
      </c>
      <c r="AL93" s="327"/>
      <c r="AM93" s="328"/>
      <c r="AN93" s="328">
        <v>0</v>
      </c>
      <c r="AO93" s="329"/>
      <c r="AP93" s="328"/>
      <c r="AQ93" s="328">
        <v>0</v>
      </c>
      <c r="AR93" s="329"/>
      <c r="AS93" s="328"/>
      <c r="AT93" s="328">
        <v>0</v>
      </c>
      <c r="AU93" s="329"/>
      <c r="AV93" s="328"/>
      <c r="AW93" s="328">
        <v>0</v>
      </c>
      <c r="AX93" s="330"/>
      <c r="AY93" s="145"/>
      <c r="AZ93" s="126">
        <v>0</v>
      </c>
      <c r="BA93" s="145"/>
      <c r="BB93" s="331" t="s">
        <v>187</v>
      </c>
      <c r="BC93" s="141">
        <v>0</v>
      </c>
      <c r="BD93" s="141">
        <v>0</v>
      </c>
      <c r="BE93" s="141">
        <v>0</v>
      </c>
      <c r="BF93" s="324" t="s">
        <v>187</v>
      </c>
      <c r="BG93" s="71"/>
      <c r="BH93" s="71"/>
      <c r="BI93" s="71"/>
      <c r="BJ93" s="71"/>
      <c r="BK93" s="71"/>
      <c r="BL93" s="71"/>
      <c r="BM93" s="71"/>
      <c r="BN93" s="71"/>
      <c r="BO93" s="71"/>
      <c r="BP93" s="71"/>
      <c r="BQ93" s="71"/>
      <c r="BR93" s="71"/>
      <c r="BS93" s="71"/>
      <c r="BT93" s="71"/>
      <c r="BU93" s="71"/>
      <c r="BV93" s="71"/>
      <c r="BW93" s="71"/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/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1"/>
      <c r="CV93" s="71"/>
      <c r="CW93" s="71"/>
      <c r="CX93" s="71"/>
      <c r="CY93" s="71"/>
      <c r="CZ93" s="71"/>
      <c r="DA93" s="71"/>
      <c r="DB93" s="71"/>
      <c r="DC93" s="71"/>
      <c r="DD93" s="71"/>
      <c r="DE93" s="71"/>
      <c r="DF93" s="71"/>
      <c r="DG93" s="71"/>
      <c r="DH93" s="71"/>
      <c r="DI93" s="71"/>
      <c r="DJ93" s="71"/>
      <c r="DK93" s="71"/>
      <c r="DL93" s="71"/>
      <c r="DM93" s="71"/>
      <c r="DN93" s="71"/>
      <c r="DO93" s="71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DZ93" s="71"/>
      <c r="EA93" s="71"/>
      <c r="EB93" s="71"/>
      <c r="EC93" s="71"/>
      <c r="ED93" s="71"/>
      <c r="EE93" s="71"/>
      <c r="EF93" s="71"/>
      <c r="EG93" s="71"/>
      <c r="EH93" s="71"/>
      <c r="EI93" s="71"/>
    </row>
    <row r="94" spans="1:139" s="72" customFormat="1" ht="51.75" customHeight="1" x14ac:dyDescent="0.2">
      <c r="A94" s="205">
        <v>17</v>
      </c>
      <c r="B94" s="189" t="s">
        <v>100</v>
      </c>
      <c r="C94" s="99">
        <v>1948</v>
      </c>
      <c r="D94" s="92" t="s">
        <v>115</v>
      </c>
      <c r="E94" s="99">
        <v>2</v>
      </c>
      <c r="F94" s="99">
        <v>2</v>
      </c>
      <c r="G94" s="99">
        <v>18</v>
      </c>
      <c r="H94" s="99">
        <v>2</v>
      </c>
      <c r="I94" s="99">
        <v>16</v>
      </c>
      <c r="J94" s="99">
        <v>0</v>
      </c>
      <c r="K94" s="141">
        <v>1618.4</v>
      </c>
      <c r="L94" s="141">
        <v>874.2</v>
      </c>
      <c r="M94" s="141">
        <v>83.8</v>
      </c>
      <c r="N94" s="141">
        <f t="shared" si="2"/>
        <v>790.40000000000009</v>
      </c>
      <c r="O94" s="99">
        <v>32</v>
      </c>
      <c r="P94" s="166" t="s">
        <v>121</v>
      </c>
      <c r="Q94" s="167">
        <v>2017</v>
      </c>
      <c r="R94" s="188"/>
      <c r="S94" s="188">
        <v>0</v>
      </c>
      <c r="T94" s="325"/>
      <c r="U94" s="116"/>
      <c r="V94" s="116">
        <v>0</v>
      </c>
      <c r="W94" s="325"/>
      <c r="X94" s="299">
        <v>921.05</v>
      </c>
      <c r="Y94" s="300" t="s">
        <v>248</v>
      </c>
      <c r="Z94" s="301">
        <v>44926</v>
      </c>
      <c r="AA94" s="181"/>
      <c r="AB94" s="181">
        <v>0</v>
      </c>
      <c r="AC94" s="327"/>
      <c r="AD94" s="299"/>
      <c r="AE94" s="300" t="s">
        <v>198</v>
      </c>
      <c r="AF94" s="301"/>
      <c r="AG94" s="181"/>
      <c r="AH94" s="181">
        <v>0</v>
      </c>
      <c r="AI94" s="344"/>
      <c r="AJ94" s="328"/>
      <c r="AK94" s="328">
        <v>0</v>
      </c>
      <c r="AL94" s="327"/>
      <c r="AM94" s="328"/>
      <c r="AN94" s="328">
        <v>0</v>
      </c>
      <c r="AO94" s="329"/>
      <c r="AP94" s="328"/>
      <c r="AQ94" s="328">
        <v>0</v>
      </c>
      <c r="AR94" s="329"/>
      <c r="AS94" s="328"/>
      <c r="AT94" s="328">
        <v>0</v>
      </c>
      <c r="AU94" s="329"/>
      <c r="AV94" s="328"/>
      <c r="AW94" s="328">
        <v>0</v>
      </c>
      <c r="AX94" s="330"/>
      <c r="AY94" s="145"/>
      <c r="AZ94" s="126">
        <v>0</v>
      </c>
      <c r="BA94" s="145"/>
      <c r="BB94" s="331" t="s">
        <v>188</v>
      </c>
      <c r="BC94" s="141">
        <v>0</v>
      </c>
      <c r="BD94" s="141">
        <v>0</v>
      </c>
      <c r="BE94" s="141">
        <v>0</v>
      </c>
      <c r="BF94" s="324" t="s">
        <v>188</v>
      </c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71"/>
      <c r="BS94" s="71"/>
      <c r="BT94" s="71"/>
      <c r="BU94" s="71"/>
      <c r="BV94" s="71"/>
      <c r="BW94" s="71"/>
      <c r="BX94" s="71"/>
      <c r="BY94" s="71"/>
      <c r="BZ94" s="71"/>
      <c r="CA94" s="71"/>
      <c r="CB94" s="71"/>
      <c r="CC94" s="71"/>
      <c r="CD94" s="71"/>
      <c r="CE94" s="71"/>
      <c r="CF94" s="71"/>
      <c r="CG94" s="71"/>
      <c r="CH94" s="71"/>
      <c r="CI94" s="71"/>
      <c r="CJ94" s="71"/>
      <c r="CK94" s="71"/>
      <c r="CL94" s="71"/>
      <c r="CM94" s="71"/>
      <c r="CN94" s="71"/>
      <c r="CO94" s="71"/>
      <c r="CP94" s="71"/>
      <c r="CQ94" s="71"/>
      <c r="CR94" s="71"/>
      <c r="CS94" s="71"/>
      <c r="CT94" s="71"/>
      <c r="CU94" s="71"/>
      <c r="CV94" s="71"/>
      <c r="CW94" s="71"/>
      <c r="CX94" s="71"/>
      <c r="CY94" s="71"/>
      <c r="CZ94" s="71"/>
      <c r="DA94" s="71"/>
      <c r="DB94" s="71"/>
      <c r="DC94" s="71"/>
      <c r="DD94" s="71"/>
      <c r="DE94" s="71"/>
      <c r="DF94" s="71"/>
      <c r="DG94" s="71"/>
      <c r="DH94" s="71"/>
      <c r="DI94" s="71"/>
      <c r="DJ94" s="71"/>
      <c r="DK94" s="71"/>
      <c r="DL94" s="71"/>
      <c r="DM94" s="71"/>
      <c r="DN94" s="71"/>
      <c r="DO94" s="71"/>
      <c r="DP94" s="71"/>
      <c r="DQ94" s="71"/>
      <c r="DR94" s="71"/>
      <c r="DS94" s="71"/>
      <c r="DT94" s="71"/>
      <c r="DU94" s="71"/>
      <c r="DV94" s="71"/>
      <c r="DW94" s="71"/>
      <c r="DX94" s="71"/>
      <c r="DY94" s="71"/>
      <c r="DZ94" s="71"/>
      <c r="EA94" s="71"/>
      <c r="EB94" s="71"/>
      <c r="EC94" s="71"/>
      <c r="ED94" s="71"/>
      <c r="EE94" s="71"/>
      <c r="EF94" s="71"/>
      <c r="EG94" s="71"/>
      <c r="EH94" s="71"/>
      <c r="EI94" s="71"/>
    </row>
    <row r="95" spans="1:139" s="72" customFormat="1" ht="24" customHeight="1" x14ac:dyDescent="0.2">
      <c r="A95" s="205">
        <v>18</v>
      </c>
      <c r="B95" s="189" t="s">
        <v>101</v>
      </c>
      <c r="C95" s="99">
        <v>1940</v>
      </c>
      <c r="D95" s="99" t="s">
        <v>123</v>
      </c>
      <c r="E95" s="99">
        <v>5</v>
      </c>
      <c r="F95" s="99">
        <v>7</v>
      </c>
      <c r="G95" s="99">
        <v>105</v>
      </c>
      <c r="H95" s="99">
        <v>6</v>
      </c>
      <c r="I95" s="99">
        <v>99</v>
      </c>
      <c r="J95" s="99">
        <v>0</v>
      </c>
      <c r="K95" s="141">
        <v>6380.6</v>
      </c>
      <c r="L95" s="141">
        <v>5759.5</v>
      </c>
      <c r="M95" s="141">
        <v>358.3</v>
      </c>
      <c r="N95" s="141">
        <f t="shared" si="2"/>
        <v>5401.2</v>
      </c>
      <c r="O95" s="99">
        <v>214</v>
      </c>
      <c r="P95" s="166" t="s">
        <v>122</v>
      </c>
      <c r="Q95" s="167">
        <v>2017</v>
      </c>
      <c r="R95" s="188"/>
      <c r="S95" s="188">
        <v>0</v>
      </c>
      <c r="T95" s="325"/>
      <c r="U95" s="116"/>
      <c r="V95" s="116">
        <v>0</v>
      </c>
      <c r="W95" s="325"/>
      <c r="X95" s="299">
        <v>6130.74</v>
      </c>
      <c r="Y95" s="300" t="s">
        <v>249</v>
      </c>
      <c r="Z95" s="301">
        <v>44561</v>
      </c>
      <c r="AA95" s="181"/>
      <c r="AB95" s="181">
        <v>0</v>
      </c>
      <c r="AC95" s="327"/>
      <c r="AD95" s="299"/>
      <c r="AE95" s="300" t="s">
        <v>198</v>
      </c>
      <c r="AF95" s="301"/>
      <c r="AG95" s="181"/>
      <c r="AH95" s="181">
        <v>0</v>
      </c>
      <c r="AI95" s="344"/>
      <c r="AJ95" s="328"/>
      <c r="AK95" s="328">
        <v>0</v>
      </c>
      <c r="AL95" s="327"/>
      <c r="AM95" s="328"/>
      <c r="AN95" s="328">
        <v>0</v>
      </c>
      <c r="AO95" s="329"/>
      <c r="AP95" s="328"/>
      <c r="AQ95" s="328">
        <v>0</v>
      </c>
      <c r="AR95" s="329"/>
      <c r="AS95" s="328"/>
      <c r="AT95" s="328">
        <v>0</v>
      </c>
      <c r="AU95" s="329"/>
      <c r="AV95" s="328"/>
      <c r="AW95" s="328">
        <v>0</v>
      </c>
      <c r="AX95" s="330"/>
      <c r="AY95" s="145"/>
      <c r="AZ95" s="126">
        <v>0</v>
      </c>
      <c r="BA95" s="145"/>
      <c r="BB95" s="331" t="s">
        <v>189</v>
      </c>
      <c r="BC95" s="141">
        <v>0</v>
      </c>
      <c r="BD95" s="141">
        <v>0</v>
      </c>
      <c r="BE95" s="141">
        <v>0</v>
      </c>
      <c r="BF95" s="324" t="s">
        <v>189</v>
      </c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DZ95" s="71"/>
      <c r="EA95" s="71"/>
      <c r="EB95" s="71"/>
      <c r="EC95" s="71"/>
      <c r="ED95" s="71"/>
      <c r="EE95" s="71"/>
      <c r="EF95" s="71"/>
      <c r="EG95" s="71"/>
      <c r="EH95" s="71"/>
      <c r="EI95" s="71"/>
    </row>
    <row r="96" spans="1:139" s="72" customFormat="1" ht="51" customHeight="1" x14ac:dyDescent="0.2">
      <c r="A96" s="205">
        <v>19</v>
      </c>
      <c r="B96" s="189" t="s">
        <v>102</v>
      </c>
      <c r="C96" s="99">
        <v>1946</v>
      </c>
      <c r="D96" s="92" t="s">
        <v>115</v>
      </c>
      <c r="E96" s="99">
        <v>2</v>
      </c>
      <c r="F96" s="99">
        <v>2</v>
      </c>
      <c r="G96" s="99">
        <v>18</v>
      </c>
      <c r="H96" s="99">
        <v>3</v>
      </c>
      <c r="I96" s="99">
        <v>15</v>
      </c>
      <c r="J96" s="99">
        <v>0</v>
      </c>
      <c r="K96" s="141">
        <v>934.87</v>
      </c>
      <c r="L96" s="141">
        <v>866.57</v>
      </c>
      <c r="M96" s="141">
        <v>173.2</v>
      </c>
      <c r="N96" s="141">
        <f t="shared" si="2"/>
        <v>693.37000000000012</v>
      </c>
      <c r="O96" s="99">
        <v>39</v>
      </c>
      <c r="P96" s="166" t="s">
        <v>121</v>
      </c>
      <c r="Q96" s="167">
        <v>2017</v>
      </c>
      <c r="R96" s="188"/>
      <c r="S96" s="188">
        <v>0</v>
      </c>
      <c r="T96" s="325"/>
      <c r="U96" s="116"/>
      <c r="V96" s="116">
        <v>0</v>
      </c>
      <c r="W96" s="325"/>
      <c r="X96" s="299">
        <v>1020.3</v>
      </c>
      <c r="Y96" s="300" t="s">
        <v>245</v>
      </c>
      <c r="Z96" s="301">
        <v>44926</v>
      </c>
      <c r="AA96" s="181"/>
      <c r="AB96" s="181">
        <v>0</v>
      </c>
      <c r="AC96" s="327"/>
      <c r="AD96" s="299"/>
      <c r="AE96" s="300" t="s">
        <v>198</v>
      </c>
      <c r="AF96" s="301"/>
      <c r="AG96" s="181"/>
      <c r="AH96" s="181">
        <v>0</v>
      </c>
      <c r="AI96" s="344"/>
      <c r="AJ96" s="328"/>
      <c r="AK96" s="328">
        <v>0</v>
      </c>
      <c r="AL96" s="327"/>
      <c r="AM96" s="328"/>
      <c r="AN96" s="328">
        <v>0</v>
      </c>
      <c r="AO96" s="329"/>
      <c r="AP96" s="328"/>
      <c r="AQ96" s="328">
        <v>0</v>
      </c>
      <c r="AR96" s="329"/>
      <c r="AS96" s="328"/>
      <c r="AT96" s="328">
        <v>0</v>
      </c>
      <c r="AU96" s="329"/>
      <c r="AV96" s="328"/>
      <c r="AW96" s="328">
        <v>0</v>
      </c>
      <c r="AX96" s="330"/>
      <c r="AY96" s="145"/>
      <c r="AZ96" s="126">
        <v>0</v>
      </c>
      <c r="BA96" s="145"/>
      <c r="BB96" s="331" t="s">
        <v>185</v>
      </c>
      <c r="BC96" s="141">
        <v>0</v>
      </c>
      <c r="BD96" s="141">
        <v>0</v>
      </c>
      <c r="BE96" s="141">
        <v>0</v>
      </c>
      <c r="BF96" s="324" t="s">
        <v>185</v>
      </c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71"/>
      <c r="DU96" s="71"/>
      <c r="DV96" s="71"/>
      <c r="DW96" s="71"/>
      <c r="DX96" s="71"/>
      <c r="DY96" s="71"/>
      <c r="DZ96" s="71"/>
      <c r="EA96" s="71"/>
      <c r="EB96" s="71"/>
      <c r="EC96" s="71"/>
      <c r="ED96" s="71"/>
      <c r="EE96" s="71"/>
      <c r="EF96" s="71"/>
      <c r="EG96" s="71"/>
      <c r="EH96" s="71"/>
      <c r="EI96" s="71"/>
    </row>
    <row r="97" spans="1:139" s="72" customFormat="1" ht="46.5" customHeight="1" x14ac:dyDescent="0.2">
      <c r="A97" s="205">
        <v>20</v>
      </c>
      <c r="B97" s="189" t="s">
        <v>103</v>
      </c>
      <c r="C97" s="99">
        <v>1946</v>
      </c>
      <c r="D97" s="92" t="s">
        <v>115</v>
      </c>
      <c r="E97" s="99">
        <v>2</v>
      </c>
      <c r="F97" s="99">
        <v>1</v>
      </c>
      <c r="G97" s="99">
        <v>8</v>
      </c>
      <c r="H97" s="99">
        <v>2</v>
      </c>
      <c r="I97" s="99">
        <v>6</v>
      </c>
      <c r="J97" s="99">
        <v>0</v>
      </c>
      <c r="K97" s="141">
        <v>410.1</v>
      </c>
      <c r="L97" s="141">
        <v>368.8</v>
      </c>
      <c r="M97" s="141">
        <v>85.6</v>
      </c>
      <c r="N97" s="141">
        <f t="shared" si="2"/>
        <v>283.20000000000005</v>
      </c>
      <c r="O97" s="99">
        <v>20</v>
      </c>
      <c r="P97" s="166" t="s">
        <v>121</v>
      </c>
      <c r="Q97" s="167">
        <v>2017</v>
      </c>
      <c r="R97" s="188"/>
      <c r="S97" s="188">
        <v>0</v>
      </c>
      <c r="T97" s="325"/>
      <c r="U97" s="116"/>
      <c r="V97" s="116">
        <v>0</v>
      </c>
      <c r="W97" s="325"/>
      <c r="X97" s="299">
        <v>427.5</v>
      </c>
      <c r="Y97" s="300" t="s">
        <v>250</v>
      </c>
      <c r="Z97" s="301">
        <v>44926</v>
      </c>
      <c r="AA97" s="181"/>
      <c r="AB97" s="181">
        <v>0</v>
      </c>
      <c r="AC97" s="327"/>
      <c r="AD97" s="299"/>
      <c r="AE97" s="300" t="s">
        <v>198</v>
      </c>
      <c r="AF97" s="301"/>
      <c r="AG97" s="181"/>
      <c r="AH97" s="181">
        <v>0</v>
      </c>
      <c r="AI97" s="344"/>
      <c r="AJ97" s="328"/>
      <c r="AK97" s="328">
        <v>0</v>
      </c>
      <c r="AL97" s="327"/>
      <c r="AM97" s="328"/>
      <c r="AN97" s="328">
        <v>0</v>
      </c>
      <c r="AO97" s="329"/>
      <c r="AP97" s="328"/>
      <c r="AQ97" s="328">
        <v>0</v>
      </c>
      <c r="AR97" s="329"/>
      <c r="AS97" s="328"/>
      <c r="AT97" s="328">
        <v>0</v>
      </c>
      <c r="AU97" s="329"/>
      <c r="AV97" s="328"/>
      <c r="AW97" s="328">
        <v>0</v>
      </c>
      <c r="AX97" s="330"/>
      <c r="AY97" s="145"/>
      <c r="AZ97" s="126">
        <v>0</v>
      </c>
      <c r="BA97" s="145"/>
      <c r="BB97" s="331" t="s">
        <v>190</v>
      </c>
      <c r="BC97" s="141">
        <v>0</v>
      </c>
      <c r="BD97" s="141">
        <v>0</v>
      </c>
      <c r="BE97" s="141">
        <v>0</v>
      </c>
      <c r="BF97" s="324" t="s">
        <v>190</v>
      </c>
      <c r="BG97" s="71"/>
      <c r="BH97" s="71"/>
      <c r="BI97" s="71"/>
      <c r="BJ97" s="71"/>
      <c r="BK97" s="71"/>
      <c r="BL97" s="71"/>
      <c r="BM97" s="71"/>
      <c r="BN97" s="71"/>
      <c r="BO97" s="71"/>
      <c r="BP97" s="71"/>
      <c r="BQ97" s="71"/>
      <c r="BR97" s="71"/>
      <c r="BS97" s="71"/>
      <c r="BT97" s="71"/>
      <c r="BU97" s="71"/>
      <c r="BV97" s="71"/>
      <c r="BW97" s="71"/>
      <c r="BX97" s="71"/>
      <c r="BY97" s="71"/>
      <c r="BZ97" s="71"/>
      <c r="CA97" s="71"/>
      <c r="CB97" s="71"/>
      <c r="CC97" s="71"/>
      <c r="CD97" s="71"/>
      <c r="CE97" s="71"/>
      <c r="CF97" s="71"/>
      <c r="CG97" s="71"/>
      <c r="CH97" s="71"/>
      <c r="CI97" s="71"/>
      <c r="CJ97" s="71"/>
      <c r="CK97" s="71"/>
      <c r="CL97" s="71"/>
      <c r="CM97" s="71"/>
      <c r="CN97" s="71"/>
      <c r="CO97" s="71"/>
      <c r="CP97" s="71"/>
      <c r="CQ97" s="71"/>
      <c r="CR97" s="71"/>
      <c r="CS97" s="71"/>
      <c r="CT97" s="71"/>
      <c r="CU97" s="71"/>
      <c r="CV97" s="71"/>
      <c r="CW97" s="71"/>
      <c r="CX97" s="71"/>
      <c r="CY97" s="71"/>
      <c r="CZ97" s="71"/>
      <c r="DA97" s="71"/>
      <c r="DB97" s="71"/>
      <c r="DC97" s="71"/>
      <c r="DD97" s="71"/>
      <c r="DE97" s="71"/>
      <c r="DF97" s="71"/>
      <c r="DG97" s="71"/>
      <c r="DH97" s="71"/>
      <c r="DI97" s="71"/>
      <c r="DJ97" s="71"/>
      <c r="DK97" s="71"/>
      <c r="DL97" s="71"/>
      <c r="DM97" s="71"/>
      <c r="DN97" s="71"/>
      <c r="DO97" s="71"/>
      <c r="DP97" s="71"/>
      <c r="DQ97" s="71"/>
      <c r="DR97" s="71"/>
      <c r="DS97" s="71"/>
      <c r="DT97" s="71"/>
      <c r="DU97" s="71"/>
      <c r="DV97" s="71"/>
      <c r="DW97" s="71"/>
      <c r="DX97" s="71"/>
      <c r="DY97" s="71"/>
      <c r="DZ97" s="71"/>
      <c r="EA97" s="71"/>
      <c r="EB97" s="71"/>
      <c r="EC97" s="71"/>
      <c r="ED97" s="71"/>
      <c r="EE97" s="71"/>
      <c r="EF97" s="71"/>
      <c r="EG97" s="71"/>
      <c r="EH97" s="71"/>
      <c r="EI97" s="71"/>
    </row>
    <row r="98" spans="1:139" s="72" customFormat="1" ht="33.75" customHeight="1" x14ac:dyDescent="0.2">
      <c r="A98" s="205">
        <v>21</v>
      </c>
      <c r="B98" s="189" t="s">
        <v>104</v>
      </c>
      <c r="C98" s="99">
        <v>1950</v>
      </c>
      <c r="D98" s="92" t="s">
        <v>115</v>
      </c>
      <c r="E98" s="99">
        <v>3</v>
      </c>
      <c r="F98" s="99">
        <v>2</v>
      </c>
      <c r="G98" s="99">
        <v>10</v>
      </c>
      <c r="H98" s="99">
        <v>5</v>
      </c>
      <c r="I98" s="99">
        <v>5</v>
      </c>
      <c r="J98" s="99">
        <v>0</v>
      </c>
      <c r="K98" s="141">
        <v>942.7</v>
      </c>
      <c r="L98" s="141">
        <v>859.7</v>
      </c>
      <c r="M98" s="141">
        <v>320.89999999999998</v>
      </c>
      <c r="N98" s="141">
        <f t="shared" si="2"/>
        <v>538.80000000000007</v>
      </c>
      <c r="O98" s="99">
        <v>30</v>
      </c>
      <c r="P98" s="166" t="s">
        <v>119</v>
      </c>
      <c r="Q98" s="167">
        <v>2017</v>
      </c>
      <c r="R98" s="188"/>
      <c r="S98" s="188">
        <v>0</v>
      </c>
      <c r="T98" s="325"/>
      <c r="U98" s="116"/>
      <c r="V98" s="116">
        <v>0</v>
      </c>
      <c r="W98" s="325"/>
      <c r="X98" s="299">
        <v>741</v>
      </c>
      <c r="Y98" s="300" t="s">
        <v>251</v>
      </c>
      <c r="Z98" s="301">
        <v>44926</v>
      </c>
      <c r="AA98" s="181"/>
      <c r="AB98" s="181">
        <v>0</v>
      </c>
      <c r="AC98" s="327"/>
      <c r="AD98" s="299"/>
      <c r="AE98" s="300" t="s">
        <v>198</v>
      </c>
      <c r="AF98" s="301"/>
      <c r="AG98" s="181"/>
      <c r="AH98" s="181">
        <v>0</v>
      </c>
      <c r="AI98" s="344"/>
      <c r="AJ98" s="328"/>
      <c r="AK98" s="328">
        <v>0</v>
      </c>
      <c r="AL98" s="327"/>
      <c r="AM98" s="328"/>
      <c r="AN98" s="328">
        <v>0</v>
      </c>
      <c r="AO98" s="329"/>
      <c r="AP98" s="328"/>
      <c r="AQ98" s="328">
        <v>0</v>
      </c>
      <c r="AR98" s="329"/>
      <c r="AS98" s="328"/>
      <c r="AT98" s="328">
        <v>0</v>
      </c>
      <c r="AU98" s="329"/>
      <c r="AV98" s="328"/>
      <c r="AW98" s="328">
        <v>0</v>
      </c>
      <c r="AX98" s="330"/>
      <c r="AY98" s="145"/>
      <c r="AZ98" s="126">
        <v>0</v>
      </c>
      <c r="BA98" s="145"/>
      <c r="BB98" s="331" t="s">
        <v>191</v>
      </c>
      <c r="BC98" s="141">
        <v>0</v>
      </c>
      <c r="BD98" s="141">
        <v>0</v>
      </c>
      <c r="BE98" s="141">
        <v>0</v>
      </c>
      <c r="BF98" s="324" t="s">
        <v>191</v>
      </c>
      <c r="BG98" s="71"/>
      <c r="BH98" s="71"/>
      <c r="BI98" s="71"/>
      <c r="BJ98" s="71"/>
      <c r="BK98" s="71"/>
      <c r="BL98" s="71"/>
      <c r="BM98" s="71"/>
      <c r="BN98" s="71"/>
      <c r="BO98" s="71"/>
      <c r="BP98" s="71"/>
      <c r="BQ98" s="71"/>
      <c r="BR98" s="71"/>
      <c r="BS98" s="71"/>
      <c r="BT98" s="71"/>
      <c r="BU98" s="71"/>
      <c r="BV98" s="71"/>
      <c r="BW98" s="71"/>
      <c r="BX98" s="71"/>
      <c r="BY98" s="71"/>
      <c r="BZ98" s="71"/>
      <c r="CA98" s="71"/>
      <c r="CB98" s="71"/>
      <c r="CC98" s="71"/>
      <c r="CD98" s="71"/>
      <c r="CE98" s="71"/>
      <c r="CF98" s="71"/>
      <c r="CG98" s="71"/>
      <c r="CH98" s="71"/>
      <c r="CI98" s="71"/>
      <c r="CJ98" s="71"/>
      <c r="CK98" s="71"/>
      <c r="CL98" s="71"/>
      <c r="CM98" s="71"/>
      <c r="CN98" s="71"/>
      <c r="CO98" s="71"/>
      <c r="CP98" s="71"/>
      <c r="CQ98" s="71"/>
      <c r="CR98" s="71"/>
      <c r="CS98" s="71"/>
      <c r="CT98" s="71"/>
      <c r="CU98" s="71"/>
      <c r="CV98" s="71"/>
      <c r="CW98" s="71"/>
      <c r="CX98" s="71"/>
      <c r="CY98" s="71"/>
      <c r="CZ98" s="71"/>
      <c r="DA98" s="71"/>
      <c r="DB98" s="71"/>
      <c r="DC98" s="71"/>
      <c r="DD98" s="71"/>
      <c r="DE98" s="71"/>
      <c r="DF98" s="71"/>
      <c r="DG98" s="71"/>
      <c r="DH98" s="71"/>
      <c r="DI98" s="71"/>
      <c r="DJ98" s="71"/>
      <c r="DK98" s="71"/>
      <c r="DL98" s="71"/>
      <c r="DM98" s="71"/>
      <c r="DN98" s="71"/>
      <c r="DO98" s="71"/>
      <c r="DP98" s="71"/>
      <c r="DQ98" s="71"/>
      <c r="DR98" s="71"/>
      <c r="DS98" s="71"/>
      <c r="DT98" s="71"/>
      <c r="DU98" s="71"/>
      <c r="DV98" s="71"/>
      <c r="DW98" s="71"/>
      <c r="DX98" s="71"/>
      <c r="DY98" s="71"/>
      <c r="DZ98" s="71"/>
      <c r="EA98" s="71"/>
      <c r="EB98" s="71"/>
      <c r="EC98" s="71"/>
      <c r="ED98" s="71"/>
      <c r="EE98" s="71"/>
      <c r="EF98" s="71"/>
      <c r="EG98" s="71"/>
      <c r="EH98" s="71"/>
      <c r="EI98" s="71"/>
    </row>
    <row r="99" spans="1:139" s="72" customFormat="1" ht="57.75" customHeight="1" x14ac:dyDescent="0.2">
      <c r="A99" s="205">
        <v>22</v>
      </c>
      <c r="B99" s="189" t="s">
        <v>105</v>
      </c>
      <c r="C99" s="99">
        <v>1950</v>
      </c>
      <c r="D99" s="92" t="s">
        <v>115</v>
      </c>
      <c r="E99" s="99">
        <v>2</v>
      </c>
      <c r="F99" s="99">
        <v>2</v>
      </c>
      <c r="G99" s="99">
        <v>12</v>
      </c>
      <c r="H99" s="99">
        <v>2</v>
      </c>
      <c r="I99" s="99">
        <v>10</v>
      </c>
      <c r="J99" s="99">
        <v>0</v>
      </c>
      <c r="K99" s="141">
        <v>803.6</v>
      </c>
      <c r="L99" s="141">
        <v>760.7</v>
      </c>
      <c r="M99" s="141">
        <v>130.9</v>
      </c>
      <c r="N99" s="141">
        <f t="shared" si="2"/>
        <v>629.80000000000007</v>
      </c>
      <c r="O99" s="99">
        <v>47</v>
      </c>
      <c r="P99" s="166" t="s">
        <v>121</v>
      </c>
      <c r="Q99" s="167">
        <v>2017</v>
      </c>
      <c r="R99" s="188"/>
      <c r="S99" s="188">
        <v>0</v>
      </c>
      <c r="T99" s="325"/>
      <c r="U99" s="116"/>
      <c r="V99" s="116">
        <v>0</v>
      </c>
      <c r="W99" s="325"/>
      <c r="X99" s="299">
        <v>823</v>
      </c>
      <c r="Y99" s="300" t="s">
        <v>252</v>
      </c>
      <c r="Z99" s="301">
        <v>44561</v>
      </c>
      <c r="AA99" s="181"/>
      <c r="AB99" s="181">
        <v>0</v>
      </c>
      <c r="AC99" s="327"/>
      <c r="AD99" s="299"/>
      <c r="AE99" s="300" t="s">
        <v>198</v>
      </c>
      <c r="AF99" s="301"/>
      <c r="AG99" s="181"/>
      <c r="AH99" s="181">
        <v>0</v>
      </c>
      <c r="AI99" s="344"/>
      <c r="AJ99" s="328"/>
      <c r="AK99" s="328">
        <v>0</v>
      </c>
      <c r="AL99" s="327"/>
      <c r="AM99" s="328"/>
      <c r="AN99" s="328">
        <v>0</v>
      </c>
      <c r="AO99" s="329"/>
      <c r="AP99" s="328"/>
      <c r="AQ99" s="328">
        <v>0</v>
      </c>
      <c r="AR99" s="329"/>
      <c r="AS99" s="328"/>
      <c r="AT99" s="328">
        <v>0</v>
      </c>
      <c r="AU99" s="329"/>
      <c r="AV99" s="328"/>
      <c r="AW99" s="328">
        <v>0</v>
      </c>
      <c r="AX99" s="330"/>
      <c r="AY99" s="145"/>
      <c r="AZ99" s="126">
        <v>0</v>
      </c>
      <c r="BA99" s="145"/>
      <c r="BB99" s="331" t="s">
        <v>192</v>
      </c>
      <c r="BC99" s="141">
        <v>0</v>
      </c>
      <c r="BD99" s="141">
        <v>0</v>
      </c>
      <c r="BE99" s="141">
        <v>0</v>
      </c>
      <c r="BF99" s="324" t="s">
        <v>192</v>
      </c>
      <c r="BG99" s="71"/>
      <c r="BH99" s="71"/>
      <c r="BI99" s="71"/>
      <c r="BJ99" s="71"/>
      <c r="BK99" s="71"/>
      <c r="BL99" s="71"/>
      <c r="BM99" s="71"/>
      <c r="BN99" s="71"/>
      <c r="BO99" s="71"/>
      <c r="BP99" s="71"/>
      <c r="BQ99" s="71"/>
      <c r="BR99" s="71"/>
      <c r="BS99" s="71"/>
      <c r="BT99" s="71"/>
      <c r="BU99" s="71"/>
      <c r="BV99" s="71"/>
      <c r="BW99" s="71"/>
      <c r="BX99" s="71"/>
      <c r="BY99" s="71"/>
      <c r="BZ99" s="71"/>
      <c r="CA99" s="71"/>
      <c r="CB99" s="71"/>
      <c r="CC99" s="71"/>
      <c r="CD99" s="71"/>
      <c r="CE99" s="71"/>
      <c r="CF99" s="71"/>
      <c r="CG99" s="71"/>
      <c r="CH99" s="71"/>
      <c r="CI99" s="71"/>
      <c r="CJ99" s="71"/>
      <c r="CK99" s="71"/>
      <c r="CL99" s="71"/>
      <c r="CM99" s="71"/>
      <c r="CN99" s="71"/>
      <c r="CO99" s="71"/>
      <c r="CP99" s="71"/>
      <c r="CQ99" s="71"/>
      <c r="CR99" s="71"/>
      <c r="CS99" s="71"/>
      <c r="CT99" s="71"/>
      <c r="CU99" s="71"/>
      <c r="CV99" s="71"/>
      <c r="CW99" s="71"/>
      <c r="CX99" s="71"/>
      <c r="CY99" s="71"/>
      <c r="CZ99" s="71"/>
      <c r="DA99" s="71"/>
      <c r="DB99" s="71"/>
      <c r="DC99" s="71"/>
      <c r="DD99" s="71"/>
      <c r="DE99" s="71"/>
      <c r="DF99" s="71"/>
      <c r="DG99" s="71"/>
      <c r="DH99" s="71"/>
      <c r="DI99" s="71"/>
      <c r="DJ99" s="71"/>
      <c r="DK99" s="71"/>
      <c r="DL99" s="71"/>
      <c r="DM99" s="71"/>
      <c r="DN99" s="71"/>
      <c r="DO99" s="71"/>
      <c r="DP99" s="71"/>
      <c r="DQ99" s="71"/>
      <c r="DR99" s="71"/>
      <c r="DS99" s="71"/>
      <c r="DT99" s="71"/>
      <c r="DU99" s="71"/>
      <c r="DV99" s="71"/>
      <c r="DW99" s="71"/>
      <c r="DX99" s="71"/>
      <c r="DY99" s="71"/>
      <c r="DZ99" s="71"/>
      <c r="EA99" s="71"/>
      <c r="EB99" s="71"/>
      <c r="EC99" s="71"/>
      <c r="ED99" s="71"/>
      <c r="EE99" s="71"/>
      <c r="EF99" s="71"/>
      <c r="EG99" s="71"/>
      <c r="EH99" s="71"/>
      <c r="EI99" s="71"/>
    </row>
    <row r="100" spans="1:139" s="72" customFormat="1" ht="47.25" customHeight="1" x14ac:dyDescent="0.2">
      <c r="A100" s="205">
        <v>23</v>
      </c>
      <c r="B100" s="189" t="s">
        <v>106</v>
      </c>
      <c r="C100" s="99">
        <v>1950</v>
      </c>
      <c r="D100" s="92" t="s">
        <v>115</v>
      </c>
      <c r="E100" s="99">
        <v>2</v>
      </c>
      <c r="F100" s="99">
        <v>2</v>
      </c>
      <c r="G100" s="99">
        <v>12</v>
      </c>
      <c r="H100" s="99">
        <v>2</v>
      </c>
      <c r="I100" s="99">
        <v>10</v>
      </c>
      <c r="J100" s="99">
        <v>0</v>
      </c>
      <c r="K100" s="141">
        <v>827.4</v>
      </c>
      <c r="L100" s="141">
        <v>761.4</v>
      </c>
      <c r="M100" s="141">
        <v>66</v>
      </c>
      <c r="N100" s="141">
        <f t="shared" si="2"/>
        <v>695.4</v>
      </c>
      <c r="O100" s="99">
        <v>17</v>
      </c>
      <c r="P100" s="166" t="s">
        <v>121</v>
      </c>
      <c r="Q100" s="167">
        <v>2017</v>
      </c>
      <c r="R100" s="188"/>
      <c r="S100" s="188">
        <v>0</v>
      </c>
      <c r="T100" s="325"/>
      <c r="U100" s="116"/>
      <c r="V100" s="116">
        <v>0</v>
      </c>
      <c r="W100" s="325"/>
      <c r="X100" s="299">
        <v>838.91</v>
      </c>
      <c r="Y100" s="300" t="s">
        <v>253</v>
      </c>
      <c r="Z100" s="301">
        <v>44561</v>
      </c>
      <c r="AA100" s="181"/>
      <c r="AB100" s="181">
        <v>0</v>
      </c>
      <c r="AC100" s="327"/>
      <c r="AD100" s="299"/>
      <c r="AE100" s="300" t="s">
        <v>198</v>
      </c>
      <c r="AF100" s="301"/>
      <c r="AG100" s="181"/>
      <c r="AH100" s="181">
        <v>0</v>
      </c>
      <c r="AI100" s="344"/>
      <c r="AJ100" s="328"/>
      <c r="AK100" s="328">
        <v>0</v>
      </c>
      <c r="AL100" s="327"/>
      <c r="AM100" s="328"/>
      <c r="AN100" s="328">
        <v>0</v>
      </c>
      <c r="AO100" s="329"/>
      <c r="AP100" s="328"/>
      <c r="AQ100" s="328">
        <v>0</v>
      </c>
      <c r="AR100" s="329"/>
      <c r="AS100" s="328"/>
      <c r="AT100" s="328">
        <v>0</v>
      </c>
      <c r="AU100" s="329"/>
      <c r="AV100" s="328"/>
      <c r="AW100" s="328">
        <v>0</v>
      </c>
      <c r="AX100" s="330"/>
      <c r="AY100" s="145"/>
      <c r="AZ100" s="126">
        <v>0</v>
      </c>
      <c r="BA100" s="145"/>
      <c r="BB100" s="331" t="s">
        <v>193</v>
      </c>
      <c r="BC100" s="141">
        <v>0</v>
      </c>
      <c r="BD100" s="141">
        <v>0</v>
      </c>
      <c r="BE100" s="141">
        <v>0</v>
      </c>
      <c r="BF100" s="324" t="s">
        <v>193</v>
      </c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1"/>
      <c r="CV100" s="71"/>
      <c r="CW100" s="71"/>
      <c r="CX100" s="71"/>
      <c r="CY100" s="71"/>
      <c r="CZ100" s="71"/>
      <c r="DA100" s="71"/>
      <c r="DB100" s="71"/>
      <c r="DC100" s="71"/>
      <c r="DD100" s="71"/>
      <c r="DE100" s="71"/>
      <c r="DF100" s="71"/>
      <c r="DG100" s="71"/>
      <c r="DH100" s="71"/>
      <c r="DI100" s="71"/>
      <c r="DJ100" s="71"/>
      <c r="DK100" s="71"/>
      <c r="DL100" s="71"/>
      <c r="DM100" s="71"/>
      <c r="DN100" s="71"/>
      <c r="DO100" s="71"/>
      <c r="DP100" s="71"/>
      <c r="DQ100" s="71"/>
      <c r="DR100" s="71"/>
      <c r="DS100" s="71"/>
      <c r="DT100" s="71"/>
      <c r="DU100" s="71"/>
      <c r="DV100" s="71"/>
      <c r="DW100" s="71"/>
      <c r="DX100" s="71"/>
      <c r="DY100" s="71"/>
      <c r="DZ100" s="71"/>
      <c r="EA100" s="71"/>
      <c r="EB100" s="71"/>
      <c r="EC100" s="71"/>
      <c r="ED100" s="71"/>
      <c r="EE100" s="71"/>
      <c r="EF100" s="71"/>
      <c r="EG100" s="71"/>
      <c r="EH100" s="71"/>
      <c r="EI100" s="71"/>
    </row>
    <row r="101" spans="1:139" s="72" customFormat="1" ht="22.5" customHeight="1" x14ac:dyDescent="0.2">
      <c r="A101" s="205">
        <v>24</v>
      </c>
      <c r="B101" s="189" t="s">
        <v>107</v>
      </c>
      <c r="C101" s="99">
        <v>1952</v>
      </c>
      <c r="D101" s="92" t="s">
        <v>115</v>
      </c>
      <c r="E101" s="99">
        <v>2</v>
      </c>
      <c r="F101" s="99">
        <v>2</v>
      </c>
      <c r="G101" s="99">
        <v>12</v>
      </c>
      <c r="H101" s="99">
        <v>0</v>
      </c>
      <c r="I101" s="99">
        <v>12</v>
      </c>
      <c r="J101" s="99">
        <v>0</v>
      </c>
      <c r="K101" s="141">
        <v>667.4</v>
      </c>
      <c r="L101" s="141">
        <v>611.4</v>
      </c>
      <c r="M101" s="141">
        <v>0</v>
      </c>
      <c r="N101" s="141">
        <f t="shared" si="2"/>
        <v>611.4</v>
      </c>
      <c r="O101" s="99">
        <v>24</v>
      </c>
      <c r="P101" s="166" t="s">
        <v>116</v>
      </c>
      <c r="Q101" s="167">
        <v>2019</v>
      </c>
      <c r="R101" s="188"/>
      <c r="S101" s="188">
        <v>0</v>
      </c>
      <c r="T101" s="325"/>
      <c r="U101" s="116"/>
      <c r="V101" s="116">
        <v>0</v>
      </c>
      <c r="W101" s="325"/>
      <c r="X101" s="299">
        <v>1830.3</v>
      </c>
      <c r="Y101" s="300" t="s">
        <v>254</v>
      </c>
      <c r="Z101" s="301">
        <v>44561</v>
      </c>
      <c r="AA101" s="181"/>
      <c r="AB101" s="181">
        <v>0</v>
      </c>
      <c r="AC101" s="327"/>
      <c r="AD101" s="299"/>
      <c r="AE101" s="300" t="s">
        <v>198</v>
      </c>
      <c r="AF101" s="301"/>
      <c r="AG101" s="181"/>
      <c r="AH101" s="181">
        <v>0</v>
      </c>
      <c r="AI101" s="344"/>
      <c r="AJ101" s="328"/>
      <c r="AK101" s="328">
        <v>0</v>
      </c>
      <c r="AL101" s="327"/>
      <c r="AM101" s="328"/>
      <c r="AN101" s="328">
        <v>0</v>
      </c>
      <c r="AO101" s="329"/>
      <c r="AP101" s="328"/>
      <c r="AQ101" s="328">
        <v>0</v>
      </c>
      <c r="AR101" s="329"/>
      <c r="AS101" s="328"/>
      <c r="AT101" s="328">
        <v>0</v>
      </c>
      <c r="AU101" s="329"/>
      <c r="AV101" s="328"/>
      <c r="AW101" s="328">
        <v>0</v>
      </c>
      <c r="AX101" s="330"/>
      <c r="AY101" s="145"/>
      <c r="AZ101" s="126">
        <v>0</v>
      </c>
      <c r="BA101" s="145"/>
      <c r="BB101" s="331" t="s">
        <v>194</v>
      </c>
      <c r="BC101" s="141">
        <v>0</v>
      </c>
      <c r="BD101" s="141">
        <v>0</v>
      </c>
      <c r="BE101" s="141">
        <v>0</v>
      </c>
      <c r="BF101" s="324" t="s">
        <v>194</v>
      </c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</row>
    <row r="102" spans="1:139" s="72" customFormat="1" ht="48" customHeight="1" x14ac:dyDescent="0.2">
      <c r="A102" s="205">
        <v>25</v>
      </c>
      <c r="B102" s="189" t="s">
        <v>108</v>
      </c>
      <c r="C102" s="99">
        <v>1945</v>
      </c>
      <c r="D102" s="92" t="s">
        <v>115</v>
      </c>
      <c r="E102" s="99">
        <v>2</v>
      </c>
      <c r="F102" s="99">
        <v>1</v>
      </c>
      <c r="G102" s="99">
        <v>10</v>
      </c>
      <c r="H102" s="99">
        <v>0</v>
      </c>
      <c r="I102" s="99">
        <v>10</v>
      </c>
      <c r="J102" s="99">
        <v>0</v>
      </c>
      <c r="K102" s="141">
        <v>558.70000000000005</v>
      </c>
      <c r="L102" s="141">
        <v>503.5</v>
      </c>
      <c r="M102" s="141">
        <v>0</v>
      </c>
      <c r="N102" s="141">
        <f t="shared" si="2"/>
        <v>503.5</v>
      </c>
      <c r="O102" s="99">
        <v>13</v>
      </c>
      <c r="P102" s="166" t="s">
        <v>121</v>
      </c>
      <c r="Q102" s="167">
        <v>2017</v>
      </c>
      <c r="R102" s="188"/>
      <c r="S102" s="188">
        <v>0</v>
      </c>
      <c r="T102" s="325"/>
      <c r="U102" s="116"/>
      <c r="V102" s="116">
        <v>0</v>
      </c>
      <c r="W102" s="325"/>
      <c r="X102" s="299">
        <v>435.84</v>
      </c>
      <c r="Y102" s="300" t="s">
        <v>255</v>
      </c>
      <c r="Z102" s="301">
        <v>44926</v>
      </c>
      <c r="AA102" s="181"/>
      <c r="AB102" s="181">
        <v>0</v>
      </c>
      <c r="AC102" s="327"/>
      <c r="AD102" s="299"/>
      <c r="AE102" s="300" t="s">
        <v>198</v>
      </c>
      <c r="AF102" s="301"/>
      <c r="AG102" s="181"/>
      <c r="AH102" s="181">
        <v>0</v>
      </c>
      <c r="AI102" s="344"/>
      <c r="AJ102" s="328"/>
      <c r="AK102" s="328">
        <v>0</v>
      </c>
      <c r="AL102" s="327"/>
      <c r="AM102" s="328"/>
      <c r="AN102" s="328">
        <v>0</v>
      </c>
      <c r="AO102" s="329"/>
      <c r="AP102" s="328"/>
      <c r="AQ102" s="328">
        <v>0</v>
      </c>
      <c r="AR102" s="329"/>
      <c r="AS102" s="328"/>
      <c r="AT102" s="328">
        <v>0</v>
      </c>
      <c r="AU102" s="329"/>
      <c r="AV102" s="328"/>
      <c r="AW102" s="328">
        <v>0</v>
      </c>
      <c r="AX102" s="330"/>
      <c r="AY102" s="145"/>
      <c r="AZ102" s="126">
        <v>0</v>
      </c>
      <c r="BA102" s="145"/>
      <c r="BB102" s="331" t="s">
        <v>195</v>
      </c>
      <c r="BC102" s="141">
        <v>0</v>
      </c>
      <c r="BD102" s="141">
        <v>0</v>
      </c>
      <c r="BE102" s="141">
        <v>0</v>
      </c>
      <c r="BF102" s="324" t="s">
        <v>195</v>
      </c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71"/>
      <c r="BS102" s="71"/>
      <c r="BT102" s="71"/>
      <c r="BU102" s="71"/>
      <c r="BV102" s="71"/>
      <c r="BW102" s="71"/>
      <c r="BX102" s="71"/>
      <c r="BY102" s="71"/>
      <c r="BZ102" s="71"/>
      <c r="CA102" s="71"/>
      <c r="CB102" s="71"/>
      <c r="CC102" s="71"/>
      <c r="CD102" s="71"/>
      <c r="CE102" s="71"/>
      <c r="CF102" s="71"/>
      <c r="CG102" s="71"/>
      <c r="CH102" s="71"/>
      <c r="CI102" s="71"/>
      <c r="CJ102" s="71"/>
      <c r="CK102" s="71"/>
      <c r="CL102" s="71"/>
      <c r="CM102" s="71"/>
      <c r="CN102" s="71"/>
      <c r="CO102" s="71"/>
      <c r="CP102" s="71"/>
      <c r="CQ102" s="71"/>
      <c r="CR102" s="71"/>
      <c r="CS102" s="71"/>
      <c r="CT102" s="71"/>
      <c r="CU102" s="71"/>
      <c r="CV102" s="71"/>
      <c r="CW102" s="71"/>
      <c r="CX102" s="71"/>
      <c r="CY102" s="71"/>
      <c r="CZ102" s="71"/>
      <c r="DA102" s="71"/>
      <c r="DB102" s="71"/>
      <c r="DC102" s="71"/>
      <c r="DD102" s="71"/>
      <c r="DE102" s="71"/>
      <c r="DF102" s="71"/>
      <c r="DG102" s="71"/>
      <c r="DH102" s="71"/>
      <c r="DI102" s="71"/>
      <c r="DJ102" s="71"/>
      <c r="DK102" s="71"/>
      <c r="DL102" s="71"/>
      <c r="DM102" s="71"/>
      <c r="DN102" s="71"/>
      <c r="DO102" s="71"/>
      <c r="DP102" s="71"/>
      <c r="DQ102" s="71"/>
      <c r="DR102" s="71"/>
      <c r="DS102" s="71"/>
      <c r="DT102" s="71"/>
      <c r="DU102" s="71"/>
      <c r="DV102" s="71"/>
      <c r="DW102" s="71"/>
      <c r="DX102" s="71"/>
      <c r="DY102" s="71"/>
      <c r="DZ102" s="71"/>
      <c r="EA102" s="71"/>
      <c r="EB102" s="71"/>
      <c r="EC102" s="71"/>
      <c r="ED102" s="71"/>
      <c r="EE102" s="71"/>
      <c r="EF102" s="71"/>
      <c r="EG102" s="71"/>
      <c r="EH102" s="71"/>
      <c r="EI102" s="71"/>
    </row>
    <row r="103" spans="1:139" s="72" customFormat="1" ht="22.5" customHeight="1" x14ac:dyDescent="0.2">
      <c r="A103" s="205">
        <v>26</v>
      </c>
      <c r="B103" s="189" t="s">
        <v>109</v>
      </c>
      <c r="C103" s="99">
        <v>1951</v>
      </c>
      <c r="D103" s="92" t="s">
        <v>115</v>
      </c>
      <c r="E103" s="99">
        <v>3</v>
      </c>
      <c r="F103" s="99">
        <v>2</v>
      </c>
      <c r="G103" s="99">
        <v>14</v>
      </c>
      <c r="H103" s="99">
        <v>5</v>
      </c>
      <c r="I103" s="99">
        <v>9</v>
      </c>
      <c r="J103" s="99">
        <v>0</v>
      </c>
      <c r="K103" s="141">
        <v>850.9</v>
      </c>
      <c r="L103" s="141">
        <v>763.2</v>
      </c>
      <c r="M103" s="141">
        <v>243.9</v>
      </c>
      <c r="N103" s="141">
        <f t="shared" si="2"/>
        <v>519.30000000000007</v>
      </c>
      <c r="O103" s="99">
        <v>35</v>
      </c>
      <c r="P103" s="166" t="s">
        <v>116</v>
      </c>
      <c r="Q103" s="167">
        <v>2018</v>
      </c>
      <c r="R103" s="188"/>
      <c r="S103" s="188">
        <v>0</v>
      </c>
      <c r="T103" s="325"/>
      <c r="U103" s="116"/>
      <c r="V103" s="116">
        <v>0</v>
      </c>
      <c r="W103" s="325"/>
      <c r="X103" s="299">
        <v>1644.23</v>
      </c>
      <c r="Y103" s="300" t="s">
        <v>256</v>
      </c>
      <c r="Z103" s="301">
        <v>44926</v>
      </c>
      <c r="AA103" s="181"/>
      <c r="AB103" s="181">
        <v>0</v>
      </c>
      <c r="AC103" s="327"/>
      <c r="AD103" s="299"/>
      <c r="AE103" s="300" t="s">
        <v>198</v>
      </c>
      <c r="AF103" s="301"/>
      <c r="AG103" s="181"/>
      <c r="AH103" s="181">
        <v>0</v>
      </c>
      <c r="AI103" s="344"/>
      <c r="AJ103" s="328"/>
      <c r="AK103" s="328">
        <v>0</v>
      </c>
      <c r="AL103" s="327"/>
      <c r="AM103" s="328"/>
      <c r="AN103" s="328">
        <v>0</v>
      </c>
      <c r="AO103" s="329"/>
      <c r="AP103" s="328"/>
      <c r="AQ103" s="328">
        <v>0</v>
      </c>
      <c r="AR103" s="329"/>
      <c r="AS103" s="328"/>
      <c r="AT103" s="328">
        <v>0</v>
      </c>
      <c r="AU103" s="329"/>
      <c r="AV103" s="328"/>
      <c r="AW103" s="328">
        <v>0</v>
      </c>
      <c r="AX103" s="330"/>
      <c r="AY103" s="145"/>
      <c r="AZ103" s="126">
        <v>0</v>
      </c>
      <c r="BA103" s="145"/>
      <c r="BB103" s="331" t="s">
        <v>196</v>
      </c>
      <c r="BC103" s="141">
        <v>0</v>
      </c>
      <c r="BD103" s="141">
        <v>0</v>
      </c>
      <c r="BE103" s="141">
        <v>0</v>
      </c>
      <c r="BF103" s="345" t="s">
        <v>196</v>
      </c>
      <c r="BG103" s="71"/>
      <c r="BH103" s="71"/>
      <c r="BI103" s="71"/>
      <c r="BJ103" s="71"/>
      <c r="BK103" s="71"/>
      <c r="BL103" s="71"/>
      <c r="BM103" s="71"/>
      <c r="BN103" s="71"/>
      <c r="BO103" s="71"/>
      <c r="BP103" s="71"/>
      <c r="BQ103" s="71"/>
      <c r="BR103" s="71"/>
      <c r="BS103" s="71"/>
      <c r="BT103" s="71"/>
      <c r="BU103" s="71"/>
      <c r="BV103" s="71"/>
      <c r="BW103" s="71"/>
      <c r="BX103" s="71"/>
      <c r="BY103" s="71"/>
      <c r="BZ103" s="71"/>
      <c r="CA103" s="71"/>
      <c r="CB103" s="71"/>
      <c r="CC103" s="71"/>
      <c r="CD103" s="71"/>
      <c r="CE103" s="71"/>
      <c r="CF103" s="71"/>
      <c r="CG103" s="71"/>
      <c r="CH103" s="71"/>
      <c r="CI103" s="71"/>
      <c r="CJ103" s="71"/>
      <c r="CK103" s="71"/>
      <c r="CL103" s="71"/>
      <c r="CM103" s="71"/>
      <c r="CN103" s="71"/>
      <c r="CO103" s="71"/>
      <c r="CP103" s="71"/>
      <c r="CQ103" s="71"/>
      <c r="CR103" s="71"/>
      <c r="CS103" s="71"/>
      <c r="CT103" s="71"/>
      <c r="CU103" s="71"/>
      <c r="CV103" s="71"/>
      <c r="CW103" s="71"/>
      <c r="CX103" s="71"/>
      <c r="CY103" s="71"/>
      <c r="CZ103" s="71"/>
      <c r="DA103" s="71"/>
      <c r="DB103" s="71"/>
      <c r="DC103" s="71"/>
      <c r="DD103" s="71"/>
      <c r="DE103" s="71"/>
      <c r="DF103" s="71"/>
      <c r="DG103" s="71"/>
      <c r="DH103" s="71"/>
      <c r="DI103" s="71"/>
      <c r="DJ103" s="71"/>
      <c r="DK103" s="71"/>
      <c r="DL103" s="71"/>
      <c r="DM103" s="71"/>
      <c r="DN103" s="71"/>
      <c r="DO103" s="71"/>
      <c r="DP103" s="71"/>
      <c r="DQ103" s="71"/>
      <c r="DR103" s="71"/>
      <c r="DS103" s="71"/>
      <c r="DT103" s="71"/>
      <c r="DU103" s="71"/>
      <c r="DV103" s="71"/>
      <c r="DW103" s="71"/>
      <c r="DX103" s="71"/>
      <c r="DY103" s="71"/>
      <c r="DZ103" s="71"/>
      <c r="EA103" s="71"/>
      <c r="EB103" s="71"/>
      <c r="EC103" s="71"/>
      <c r="ED103" s="71"/>
      <c r="EE103" s="71"/>
      <c r="EF103" s="71"/>
      <c r="EG103" s="71"/>
      <c r="EH103" s="71"/>
      <c r="EI103" s="71"/>
    </row>
    <row r="104" spans="1:139" s="72" customFormat="1" ht="22.5" customHeight="1" x14ac:dyDescent="0.2">
      <c r="A104" s="205">
        <v>27</v>
      </c>
      <c r="B104" s="189" t="s">
        <v>110</v>
      </c>
      <c r="C104" s="99">
        <v>1952</v>
      </c>
      <c r="D104" s="92" t="s">
        <v>115</v>
      </c>
      <c r="E104" s="99">
        <v>2</v>
      </c>
      <c r="F104" s="99">
        <v>1</v>
      </c>
      <c r="G104" s="99">
        <v>6</v>
      </c>
      <c r="H104" s="99">
        <v>3</v>
      </c>
      <c r="I104" s="99">
        <v>3</v>
      </c>
      <c r="J104" s="99">
        <v>0</v>
      </c>
      <c r="K104" s="141">
        <v>372.6</v>
      </c>
      <c r="L104" s="141">
        <v>337.6</v>
      </c>
      <c r="M104" s="141">
        <v>180.1</v>
      </c>
      <c r="N104" s="141">
        <f t="shared" si="2"/>
        <v>157.50000000000003</v>
      </c>
      <c r="O104" s="99">
        <v>25</v>
      </c>
      <c r="P104" s="166" t="s">
        <v>116</v>
      </c>
      <c r="Q104" s="167">
        <v>2019</v>
      </c>
      <c r="R104" s="188"/>
      <c r="S104" s="188">
        <v>0</v>
      </c>
      <c r="T104" s="325"/>
      <c r="U104" s="116"/>
      <c r="V104" s="116">
        <v>0</v>
      </c>
      <c r="W104" s="325"/>
      <c r="X104" s="299">
        <v>881.18</v>
      </c>
      <c r="Y104" s="300" t="s">
        <v>257</v>
      </c>
      <c r="Z104" s="301">
        <v>44926</v>
      </c>
      <c r="AA104" s="181"/>
      <c r="AB104" s="181">
        <v>0</v>
      </c>
      <c r="AC104" s="327"/>
      <c r="AD104" s="299">
        <v>902</v>
      </c>
      <c r="AE104" s="300" t="s">
        <v>334</v>
      </c>
      <c r="AF104" s="301">
        <v>44926</v>
      </c>
      <c r="AG104" s="181"/>
      <c r="AH104" s="181">
        <v>0</v>
      </c>
      <c r="AI104" s="344"/>
      <c r="AJ104" s="328"/>
      <c r="AK104" s="328">
        <v>0</v>
      </c>
      <c r="AL104" s="327"/>
      <c r="AM104" s="328"/>
      <c r="AN104" s="328">
        <v>0</v>
      </c>
      <c r="AO104" s="329"/>
      <c r="AP104" s="328"/>
      <c r="AQ104" s="328">
        <v>0</v>
      </c>
      <c r="AR104" s="329"/>
      <c r="AS104" s="328"/>
      <c r="AT104" s="328">
        <v>0</v>
      </c>
      <c r="AU104" s="329"/>
      <c r="AV104" s="328"/>
      <c r="AW104" s="328">
        <v>0</v>
      </c>
      <c r="AX104" s="330"/>
      <c r="AY104" s="145"/>
      <c r="AZ104" s="126">
        <v>0</v>
      </c>
      <c r="BA104" s="145"/>
      <c r="BB104" s="331" t="s">
        <v>353</v>
      </c>
      <c r="BC104" s="141">
        <v>0</v>
      </c>
      <c r="BD104" s="141">
        <v>0</v>
      </c>
      <c r="BE104" s="141">
        <v>0</v>
      </c>
      <c r="BF104" s="346" t="s">
        <v>353</v>
      </c>
      <c r="BG104" s="71"/>
      <c r="BH104" s="71"/>
      <c r="BI104" s="71"/>
      <c r="BJ104" s="71"/>
      <c r="BK104" s="71"/>
      <c r="BL104" s="71"/>
      <c r="BM104" s="71"/>
      <c r="BN104" s="71"/>
      <c r="BO104" s="71"/>
      <c r="BP104" s="71"/>
      <c r="BQ104" s="71"/>
      <c r="BR104" s="71"/>
      <c r="BS104" s="71"/>
      <c r="BT104" s="71"/>
      <c r="BU104" s="71"/>
      <c r="BV104" s="71"/>
      <c r="BW104" s="71"/>
      <c r="BX104" s="71"/>
      <c r="BY104" s="71"/>
      <c r="BZ104" s="71"/>
      <c r="CA104" s="71"/>
      <c r="CB104" s="71"/>
      <c r="CC104" s="71"/>
      <c r="CD104" s="71"/>
      <c r="CE104" s="71"/>
      <c r="CF104" s="71"/>
      <c r="CG104" s="71"/>
      <c r="CH104" s="71"/>
      <c r="CI104" s="71"/>
      <c r="CJ104" s="71"/>
      <c r="CK104" s="71"/>
      <c r="CL104" s="71"/>
      <c r="CM104" s="71"/>
      <c r="CN104" s="71"/>
      <c r="CO104" s="71"/>
      <c r="CP104" s="71"/>
      <c r="CQ104" s="71"/>
      <c r="CR104" s="71"/>
      <c r="CS104" s="71"/>
      <c r="CT104" s="71"/>
      <c r="CU104" s="71"/>
      <c r="CV104" s="71"/>
      <c r="CW104" s="71"/>
      <c r="CX104" s="71"/>
      <c r="CY104" s="71"/>
      <c r="CZ104" s="71"/>
      <c r="DA104" s="71"/>
      <c r="DB104" s="71"/>
      <c r="DC104" s="71"/>
      <c r="DD104" s="71"/>
      <c r="DE104" s="71"/>
      <c r="DF104" s="71"/>
      <c r="DG104" s="71"/>
      <c r="DH104" s="71"/>
      <c r="DI104" s="71"/>
      <c r="DJ104" s="71"/>
      <c r="DK104" s="71"/>
      <c r="DL104" s="71"/>
      <c r="DM104" s="71"/>
      <c r="DN104" s="71"/>
      <c r="DO104" s="71"/>
      <c r="DP104" s="71"/>
      <c r="DQ104" s="71"/>
      <c r="DR104" s="71"/>
      <c r="DS104" s="71"/>
      <c r="DT104" s="71"/>
      <c r="DU104" s="71"/>
      <c r="DV104" s="71"/>
      <c r="DW104" s="71"/>
      <c r="DX104" s="71"/>
      <c r="DY104" s="71"/>
      <c r="DZ104" s="71"/>
      <c r="EA104" s="71"/>
      <c r="EB104" s="71"/>
      <c r="EC104" s="71"/>
      <c r="ED104" s="71"/>
      <c r="EE104" s="71"/>
      <c r="EF104" s="71"/>
      <c r="EG104" s="71"/>
      <c r="EH104" s="71"/>
      <c r="EI104" s="71"/>
    </row>
    <row r="105" spans="1:139" s="72" customFormat="1" ht="19.5" customHeight="1" x14ac:dyDescent="0.2">
      <c r="A105" s="205">
        <v>28</v>
      </c>
      <c r="B105" s="189" t="s">
        <v>111</v>
      </c>
      <c r="C105" s="99">
        <v>1952</v>
      </c>
      <c r="D105" s="92" t="s">
        <v>115</v>
      </c>
      <c r="E105" s="99">
        <v>2</v>
      </c>
      <c r="F105" s="99">
        <v>1</v>
      </c>
      <c r="G105" s="99">
        <v>6</v>
      </c>
      <c r="H105" s="99">
        <v>4</v>
      </c>
      <c r="I105" s="99">
        <v>2</v>
      </c>
      <c r="J105" s="99">
        <v>0</v>
      </c>
      <c r="K105" s="141">
        <v>387.2</v>
      </c>
      <c r="L105" s="141">
        <v>352.2</v>
      </c>
      <c r="M105" s="141">
        <f>L105-N105</f>
        <v>176</v>
      </c>
      <c r="N105" s="141">
        <v>176.2</v>
      </c>
      <c r="O105" s="99">
        <v>16</v>
      </c>
      <c r="P105" s="166" t="s">
        <v>116</v>
      </c>
      <c r="Q105" s="167">
        <v>2019</v>
      </c>
      <c r="R105" s="188"/>
      <c r="S105" s="188">
        <v>0</v>
      </c>
      <c r="T105" s="325"/>
      <c r="U105" s="116"/>
      <c r="V105" s="116">
        <v>0</v>
      </c>
      <c r="W105" s="325"/>
      <c r="X105" s="299">
        <v>1062.78</v>
      </c>
      <c r="Y105" s="300" t="s">
        <v>258</v>
      </c>
      <c r="Z105" s="301">
        <v>44926</v>
      </c>
      <c r="AA105" s="181"/>
      <c r="AB105" s="181">
        <v>0</v>
      </c>
      <c r="AC105" s="327"/>
      <c r="AD105" s="299">
        <v>902</v>
      </c>
      <c r="AE105" s="300" t="s">
        <v>334</v>
      </c>
      <c r="AF105" s="301">
        <v>44926</v>
      </c>
      <c r="AG105" s="181"/>
      <c r="AH105" s="181">
        <v>0</v>
      </c>
      <c r="AI105" s="344"/>
      <c r="AJ105" s="328"/>
      <c r="AK105" s="328">
        <v>0</v>
      </c>
      <c r="AL105" s="327"/>
      <c r="AM105" s="328"/>
      <c r="AN105" s="328">
        <v>0</v>
      </c>
      <c r="AO105" s="329"/>
      <c r="AP105" s="328"/>
      <c r="AQ105" s="328">
        <v>0</v>
      </c>
      <c r="AR105" s="329"/>
      <c r="AS105" s="328"/>
      <c r="AT105" s="328">
        <v>0</v>
      </c>
      <c r="AU105" s="329"/>
      <c r="AV105" s="328"/>
      <c r="AW105" s="328">
        <v>0</v>
      </c>
      <c r="AX105" s="330"/>
      <c r="AY105" s="145"/>
      <c r="AZ105" s="126">
        <v>0</v>
      </c>
      <c r="BA105" s="145"/>
      <c r="BB105" s="331" t="s">
        <v>354</v>
      </c>
      <c r="BC105" s="141">
        <v>0</v>
      </c>
      <c r="BD105" s="141">
        <v>0</v>
      </c>
      <c r="BE105" s="141">
        <v>0</v>
      </c>
      <c r="BF105" s="346" t="s">
        <v>354</v>
      </c>
      <c r="BG105" s="71"/>
      <c r="BH105" s="71"/>
      <c r="BI105" s="71"/>
      <c r="BJ105" s="71"/>
      <c r="BK105" s="71"/>
      <c r="BL105" s="71"/>
      <c r="BM105" s="71"/>
      <c r="BN105" s="71"/>
      <c r="BO105" s="71"/>
      <c r="BP105" s="71"/>
      <c r="BQ105" s="71"/>
      <c r="BR105" s="71"/>
      <c r="BS105" s="71"/>
      <c r="BT105" s="71"/>
      <c r="BU105" s="71"/>
      <c r="BV105" s="71"/>
      <c r="BW105" s="71"/>
      <c r="BX105" s="71"/>
      <c r="BY105" s="71"/>
      <c r="BZ105" s="71"/>
      <c r="CA105" s="71"/>
      <c r="CB105" s="71"/>
      <c r="CC105" s="71"/>
      <c r="CD105" s="71"/>
      <c r="CE105" s="71"/>
      <c r="CF105" s="71"/>
      <c r="CG105" s="71"/>
      <c r="CH105" s="71"/>
      <c r="CI105" s="71"/>
      <c r="CJ105" s="71"/>
      <c r="CK105" s="71"/>
      <c r="CL105" s="71"/>
      <c r="CM105" s="71"/>
      <c r="CN105" s="71"/>
      <c r="CO105" s="71"/>
      <c r="CP105" s="71"/>
      <c r="CQ105" s="71"/>
      <c r="CR105" s="71"/>
      <c r="CS105" s="71"/>
      <c r="CT105" s="71"/>
      <c r="CU105" s="71"/>
      <c r="CV105" s="71"/>
      <c r="CW105" s="71"/>
      <c r="CX105" s="71"/>
      <c r="CY105" s="71"/>
      <c r="CZ105" s="71"/>
      <c r="DA105" s="71"/>
      <c r="DB105" s="71"/>
      <c r="DC105" s="71"/>
      <c r="DD105" s="71"/>
      <c r="DE105" s="71"/>
      <c r="DF105" s="71"/>
      <c r="DG105" s="71"/>
      <c r="DH105" s="71"/>
      <c r="DI105" s="71"/>
      <c r="DJ105" s="71"/>
      <c r="DK105" s="71"/>
      <c r="DL105" s="71"/>
      <c r="DM105" s="71"/>
      <c r="DN105" s="71"/>
      <c r="DO105" s="71"/>
      <c r="DP105" s="71"/>
      <c r="DQ105" s="71"/>
      <c r="DR105" s="71"/>
      <c r="DS105" s="71"/>
      <c r="DT105" s="71"/>
      <c r="DU105" s="71"/>
      <c r="DV105" s="71"/>
      <c r="DW105" s="71"/>
      <c r="DX105" s="71"/>
      <c r="DY105" s="71"/>
      <c r="DZ105" s="71"/>
      <c r="EA105" s="71"/>
      <c r="EB105" s="71"/>
      <c r="EC105" s="71"/>
      <c r="ED105" s="71"/>
      <c r="EE105" s="71"/>
      <c r="EF105" s="71"/>
      <c r="EG105" s="71"/>
      <c r="EH105" s="71"/>
      <c r="EI105" s="71"/>
    </row>
    <row r="106" spans="1:139" s="72" customFormat="1" ht="21" customHeight="1" x14ac:dyDescent="0.2">
      <c r="A106" s="205">
        <v>29</v>
      </c>
      <c r="B106" s="189" t="s">
        <v>112</v>
      </c>
      <c r="C106" s="99">
        <v>1950</v>
      </c>
      <c r="D106" s="92" t="s">
        <v>115</v>
      </c>
      <c r="E106" s="99">
        <v>2</v>
      </c>
      <c r="F106" s="99">
        <v>2</v>
      </c>
      <c r="G106" s="99">
        <v>12</v>
      </c>
      <c r="H106" s="99">
        <v>2</v>
      </c>
      <c r="I106" s="99">
        <v>10</v>
      </c>
      <c r="J106" s="99">
        <v>0</v>
      </c>
      <c r="K106" s="141">
        <v>730.4</v>
      </c>
      <c r="L106" s="141">
        <v>659.1</v>
      </c>
      <c r="M106" s="141">
        <v>77.5</v>
      </c>
      <c r="N106" s="141">
        <f>L106-M106</f>
        <v>581.6</v>
      </c>
      <c r="O106" s="99">
        <v>35</v>
      </c>
      <c r="P106" s="166" t="s">
        <v>116</v>
      </c>
      <c r="Q106" s="167">
        <v>2018</v>
      </c>
      <c r="R106" s="188"/>
      <c r="S106" s="188">
        <v>0</v>
      </c>
      <c r="T106" s="325"/>
      <c r="U106" s="116"/>
      <c r="V106" s="116">
        <v>0</v>
      </c>
      <c r="W106" s="325"/>
      <c r="X106" s="299">
        <v>1893</v>
      </c>
      <c r="Y106" s="300" t="s">
        <v>259</v>
      </c>
      <c r="Z106" s="301">
        <v>44926</v>
      </c>
      <c r="AA106" s="181"/>
      <c r="AB106" s="181">
        <v>0</v>
      </c>
      <c r="AC106" s="327"/>
      <c r="AD106" s="299"/>
      <c r="AE106" s="300" t="s">
        <v>198</v>
      </c>
      <c r="AF106" s="301"/>
      <c r="AG106" s="181"/>
      <c r="AH106" s="181">
        <v>0</v>
      </c>
      <c r="AI106" s="344"/>
      <c r="AJ106" s="328"/>
      <c r="AK106" s="328">
        <v>0</v>
      </c>
      <c r="AL106" s="327"/>
      <c r="AM106" s="328"/>
      <c r="AN106" s="328">
        <v>0</v>
      </c>
      <c r="AO106" s="329"/>
      <c r="AP106" s="328"/>
      <c r="AQ106" s="328">
        <v>0</v>
      </c>
      <c r="AR106" s="329"/>
      <c r="AS106" s="328"/>
      <c r="AT106" s="328">
        <v>0</v>
      </c>
      <c r="AU106" s="329"/>
      <c r="AV106" s="328"/>
      <c r="AW106" s="328">
        <v>0</v>
      </c>
      <c r="AX106" s="330"/>
      <c r="AY106" s="145"/>
      <c r="AZ106" s="126">
        <v>0</v>
      </c>
      <c r="BA106" s="145"/>
      <c r="BB106" s="331" t="s">
        <v>197</v>
      </c>
      <c r="BC106" s="141">
        <v>0</v>
      </c>
      <c r="BD106" s="141">
        <v>0</v>
      </c>
      <c r="BE106" s="141">
        <v>0</v>
      </c>
      <c r="BF106" s="346" t="s">
        <v>197</v>
      </c>
      <c r="BG106" s="71"/>
      <c r="BH106" s="71"/>
      <c r="BI106" s="71"/>
      <c r="BJ106" s="71"/>
      <c r="BK106" s="71"/>
      <c r="BL106" s="71"/>
      <c r="BM106" s="71"/>
      <c r="BN106" s="71"/>
      <c r="BO106" s="71"/>
      <c r="BP106" s="71"/>
      <c r="BQ106" s="71"/>
      <c r="BR106" s="71"/>
      <c r="BS106" s="71"/>
      <c r="BT106" s="71"/>
      <c r="BU106" s="71"/>
      <c r="BV106" s="71"/>
      <c r="BW106" s="71"/>
      <c r="BX106" s="71"/>
      <c r="BY106" s="71"/>
      <c r="BZ106" s="71"/>
      <c r="CA106" s="71"/>
      <c r="CB106" s="71"/>
      <c r="CC106" s="71"/>
      <c r="CD106" s="71"/>
      <c r="CE106" s="71"/>
      <c r="CF106" s="71"/>
      <c r="CG106" s="71"/>
      <c r="CH106" s="71"/>
      <c r="CI106" s="71"/>
      <c r="CJ106" s="71"/>
      <c r="CK106" s="71"/>
      <c r="CL106" s="71"/>
      <c r="CM106" s="71"/>
      <c r="CN106" s="71"/>
      <c r="CO106" s="71"/>
      <c r="CP106" s="71"/>
      <c r="CQ106" s="71"/>
      <c r="CR106" s="71"/>
      <c r="CS106" s="71"/>
      <c r="CT106" s="71"/>
      <c r="CU106" s="71"/>
      <c r="CV106" s="71"/>
      <c r="CW106" s="71"/>
      <c r="CX106" s="71"/>
      <c r="CY106" s="71"/>
      <c r="CZ106" s="71"/>
      <c r="DA106" s="71"/>
      <c r="DB106" s="71"/>
      <c r="DC106" s="71"/>
      <c r="DD106" s="71"/>
      <c r="DE106" s="71"/>
      <c r="DF106" s="71"/>
      <c r="DG106" s="71"/>
      <c r="DH106" s="71"/>
      <c r="DI106" s="71"/>
      <c r="DJ106" s="71"/>
      <c r="DK106" s="71"/>
      <c r="DL106" s="71"/>
      <c r="DM106" s="71"/>
      <c r="DN106" s="71"/>
      <c r="DO106" s="71"/>
      <c r="DP106" s="71"/>
      <c r="DQ106" s="71"/>
      <c r="DR106" s="71"/>
      <c r="DS106" s="71"/>
      <c r="DT106" s="71"/>
      <c r="DU106" s="71"/>
      <c r="DV106" s="71"/>
      <c r="DW106" s="71"/>
      <c r="DX106" s="71"/>
      <c r="DY106" s="71"/>
      <c r="DZ106" s="71"/>
      <c r="EA106" s="71"/>
      <c r="EB106" s="71"/>
      <c r="EC106" s="71"/>
      <c r="ED106" s="71"/>
      <c r="EE106" s="71"/>
      <c r="EF106" s="71"/>
      <c r="EG106" s="71"/>
      <c r="EH106" s="71"/>
      <c r="EI106" s="71"/>
    </row>
    <row r="107" spans="1:139" s="72" customFormat="1" ht="20.25" customHeight="1" x14ac:dyDescent="0.2">
      <c r="A107" s="205">
        <v>30</v>
      </c>
      <c r="B107" s="189" t="s">
        <v>113</v>
      </c>
      <c r="C107" s="99">
        <v>1952</v>
      </c>
      <c r="D107" s="92" t="s">
        <v>115</v>
      </c>
      <c r="E107" s="99">
        <v>2</v>
      </c>
      <c r="F107" s="99">
        <v>1</v>
      </c>
      <c r="G107" s="99">
        <v>6</v>
      </c>
      <c r="H107" s="99">
        <v>4</v>
      </c>
      <c r="I107" s="99">
        <v>2</v>
      </c>
      <c r="J107" s="99">
        <v>0</v>
      </c>
      <c r="K107" s="141">
        <v>376.2</v>
      </c>
      <c r="L107" s="141">
        <v>359</v>
      </c>
      <c r="M107" s="141">
        <f>L107-N107</f>
        <v>244.2</v>
      </c>
      <c r="N107" s="141">
        <v>114.8</v>
      </c>
      <c r="O107" s="99">
        <v>19</v>
      </c>
      <c r="P107" s="166" t="s">
        <v>116</v>
      </c>
      <c r="Q107" s="167">
        <v>2019</v>
      </c>
      <c r="R107" s="188"/>
      <c r="S107" s="188">
        <v>0</v>
      </c>
      <c r="T107" s="325"/>
      <c r="U107" s="116"/>
      <c r="V107" s="116">
        <v>0</v>
      </c>
      <c r="W107" s="325"/>
      <c r="X107" s="299">
        <v>1110.3800000000001</v>
      </c>
      <c r="Y107" s="300" t="s">
        <v>260</v>
      </c>
      <c r="Z107" s="301">
        <v>44926</v>
      </c>
      <c r="AA107" s="181"/>
      <c r="AB107" s="181">
        <v>0</v>
      </c>
      <c r="AC107" s="327"/>
      <c r="AD107" s="299">
        <v>902</v>
      </c>
      <c r="AE107" s="300" t="s">
        <v>334</v>
      </c>
      <c r="AF107" s="301">
        <v>44926</v>
      </c>
      <c r="AG107" s="181"/>
      <c r="AH107" s="181">
        <v>0</v>
      </c>
      <c r="AI107" s="344"/>
      <c r="AJ107" s="328"/>
      <c r="AK107" s="328">
        <v>0</v>
      </c>
      <c r="AL107" s="327"/>
      <c r="AM107" s="328"/>
      <c r="AN107" s="328">
        <v>0</v>
      </c>
      <c r="AO107" s="329"/>
      <c r="AP107" s="328"/>
      <c r="AQ107" s="328">
        <v>0</v>
      </c>
      <c r="AR107" s="329"/>
      <c r="AS107" s="328"/>
      <c r="AT107" s="328">
        <v>0</v>
      </c>
      <c r="AU107" s="329"/>
      <c r="AV107" s="328"/>
      <c r="AW107" s="328">
        <v>0</v>
      </c>
      <c r="AX107" s="330"/>
      <c r="AY107" s="145"/>
      <c r="AZ107" s="126">
        <v>0</v>
      </c>
      <c r="BA107" s="145"/>
      <c r="BB107" s="331" t="s">
        <v>355</v>
      </c>
      <c r="BC107" s="141">
        <v>0</v>
      </c>
      <c r="BD107" s="141">
        <v>0</v>
      </c>
      <c r="BE107" s="141">
        <v>0</v>
      </c>
      <c r="BF107" s="346" t="s">
        <v>355</v>
      </c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  <c r="BW107" s="71"/>
      <c r="BX107" s="71"/>
      <c r="BY107" s="71"/>
      <c r="BZ107" s="71"/>
      <c r="CA107" s="71"/>
      <c r="CB107" s="71"/>
      <c r="CC107" s="71"/>
      <c r="CD107" s="71"/>
      <c r="CE107" s="71"/>
      <c r="CF107" s="71"/>
      <c r="CG107" s="71"/>
      <c r="CH107" s="71"/>
      <c r="CI107" s="71"/>
      <c r="CJ107" s="71"/>
      <c r="CK107" s="71"/>
      <c r="CL107" s="71"/>
      <c r="CM107" s="71"/>
      <c r="CN107" s="71"/>
      <c r="CO107" s="71"/>
      <c r="CP107" s="71"/>
      <c r="CQ107" s="71"/>
      <c r="CR107" s="71"/>
      <c r="CS107" s="71"/>
      <c r="CT107" s="71"/>
      <c r="CU107" s="71"/>
      <c r="CV107" s="71"/>
      <c r="CW107" s="71"/>
      <c r="CX107" s="71"/>
      <c r="CY107" s="71"/>
      <c r="CZ107" s="71"/>
      <c r="DA107" s="71"/>
      <c r="DB107" s="71"/>
      <c r="DC107" s="71"/>
      <c r="DD107" s="71"/>
      <c r="DE107" s="71"/>
      <c r="DF107" s="71"/>
      <c r="DG107" s="71"/>
      <c r="DH107" s="71"/>
      <c r="DI107" s="71"/>
      <c r="DJ107" s="71"/>
      <c r="DK107" s="71"/>
      <c r="DL107" s="71"/>
      <c r="DM107" s="71"/>
      <c r="DN107" s="71"/>
      <c r="DO107" s="71"/>
      <c r="DP107" s="71"/>
      <c r="DQ107" s="71"/>
      <c r="DR107" s="71"/>
      <c r="DS107" s="71"/>
      <c r="DT107" s="71"/>
      <c r="DU107" s="71"/>
      <c r="DV107" s="71"/>
      <c r="DW107" s="71"/>
      <c r="DX107" s="71"/>
      <c r="DY107" s="71"/>
      <c r="DZ107" s="71"/>
      <c r="EA107" s="71"/>
      <c r="EB107" s="71"/>
      <c r="EC107" s="71"/>
      <c r="ED107" s="71"/>
      <c r="EE107" s="71"/>
      <c r="EF107" s="71"/>
      <c r="EG107" s="71"/>
      <c r="EH107" s="71"/>
      <c r="EI107" s="71"/>
    </row>
    <row r="108" spans="1:139" s="72" customFormat="1" ht="20.25" customHeight="1" x14ac:dyDescent="0.2">
      <c r="A108" s="205">
        <v>31</v>
      </c>
      <c r="B108" s="189" t="s">
        <v>114</v>
      </c>
      <c r="C108" s="99">
        <v>1952</v>
      </c>
      <c r="D108" s="92" t="s">
        <v>115</v>
      </c>
      <c r="E108" s="99">
        <v>2</v>
      </c>
      <c r="F108" s="99">
        <v>1</v>
      </c>
      <c r="G108" s="99">
        <v>6</v>
      </c>
      <c r="H108" s="99">
        <v>3</v>
      </c>
      <c r="I108" s="99">
        <v>3</v>
      </c>
      <c r="J108" s="99">
        <v>0</v>
      </c>
      <c r="K108" s="141">
        <v>389.7</v>
      </c>
      <c r="L108" s="141">
        <v>354.7</v>
      </c>
      <c r="M108" s="141">
        <v>93.9</v>
      </c>
      <c r="N108" s="141">
        <f>L108-M108</f>
        <v>260.79999999999995</v>
      </c>
      <c r="O108" s="99">
        <v>30</v>
      </c>
      <c r="P108" s="166" t="s">
        <v>116</v>
      </c>
      <c r="Q108" s="167">
        <v>2019</v>
      </c>
      <c r="R108" s="188"/>
      <c r="S108" s="188">
        <v>0</v>
      </c>
      <c r="T108" s="325"/>
      <c r="U108" s="116"/>
      <c r="V108" s="116">
        <v>0</v>
      </c>
      <c r="W108" s="325"/>
      <c r="X108" s="299">
        <v>1118.8699999999999</v>
      </c>
      <c r="Y108" s="300" t="s">
        <v>261</v>
      </c>
      <c r="Z108" s="301">
        <v>44926</v>
      </c>
      <c r="AA108" s="181"/>
      <c r="AB108" s="181">
        <v>0</v>
      </c>
      <c r="AC108" s="327"/>
      <c r="AD108" s="299">
        <v>902</v>
      </c>
      <c r="AE108" s="300" t="s">
        <v>334</v>
      </c>
      <c r="AF108" s="301">
        <v>44926</v>
      </c>
      <c r="AG108" s="181"/>
      <c r="AH108" s="181">
        <v>0</v>
      </c>
      <c r="AI108" s="344"/>
      <c r="AJ108" s="328"/>
      <c r="AK108" s="328">
        <v>0</v>
      </c>
      <c r="AL108" s="327"/>
      <c r="AM108" s="328"/>
      <c r="AN108" s="328">
        <v>0</v>
      </c>
      <c r="AO108" s="329"/>
      <c r="AP108" s="328"/>
      <c r="AQ108" s="328">
        <v>0</v>
      </c>
      <c r="AR108" s="329"/>
      <c r="AS108" s="328"/>
      <c r="AT108" s="328">
        <v>0</v>
      </c>
      <c r="AU108" s="329"/>
      <c r="AV108" s="328"/>
      <c r="AW108" s="328">
        <v>0</v>
      </c>
      <c r="AX108" s="330"/>
      <c r="AY108" s="145"/>
      <c r="AZ108" s="126">
        <v>0</v>
      </c>
      <c r="BA108" s="145"/>
      <c r="BB108" s="331" t="s">
        <v>356</v>
      </c>
      <c r="BC108" s="141">
        <v>0</v>
      </c>
      <c r="BD108" s="141">
        <v>0</v>
      </c>
      <c r="BE108" s="141">
        <v>0</v>
      </c>
      <c r="BF108" s="346" t="s">
        <v>356</v>
      </c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  <c r="BW108" s="71"/>
      <c r="BX108" s="71"/>
      <c r="BY108" s="71"/>
      <c r="BZ108" s="71"/>
      <c r="CA108" s="71"/>
      <c r="CB108" s="71"/>
      <c r="CC108" s="71"/>
      <c r="CD108" s="71"/>
      <c r="CE108" s="71"/>
      <c r="CF108" s="71"/>
      <c r="CG108" s="71"/>
      <c r="CH108" s="71"/>
      <c r="CI108" s="71"/>
      <c r="CJ108" s="71"/>
      <c r="CK108" s="71"/>
      <c r="CL108" s="71"/>
      <c r="CM108" s="71"/>
      <c r="CN108" s="71"/>
      <c r="CO108" s="71"/>
      <c r="CP108" s="71"/>
      <c r="CQ108" s="71"/>
      <c r="CR108" s="71"/>
      <c r="CS108" s="71"/>
      <c r="CT108" s="71"/>
      <c r="CU108" s="71"/>
      <c r="CV108" s="71"/>
      <c r="CW108" s="71"/>
      <c r="CX108" s="71"/>
      <c r="CY108" s="71"/>
      <c r="CZ108" s="71"/>
      <c r="DA108" s="71"/>
      <c r="DB108" s="71"/>
      <c r="DC108" s="71"/>
      <c r="DD108" s="71"/>
      <c r="DE108" s="71"/>
      <c r="DF108" s="71"/>
      <c r="DG108" s="71"/>
      <c r="DH108" s="71"/>
      <c r="DI108" s="71"/>
      <c r="DJ108" s="71"/>
      <c r="DK108" s="71"/>
      <c r="DL108" s="71"/>
      <c r="DM108" s="71"/>
      <c r="DN108" s="71"/>
      <c r="DO108" s="71"/>
      <c r="DP108" s="71"/>
      <c r="DQ108" s="71"/>
      <c r="DR108" s="71"/>
      <c r="DS108" s="71"/>
      <c r="DT108" s="71"/>
      <c r="DU108" s="71"/>
      <c r="DV108" s="71"/>
      <c r="DW108" s="71"/>
      <c r="DX108" s="71"/>
      <c r="DY108" s="71"/>
      <c r="DZ108" s="71"/>
      <c r="EA108" s="71"/>
      <c r="EB108" s="71"/>
      <c r="EC108" s="71"/>
      <c r="ED108" s="71"/>
      <c r="EE108" s="71"/>
      <c r="EF108" s="71"/>
      <c r="EG108" s="71"/>
      <c r="EH108" s="71"/>
      <c r="EI108" s="71"/>
    </row>
    <row r="109" spans="1:139" s="352" customFormat="1" ht="18" customHeight="1" x14ac:dyDescent="0.3">
      <c r="A109" s="347"/>
      <c r="B109" s="348"/>
      <c r="C109" s="45"/>
      <c r="D109" s="45"/>
      <c r="E109" s="45"/>
      <c r="F109" s="45"/>
      <c r="G109" s="45"/>
      <c r="H109" s="45"/>
      <c r="I109" s="45"/>
      <c r="J109" s="45"/>
      <c r="K109" s="46"/>
      <c r="L109" s="46"/>
      <c r="M109" s="46"/>
      <c r="N109" s="46"/>
      <c r="O109" s="45"/>
      <c r="P109" s="45"/>
      <c r="Q109" s="45"/>
      <c r="R109" s="47"/>
      <c r="S109" s="48"/>
      <c r="T109" s="45"/>
      <c r="U109" s="47"/>
      <c r="V109" s="47"/>
      <c r="W109" s="45"/>
      <c r="X109" s="45"/>
      <c r="Y109" s="47"/>
      <c r="Z109" s="45"/>
      <c r="AA109" s="45"/>
      <c r="AB109" s="45"/>
      <c r="AC109" s="45"/>
      <c r="AD109" s="45"/>
      <c r="AE109" s="47"/>
      <c r="AF109" s="45"/>
      <c r="AG109" s="45"/>
      <c r="AH109" s="47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349"/>
      <c r="AY109" s="349"/>
      <c r="AZ109" s="349"/>
      <c r="BA109" s="349"/>
      <c r="BB109" s="47"/>
      <c r="BC109" s="45"/>
      <c r="BD109" s="45"/>
      <c r="BE109" s="45"/>
      <c r="BF109" s="350"/>
      <c r="BG109" s="351"/>
      <c r="BH109" s="351"/>
      <c r="BI109" s="351"/>
      <c r="BJ109" s="351"/>
      <c r="BK109" s="351"/>
      <c r="BL109" s="351"/>
      <c r="BM109" s="351"/>
      <c r="BN109" s="351"/>
      <c r="BO109" s="351"/>
      <c r="BP109" s="351"/>
      <c r="BQ109" s="351"/>
      <c r="BR109" s="351"/>
      <c r="BS109" s="351"/>
      <c r="BT109" s="351"/>
      <c r="BU109" s="351"/>
      <c r="BV109" s="351"/>
      <c r="BW109" s="351"/>
      <c r="BX109" s="351"/>
      <c r="BY109" s="351"/>
      <c r="BZ109" s="351"/>
      <c r="CA109" s="351"/>
      <c r="CB109" s="351"/>
      <c r="CC109" s="351"/>
      <c r="CD109" s="351"/>
      <c r="CE109" s="351"/>
      <c r="CF109" s="351"/>
      <c r="CG109" s="351"/>
      <c r="CH109" s="351"/>
      <c r="CI109" s="351"/>
      <c r="CJ109" s="351"/>
      <c r="CK109" s="351"/>
      <c r="CL109" s="351"/>
      <c r="CM109" s="351"/>
      <c r="CN109" s="351"/>
      <c r="CO109" s="351"/>
      <c r="CP109" s="351"/>
      <c r="CQ109" s="351"/>
      <c r="CR109" s="351"/>
      <c r="CS109" s="351"/>
      <c r="CT109" s="351"/>
      <c r="CU109" s="351"/>
      <c r="CV109" s="351"/>
      <c r="CW109" s="351"/>
      <c r="CX109" s="351"/>
      <c r="CY109" s="351"/>
      <c r="CZ109" s="351"/>
      <c r="DA109" s="351"/>
      <c r="DB109" s="351"/>
      <c r="DC109" s="351"/>
      <c r="DD109" s="351"/>
      <c r="DE109" s="351"/>
      <c r="DF109" s="351"/>
      <c r="DG109" s="351"/>
      <c r="DH109" s="351"/>
      <c r="DI109" s="351"/>
      <c r="DJ109" s="351"/>
      <c r="DK109" s="351"/>
      <c r="DL109" s="351"/>
      <c r="DM109" s="351"/>
      <c r="DN109" s="351"/>
      <c r="DO109" s="351"/>
      <c r="DP109" s="351"/>
      <c r="DQ109" s="351"/>
      <c r="DR109" s="351"/>
      <c r="DS109" s="351"/>
      <c r="DT109" s="351"/>
      <c r="DU109" s="351"/>
      <c r="DV109" s="351"/>
      <c r="DW109" s="351"/>
      <c r="DX109" s="351"/>
      <c r="DY109" s="351"/>
      <c r="DZ109" s="351"/>
      <c r="EA109" s="351"/>
      <c r="EB109" s="351"/>
      <c r="EC109" s="351"/>
      <c r="ED109" s="351"/>
      <c r="EE109" s="351"/>
      <c r="EF109" s="351"/>
      <c r="EG109" s="351"/>
      <c r="EH109" s="351"/>
      <c r="EI109" s="351"/>
    </row>
    <row r="110" spans="1:139" s="356" customFormat="1" x14ac:dyDescent="0.25">
      <c r="A110" s="353"/>
      <c r="B110" s="50"/>
      <c r="C110" s="50"/>
      <c r="D110" s="50"/>
      <c r="E110" s="50"/>
      <c r="F110" s="50"/>
      <c r="G110" s="50"/>
      <c r="H110" s="51"/>
      <c r="I110" s="51"/>
      <c r="J110" s="51"/>
      <c r="K110" s="52"/>
      <c r="L110" s="52"/>
      <c r="M110" s="52"/>
      <c r="N110" s="52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354"/>
      <c r="AY110" s="354"/>
      <c r="AZ110" s="354"/>
      <c r="BA110" s="354"/>
      <c r="BB110" s="11"/>
      <c r="BC110" s="51"/>
      <c r="BD110" s="51"/>
      <c r="BE110" s="51"/>
      <c r="BF110" s="51"/>
      <c r="BG110" s="355"/>
      <c r="BH110" s="355"/>
      <c r="BI110" s="355"/>
      <c r="BJ110" s="355"/>
      <c r="BK110" s="355"/>
      <c r="BL110" s="355"/>
      <c r="BM110" s="355"/>
      <c r="BN110" s="355"/>
      <c r="BO110" s="355"/>
      <c r="BP110" s="355"/>
      <c r="BQ110" s="355"/>
      <c r="BR110" s="355"/>
      <c r="BS110" s="355"/>
      <c r="BT110" s="355"/>
      <c r="BU110" s="355"/>
      <c r="BV110" s="355"/>
      <c r="BW110" s="355"/>
      <c r="BX110" s="355"/>
      <c r="BY110" s="355"/>
      <c r="BZ110" s="355"/>
      <c r="CA110" s="355"/>
      <c r="CB110" s="355"/>
      <c r="CC110" s="355"/>
      <c r="CD110" s="355"/>
      <c r="CE110" s="355"/>
      <c r="CF110" s="355"/>
      <c r="CG110" s="355"/>
      <c r="CH110" s="355"/>
      <c r="CI110" s="355"/>
      <c r="CJ110" s="355"/>
      <c r="CK110" s="355"/>
      <c r="CL110" s="355"/>
      <c r="CM110" s="355"/>
      <c r="CN110" s="355"/>
      <c r="CO110" s="355"/>
      <c r="CP110" s="355"/>
      <c r="CQ110" s="355"/>
      <c r="CR110" s="355"/>
      <c r="CS110" s="355"/>
      <c r="CT110" s="355"/>
      <c r="CU110" s="355"/>
      <c r="CV110" s="355"/>
      <c r="CW110" s="355"/>
      <c r="CX110" s="355"/>
      <c r="CY110" s="355"/>
      <c r="CZ110" s="355"/>
      <c r="DA110" s="355"/>
      <c r="DB110" s="355"/>
      <c r="DC110" s="355"/>
      <c r="DD110" s="355"/>
      <c r="DE110" s="355"/>
      <c r="DF110" s="355"/>
      <c r="DG110" s="355"/>
      <c r="DH110" s="355"/>
      <c r="DI110" s="355"/>
      <c r="DJ110" s="355"/>
      <c r="DK110" s="355"/>
      <c r="DL110" s="355"/>
      <c r="DM110" s="355"/>
      <c r="DN110" s="355"/>
      <c r="DO110" s="355"/>
      <c r="DP110" s="355"/>
      <c r="DQ110" s="355"/>
      <c r="DR110" s="355"/>
      <c r="DS110" s="355"/>
      <c r="DT110" s="355"/>
      <c r="DU110" s="355"/>
      <c r="DV110" s="355"/>
      <c r="DW110" s="355"/>
      <c r="DX110" s="355"/>
      <c r="DY110" s="355"/>
      <c r="DZ110" s="355"/>
      <c r="EA110" s="355"/>
      <c r="EB110" s="355"/>
      <c r="EC110" s="355"/>
      <c r="ED110" s="355"/>
      <c r="EE110" s="355"/>
      <c r="EF110" s="355"/>
      <c r="EG110" s="355"/>
      <c r="EH110" s="355"/>
      <c r="EI110" s="355"/>
    </row>
    <row r="111" spans="1:139" s="356" customFormat="1" x14ac:dyDescent="0.25">
      <c r="A111" s="353"/>
      <c r="B111" s="56"/>
      <c r="C111" s="56"/>
      <c r="D111" s="56"/>
      <c r="E111" s="56"/>
      <c r="F111" s="56"/>
      <c r="G111" s="56"/>
      <c r="H111" s="409"/>
      <c r="I111" s="409"/>
      <c r="J111" s="51"/>
      <c r="K111" s="52"/>
      <c r="L111" s="52"/>
      <c r="M111" s="52"/>
      <c r="N111" s="52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354"/>
      <c r="AY111" s="354"/>
      <c r="AZ111" s="354"/>
      <c r="BA111" s="354"/>
      <c r="BB111" s="11"/>
      <c r="BC111" s="51"/>
      <c r="BD111" s="51"/>
      <c r="BE111" s="51"/>
      <c r="BF111" s="51"/>
      <c r="BG111" s="355"/>
      <c r="BH111" s="355"/>
      <c r="BI111" s="355"/>
      <c r="BJ111" s="355"/>
      <c r="BK111" s="355"/>
      <c r="BL111" s="355"/>
      <c r="BM111" s="355"/>
      <c r="BN111" s="355"/>
      <c r="BO111" s="355"/>
      <c r="BP111" s="355"/>
      <c r="BQ111" s="355"/>
      <c r="BR111" s="355"/>
      <c r="BS111" s="355"/>
      <c r="BT111" s="355"/>
      <c r="BU111" s="355"/>
      <c r="BV111" s="355"/>
      <c r="BW111" s="355"/>
      <c r="BX111" s="355"/>
      <c r="BY111" s="355"/>
      <c r="BZ111" s="355"/>
      <c r="CA111" s="355"/>
      <c r="CB111" s="355"/>
      <c r="CC111" s="355"/>
      <c r="CD111" s="355"/>
      <c r="CE111" s="355"/>
      <c r="CF111" s="355"/>
      <c r="CG111" s="355"/>
      <c r="CH111" s="355"/>
      <c r="CI111" s="355"/>
      <c r="CJ111" s="355"/>
      <c r="CK111" s="355"/>
      <c r="CL111" s="355"/>
      <c r="CM111" s="355"/>
      <c r="CN111" s="355"/>
      <c r="CO111" s="355"/>
      <c r="CP111" s="355"/>
      <c r="CQ111" s="355"/>
      <c r="CR111" s="355"/>
      <c r="CS111" s="355"/>
      <c r="CT111" s="355"/>
      <c r="CU111" s="355"/>
      <c r="CV111" s="355"/>
      <c r="CW111" s="355"/>
      <c r="CX111" s="355"/>
      <c r="CY111" s="355"/>
      <c r="CZ111" s="355"/>
      <c r="DA111" s="355"/>
      <c r="DB111" s="355"/>
      <c r="DC111" s="355"/>
      <c r="DD111" s="355"/>
      <c r="DE111" s="355"/>
      <c r="DF111" s="355"/>
      <c r="DG111" s="355"/>
      <c r="DH111" s="355"/>
      <c r="DI111" s="355"/>
      <c r="DJ111" s="355"/>
      <c r="DK111" s="355"/>
      <c r="DL111" s="355"/>
      <c r="DM111" s="355"/>
      <c r="DN111" s="355"/>
      <c r="DO111" s="355"/>
      <c r="DP111" s="355"/>
      <c r="DQ111" s="355"/>
      <c r="DR111" s="355"/>
      <c r="DS111" s="355"/>
      <c r="DT111" s="355"/>
      <c r="DU111" s="355"/>
      <c r="DV111" s="355"/>
      <c r="DW111" s="355"/>
      <c r="DX111" s="355"/>
      <c r="DY111" s="355"/>
      <c r="DZ111" s="355"/>
      <c r="EA111" s="355"/>
      <c r="EB111" s="355"/>
      <c r="EC111" s="355"/>
      <c r="ED111" s="355"/>
      <c r="EE111" s="355"/>
      <c r="EF111" s="355"/>
      <c r="EG111" s="355"/>
      <c r="EH111" s="355"/>
      <c r="EI111" s="355"/>
    </row>
    <row r="112" spans="1:139" x14ac:dyDescent="0.25">
      <c r="A112" s="49"/>
      <c r="B112" s="55"/>
      <c r="C112" s="56"/>
      <c r="D112" s="56"/>
      <c r="E112" s="56"/>
      <c r="F112" s="50"/>
      <c r="G112" s="50"/>
      <c r="H112" s="56"/>
      <c r="I112" s="56"/>
      <c r="J112" s="56"/>
      <c r="K112" s="57"/>
      <c r="L112" s="359"/>
      <c r="M112" s="359"/>
      <c r="N112" s="360"/>
      <c r="O112" s="360"/>
    </row>
    <row r="113" spans="1:7" x14ac:dyDescent="0.25">
      <c r="A113" s="58"/>
      <c r="B113" s="59"/>
      <c r="C113" s="60"/>
      <c r="D113" s="56"/>
      <c r="E113" s="56"/>
      <c r="F113" s="50"/>
      <c r="G113" s="50"/>
    </row>
    <row r="114" spans="1:7" x14ac:dyDescent="0.25">
      <c r="A114" s="408"/>
      <c r="B114" s="408"/>
    </row>
  </sheetData>
  <mergeCells count="40">
    <mergeCell ref="AM7:BA7"/>
    <mergeCell ref="AY8:BA9"/>
    <mergeCell ref="A114:B114"/>
    <mergeCell ref="H111:I111"/>
    <mergeCell ref="BB2:BF5"/>
    <mergeCell ref="BB7:BF7"/>
    <mergeCell ref="BB8:BB9"/>
    <mergeCell ref="BC8:BF8"/>
    <mergeCell ref="AS8:AU9"/>
    <mergeCell ref="AV8:AX9"/>
    <mergeCell ref="W6:AL6"/>
    <mergeCell ref="O7:O9"/>
    <mergeCell ref="P7:P9"/>
    <mergeCell ref="Q7:Q9"/>
    <mergeCell ref="AM8:AO9"/>
    <mergeCell ref="AP8:AR9"/>
    <mergeCell ref="R7:AL7"/>
    <mergeCell ref="A12:D12"/>
    <mergeCell ref="L8:L9"/>
    <mergeCell ref="K7:K9"/>
    <mergeCell ref="N8:N9"/>
    <mergeCell ref="F7:F9"/>
    <mergeCell ref="M8:M9"/>
    <mergeCell ref="A7:A9"/>
    <mergeCell ref="B7:B9"/>
    <mergeCell ref="C7:C9"/>
    <mergeCell ref="D7:D9"/>
    <mergeCell ref="E7:E9"/>
    <mergeCell ref="G7:J7"/>
    <mergeCell ref="L7:N7"/>
    <mergeCell ref="G8:G9"/>
    <mergeCell ref="H8:J8"/>
    <mergeCell ref="L112:O112"/>
    <mergeCell ref="AG8:AI9"/>
    <mergeCell ref="AJ8:AL9"/>
    <mergeCell ref="R8:T9"/>
    <mergeCell ref="U8:W9"/>
    <mergeCell ref="X8:Z9"/>
    <mergeCell ref="AA8:AC9"/>
    <mergeCell ref="AD8:AF9"/>
  </mergeCells>
  <printOptions horizontalCentered="1"/>
  <pageMargins left="1.1811023622047245" right="0.59055118110236227" top="0.59055118110236227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Побежимова</cp:lastModifiedBy>
  <cp:lastPrinted>2021-11-24T13:26:03Z</cp:lastPrinted>
  <dcterms:created xsi:type="dcterms:W3CDTF">2017-02-13T07:26:00Z</dcterms:created>
  <dcterms:modified xsi:type="dcterms:W3CDTF">2022-07-12T08:40:47Z</dcterms:modified>
</cp:coreProperties>
</file>