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35 от 15.12.2022\192-35-РСД Уточнение бюджета\"/>
    </mc:Choice>
  </mc:AlternateContent>
  <bookViews>
    <workbookView xWindow="0" yWindow="0" windowWidth="28800" windowHeight="12435"/>
  </bookViews>
  <sheets>
    <sheet name="Результат 1" sheetId="1" r:id="rId1"/>
  </sheets>
  <definedNames>
    <definedName name="_xlnm.Print_Titles" localSheetId="0">'Результат 1'!$5:$7</definedName>
  </definedNames>
  <calcPr calcId="152511"/>
</workbook>
</file>

<file path=xl/calcChain.xml><?xml version="1.0" encoding="utf-8"?>
<calcChain xmlns="http://schemas.openxmlformats.org/spreadsheetml/2006/main">
  <c r="E119" i="1" l="1"/>
  <c r="D119" i="1"/>
  <c r="C119" i="1"/>
  <c r="E101" i="1" l="1"/>
  <c r="D101" i="1"/>
  <c r="C101" i="1"/>
  <c r="C170" i="1" l="1"/>
  <c r="E96" i="1" l="1"/>
  <c r="D96" i="1"/>
  <c r="C96" i="1"/>
  <c r="E92" i="1" l="1"/>
  <c r="D92" i="1"/>
  <c r="C92" i="1"/>
  <c r="E170" i="1"/>
  <c r="D170" i="1"/>
  <c r="D99" i="1" l="1"/>
  <c r="E99" i="1"/>
  <c r="C99" i="1"/>
  <c r="E80" i="1"/>
  <c r="D80" i="1"/>
  <c r="C80" i="1"/>
  <c r="C64" i="1"/>
  <c r="D18" i="1"/>
  <c r="D10" i="1"/>
  <c r="D17" i="1" s="1"/>
  <c r="E18" i="1"/>
  <c r="C18" i="1"/>
  <c r="D16" i="1" l="1"/>
  <c r="E10" i="1"/>
  <c r="E17" i="1" s="1"/>
  <c r="E16" i="1" l="1"/>
  <c r="C10" i="1" l="1"/>
  <c r="C17" i="1" l="1"/>
  <c r="C16" i="1" s="1"/>
  <c r="E55" i="1"/>
  <c r="D55" i="1"/>
  <c r="C55" i="1"/>
  <c r="E105" i="1" l="1"/>
  <c r="D105" i="1"/>
  <c r="C105" i="1"/>
  <c r="E94" i="1"/>
  <c r="E79" i="1" s="1"/>
  <c r="D94" i="1"/>
  <c r="D79" i="1" s="1"/>
  <c r="C94" i="1"/>
  <c r="C79" i="1" s="1"/>
  <c r="E163" i="1" l="1"/>
  <c r="E149" i="1" s="1"/>
  <c r="D163" i="1"/>
  <c r="D149" i="1" s="1"/>
  <c r="C163" i="1"/>
  <c r="C149" i="1" s="1"/>
  <c r="E107" i="1"/>
  <c r="D107" i="1"/>
  <c r="E77" i="1"/>
  <c r="D77" i="1"/>
  <c r="C77" i="1"/>
  <c r="E75" i="1"/>
  <c r="D75" i="1"/>
  <c r="C75" i="1"/>
  <c r="E73" i="1"/>
  <c r="D73" i="1"/>
  <c r="C73" i="1"/>
  <c r="E71" i="1"/>
  <c r="D71" i="1"/>
  <c r="C71" i="1"/>
  <c r="E67" i="1"/>
  <c r="D67" i="1"/>
  <c r="C67" i="1"/>
  <c r="E64" i="1"/>
  <c r="D64" i="1"/>
  <c r="E59" i="1"/>
  <c r="E58" i="1" s="1"/>
  <c r="D59" i="1"/>
  <c r="D58" i="1" s="1"/>
  <c r="C59" i="1"/>
  <c r="C58" i="1" s="1"/>
  <c r="E53" i="1"/>
  <c r="D53" i="1"/>
  <c r="C53" i="1"/>
  <c r="E48" i="1"/>
  <c r="D48" i="1"/>
  <c r="C48" i="1"/>
  <c r="D44" i="1"/>
  <c r="E44" i="1"/>
  <c r="C44" i="1"/>
  <c r="D42" i="1"/>
  <c r="E42" i="1"/>
  <c r="C42" i="1"/>
  <c r="E38" i="1"/>
  <c r="D38" i="1"/>
  <c r="C38" i="1"/>
  <c r="E36" i="1"/>
  <c r="D36" i="1"/>
  <c r="C36" i="1"/>
  <c r="D33" i="1"/>
  <c r="E33" i="1"/>
  <c r="C33" i="1"/>
  <c r="D31" i="1"/>
  <c r="E31" i="1"/>
  <c r="C31" i="1"/>
  <c r="D29" i="1"/>
  <c r="E29" i="1"/>
  <c r="C29" i="1"/>
  <c r="D26" i="1"/>
  <c r="E26" i="1"/>
  <c r="C26" i="1"/>
  <c r="E20" i="1"/>
  <c r="E19" i="1" s="1"/>
  <c r="D20" i="1"/>
  <c r="D19" i="1" s="1"/>
  <c r="C20" i="1"/>
  <c r="C19" i="1" s="1"/>
  <c r="E47" i="1" l="1"/>
  <c r="D47" i="1"/>
  <c r="C47" i="1"/>
  <c r="D9" i="1"/>
  <c r="D63" i="1"/>
  <c r="E63" i="1"/>
  <c r="E35" i="1"/>
  <c r="D70" i="1"/>
  <c r="C70" i="1"/>
  <c r="E9" i="1"/>
  <c r="C25" i="1"/>
  <c r="D35" i="1"/>
  <c r="C35" i="1"/>
  <c r="D25" i="1"/>
  <c r="E25" i="1"/>
  <c r="E70" i="1"/>
  <c r="E104" i="1"/>
  <c r="E103" i="1" s="1"/>
  <c r="C9" i="1"/>
  <c r="C63" i="1"/>
  <c r="D104" i="1"/>
  <c r="D103" i="1" s="1"/>
  <c r="C41" i="1"/>
  <c r="E41" i="1"/>
  <c r="D41" i="1"/>
  <c r="C8" i="1" l="1"/>
  <c r="E8" i="1"/>
  <c r="E175" i="1" s="1"/>
  <c r="D8" i="1"/>
  <c r="D175" i="1" s="1"/>
  <c r="C107" i="1"/>
  <c r="C104" i="1" s="1"/>
  <c r="C103" i="1" s="1"/>
  <c r="C175" i="1" l="1"/>
</calcChain>
</file>

<file path=xl/sharedStrings.xml><?xml version="1.0" encoding="utf-8"?>
<sst xmlns="http://schemas.openxmlformats.org/spreadsheetml/2006/main" count="343" uniqueCount="339">
  <si>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</si>
  <si>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</si>
  <si>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</si>
  <si>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</si>
  <si>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</si>
  <si>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</si>
  <si>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</si>
  <si>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</si>
  <si>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</si>
  <si>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</si>
  <si>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</si>
  <si>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</si>
  <si>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</si>
  <si>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</si>
  <si>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</si>
  <si>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</si>
  <si>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</si>
  <si>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</si>
  <si>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</si>
  <si>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</si>
  <si>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</si>
  <si>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</si>
  <si>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</si>
  <si>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</si>
  <si>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</si>
  <si>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</si>
  <si>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</si>
  <si>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</si>
  <si>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</si>
  <si>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</si>
  <si>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</si>
  <si>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</si>
  <si>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</si>
  <si>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</si>
  <si>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</si>
  <si>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</si>
  <si>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</si>
  <si>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</si>
  <si>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</si>
  <si>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</si>
  <si>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</si>
  <si>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</si>
  <si>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</si>
  <si>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</si>
  <si>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</si>
  <si>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</si>
  <si>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</si>
  <si>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</si>
  <si>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</si>
  <si>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</si>
  <si>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</si>
  <si>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</si>
  <si>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</si>
  <si>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</si>
  <si>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</si>
  <si>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</si>
  <si>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</si>
  <si>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</si>
  <si>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</si>
  <si>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</si>
  <si>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</si>
  <si>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</si>
  <si>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</si>
  <si>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</si>
  <si>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</si>
  <si>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</si>
  <si>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</si>
  <si>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</si>
  <si>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</si>
  <si>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</si>
  <si>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</si>
  <si>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</si>
  <si>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</si>
  <si>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</si>
  <si>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</si>
  <si>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</si>
  <si>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</si>
  <si>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</si>
  <si>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</si>
  <si>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</si>
  <si>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</si>
  <si>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</si>
  <si>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</si>
  <si>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</si>
  <si>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</si>
  <si>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</si>
  <si>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</si>
  <si>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</si>
  <si>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</si>
  <si>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</si>
  <si>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</si>
  <si>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</si>
  <si>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</si>
  <si>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</si>
  <si>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</si>
  <si>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</si>
  <si>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</si>
  <si>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</si>
  <si>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</si>
  <si>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</si>
  <si>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</si>
  <si>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</si>
  <si>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</si>
  <si>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</si>
  <si>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</si>
  <si>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</si>
  <si>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</si>
  <si>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</si>
  <si>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</si>
  <si>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</si>
  <si>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</si>
  <si>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</si>
  <si>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</si>
  <si>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</si>
  <si>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</si>
  <si>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</si>
  <si>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</si>
  <si>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</si>
  <si>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</si>
  <si>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</si>
  <si>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</si>
  <si>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</si>
  <si>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</si>
  <si>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</si>
  <si>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</si>
  <si>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</si>
  <si>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</si>
  <si>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</si>
  <si>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</si>
  <si>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</si>
  <si>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</si>
  <si>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</si>
  <si>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</si>
  <si>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</si>
  <si>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</si>
  <si>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</si>
  <si>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</si>
  <si>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</si>
  <si>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</si>
  <si>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</si>
  <si>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</si>
  <si>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</si>
  <si>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</si>
  <si>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</si>
  <si>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</si>
  <si>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</si>
  <si>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</si>
  <si>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</si>
  <si>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</si>
  <si>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</si>
  <si>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</si>
  <si>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</si>
  <si>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</si>
  <si>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</si>
  <si>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</si>
  <si>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</si>
  <si>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</si>
  <si>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</si>
  <si>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</si>
  <si>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</si>
  <si>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</si>
  <si>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</si>
  <si>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</si>
  <si>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</si>
  <si>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</si>
  <si>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</si>
  <si>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</si>
  <si>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2 02 25 210 04 0000 150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</si>
  <si>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</si>
  <si>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</si>
  <si>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</si>
  <si>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</si>
  <si>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</si>
  <si>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</si>
  <si>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</si>
  <si>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</si>
  <si>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</si>
  <si>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</si>
  <si>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</si>
  <si>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</si>
  <si>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</si>
  <si>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</si>
  <si>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</si>
  <si>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</si>
  <si>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</si>
  <si>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</si>
  <si>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</si>
  <si>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</si>
  <si>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</si>
  <si>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</si>
  <si>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</si>
  <si>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</si>
  <si>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</si>
  <si>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</si>
  <si>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</si>
  <si>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</si>
  <si>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</si>
  <si>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</si>
  <si>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</si>
  <si>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</si>
  <si>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</si>
  <si>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на 2023 год 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</si>
  <si>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бюджетам муниципальных образований Московской области на оплату кредиторской задолженности за выполненные работы по рекультивации полигонов в 2018 году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</si>
  <si>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</si>
  <si>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</si>
  <si>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</si>
  <si>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</si>
  <si>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2 02 29 999 04 0003 150</t>
  </si>
  <si>
    <t>2 02 29 999 04 0004 150</t>
  </si>
  <si>
    <t>2 02 29 999 04 0006 150</t>
  </si>
  <si>
    <t>2 02 29 999 04 0009 150</t>
  </si>
  <si>
    <t>2 02 29 999 04 0011 150</t>
  </si>
  <si>
    <t>2 02 29 999 04 0013 150</t>
  </si>
  <si>
    <t>2 02 29 999 04 0015 150</t>
  </si>
  <si>
    <t>2 02 29 999 04 0016 150</t>
  </si>
  <si>
    <t>2 02 29 999 04 0017 150</t>
  </si>
  <si>
    <t>2 02 29 999 04 0020 150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</si>
  <si>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</si>
  <si>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</si>
  <si>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</si>
  <si>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</si>
  <si>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</si>
  <si>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</si>
  <si>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</si>
  <si>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</si>
  <si>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</si>
  <si>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</si>
  <si>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2 02 49 999 04 0002 150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</si>
  <si>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</si>
  <si>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</si>
  <si>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</si>
  <si>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</si>
  <si>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</si>
  <si>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</si>
  <si>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</si>
  <si>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</si>
  <si>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</si>
  <si>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</si>
  <si>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</si>
  <si>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</si>
  <si>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</si>
  <si>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</si>
  <si>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</si>
  <si>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</si>
  <si>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</si>
  <si>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2 02 29 999 04 0026 150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</si>
  <si>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</si>
  <si>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2 02 29 999 04 0028 150</t>
  </si>
  <si>
    <t>Прочие субсидии бюджетам городских округов (дооснащение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поддержка)</t>
  </si>
  <si>
    <t>2 02 29 999 04 0032 150</t>
  </si>
  <si>
    <t>Прочие субсидии бюджетам городских округов (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</si>
  <si>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</si>
  <si>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</si>
  <si>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2 02 29 999 04 0036 150</t>
  </si>
  <si>
    <t>Прочие субсидии бюджетам городских округов (оснащение отремонтированных зданий общеобразовательных организаций средствами обучения и воспитания)</t>
  </si>
  <si>
    <t>2 02 29 999 04 0038 150</t>
  </si>
  <si>
    <t>Прочие субсидии бюджетам городских округов (благоустройство лесопарковых зон)</t>
  </si>
  <si>
    <t>2 02 29 999 04 0039 150</t>
  </si>
  <si>
    <t xml:space="preserve"> Прочие субсидии бюджетам городских округов (обновление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«Образование»)</t>
  </si>
  <si>
    <t>2 02 29 999 04 0040 150</t>
  </si>
  <si>
    <t>Прочие субсидии бюджетам городских округов (капитальные вложения в объекты общего образования)</t>
  </si>
  <si>
    <t>2 02 29 999 04 0042 150</t>
  </si>
  <si>
    <t>Прочие субсидии бюджетам городских округов (реализация мероприятий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</si>
  <si>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</si>
  <si>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</si>
  <si>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Субвенции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</si>
  <si>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2 02 39 999 04 0009 150</t>
  </si>
  <si>
    <t>2 02 39 999 04 0010 150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</si>
  <si>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</si>
  <si>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</si>
  <si>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Доходы бюджета городского округа Электросталь Московской области на 2022 год  и на плановый период  2023 и 2024 годов</t>
  </si>
  <si>
    <t xml:space="preserve"> Сумма на 2022 год </t>
  </si>
  <si>
    <t xml:space="preserve">на 2024 год </t>
  </si>
  <si>
    <t>Налог на доходы физических лиц по дополнительному нормативу (2022- 21,5%;2023- 17,3%;2024- 12,8%)</t>
  </si>
  <si>
    <t>Налог на доходы физических лиц по дополнительному нормативу (2022- 18,7%;2023- 15,1%; 2024- 11,1%)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</si>
  <si>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</si>
  <si>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2 02 29 999 04 0043 150</t>
  </si>
  <si>
    <t>2 02 25 750 04 0000 150</t>
  </si>
  <si>
    <t>Субсидии бюджетам городских округов на реализацию мероприятий по модернизации школьных систем образования</t>
  </si>
  <si>
    <t>2 02 29 999 04 0027 150</t>
  </si>
  <si>
    <t>Прочие субсидии бюджетам городских округов (ямочный ремонт асфальтового покрытия дворовых территорий)</t>
  </si>
  <si>
    <t>2 02 35 303 04 0000 150</t>
  </si>
  <si>
    <t>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</si>
  <si>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1 13 01 500 00 0000 130</t>
  </si>
  <si>
    <t>Плата за оказание услуг по присоединению объектов дорожного сервиса к автомобильным дорогам общего пользования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</si>
  <si>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</si>
  <si>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</si>
  <si>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</si>
  <si>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</si>
  <si>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</si>
  <si>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</si>
  <si>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</si>
  <si>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</si>
  <si>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</si>
  <si>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</si>
  <si>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</si>
  <si>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</si>
  <si>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</si>
  <si>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</si>
  <si>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</si>
  <si>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</si>
  <si>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</si>
  <si>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</si>
  <si>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</si>
  <si>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</si>
  <si>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1 17 05 000 00 0000 180</t>
  </si>
  <si>
    <t>Прочие неналоговые доходы</t>
  </si>
  <si>
    <t>2 02 29 999 04 0012 150</t>
  </si>
  <si>
    <t>Прочие субсидии бюджетам городских округов (реализация мероприятий по обеспечению  устойчивого сокращения непригодного для проживания жилищного фонда)</t>
  </si>
  <si>
    <t>Прочие субсидии бюджетам городских округов (создание и ремонт пешеходных коммуникаций)</t>
  </si>
  <si>
    <t>2 02 29 999 04 0029 150</t>
  </si>
  <si>
    <t>2 02 49 999 04 0005 150</t>
  </si>
  <si>
    <t>2 02 49 999 04 0006 150</t>
  </si>
  <si>
    <t>Прочие межбюджетные трансферты, передаваемые бюджетам городских округов (Организация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экстренного)</t>
  </si>
  <si>
    <t>Прочие межбюджетные трансферты, передаваемые бюджетам городских округов (реализация отдельных мероприятий муниципальных программ в сфере образования)</t>
  </si>
  <si>
    <t>"Приложение № 1
к решению Совета депутатов
городского округа Электросталь
Московской области
от 16.12.2021 № 106/22</t>
  </si>
  <si>
    <t>".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</si>
  <si>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</si>
  <si>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</si>
  <si>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</si>
  <si>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</si>
  <si>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территорий)</t>
  </si>
  <si>
    <t>Субвенции бюджетам городских округов на выполнение передаваемых полномочий субъектов Российской Федерации (осуществление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газом)</t>
  </si>
  <si>
    <t>2 02 30 024 04 0007 150</t>
  </si>
  <si>
    <t>1 16 10 060 00 0000 140</t>
  </si>
  <si>
    <t>Платежи в целях возмещения убытков, причиненных уклонением от заключения муниципального контракта</t>
  </si>
  <si>
    <t>Прочие субсидии бюджетам городских округов (реализация проектов граждан, сформированных в рамках практик инициативного бюджетирования)</t>
  </si>
  <si>
    <t>2 02 29 999 04 0030 150</t>
  </si>
  <si>
    <t>2 02 49 999 04 0007 150</t>
  </si>
  <si>
    <t>Прочие межбюджетные трансферты, передаваемые бюджетам городских округов (материально-техническое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обучающимся)</t>
  </si>
  <si>
    <t>2 02 29 999 04 0045 150</t>
  </si>
  <si>
    <t>Прочие субсидии бюджетам городских округов (Реализация мероприятий по благоустройству территорий муниципальных образовательных организаций)</t>
  </si>
  <si>
    <t>1 17 15 000 00 0000 150</t>
  </si>
  <si>
    <t>Инициативные платежи</t>
  </si>
  <si>
    <t>1 17 15020 04 0000 150</t>
  </si>
  <si>
    <t>Инициативные платежи, зачисляемые в бюджеты городских округов</t>
  </si>
  <si>
    <t>Прочие субсидии бюджетам городских округов (оснащение ноутбуками общеобразовательных организаций в Московской области)</t>
  </si>
  <si>
    <t>2 02 29 999 04 0049 150</t>
  </si>
  <si>
    <t xml:space="preserve">Приложение № 1
к решению Совета депутатов
городского округа Электросталь
Московской области
от 15.12.2022 № 192/35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</si>
</sst>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4" fillId="0" borderId="1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3" fillId="0" borderId="2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165" fontId="4" fillId="0" borderId="17" xfId="0" applyNumberFormat="1" applyFont="1" applyFill="1" applyBorder="1" applyAlignment="1">
      <alignment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165" fontId="3" fillId="0" borderId="25" xfId="0" applyNumberFormat="1" applyFont="1" applyFill="1" applyBorder="1" applyAlignment="1">
      <alignment vertical="center" wrapText="1"/>
    </xf>
    <xf numFmtId="165" fontId="3" fillId="0" borderId="27" xfId="0" applyNumberFormat="1" applyFont="1" applyFill="1" applyBorder="1" applyAlignment="1">
      <alignment vertical="center" wrapText="1"/>
    </xf>
    <xf numFmtId="165" fontId="3" fillId="0" borderId="28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/>
    </xf>
    <xf numFmtId="165" fontId="3" fillId="0" borderId="7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left" wrapText="1"/>
    </xf>
    <xf numFmtId="0" fontId="4" fillId="0" borderId="30" xfId="0" applyNumberFormat="1" applyFont="1" applyFill="1" applyBorder="1" applyAlignment="1">
      <alignment horizontal="left" vertical="center" wrapText="1"/>
    </xf>
    <xf numFmtId="165" fontId="4" fillId="0" borderId="31" xfId="0" applyNumberFormat="1" applyFont="1" applyFill="1" applyBorder="1" applyAlignment="1">
      <alignment horizontal="right" vertical="center" wrapText="1"/>
    </xf>
    <xf numFmtId="165" fontId="4" fillId="0" borderId="29" xfId="0" applyNumberFormat="1" applyFont="1" applyFill="1" applyBorder="1" applyAlignment="1">
      <alignment horizontal="right" vertical="center"/>
    </xf>
    <xf numFmtId="165" fontId="4" fillId="0" borderId="31" xfId="0" applyNumberFormat="1" applyFont="1" applyFill="1" applyBorder="1" applyAlignment="1">
      <alignment vertical="center" wrapText="1"/>
    </xf>
    <xf numFmtId="49" fontId="10" fillId="0" borderId="32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33" xfId="0" applyNumberFormat="1" applyFont="1" applyFill="1" applyBorder="1" applyAlignment="1">
      <alignment horizontal="center" vertical="center" wrapText="1"/>
    </xf>
    <xf numFmtId="165" fontId="4" fillId="0" borderId="34" xfId="0" applyNumberFormat="1" applyFont="1" applyFill="1" applyBorder="1" applyAlignment="1">
      <alignment vertical="center" wrapText="1"/>
    </xf>
    <xf numFmtId="49" fontId="4" fillId="0" borderId="35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4" fillId="0" borderId="3" xfId="0" applyNumberFormat="1" applyFont="1" applyFill="1" applyBorder="1" applyAlignment="1">
      <alignment horizontal="left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26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8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5" width="16.140625" style="6" customWidth="1"/>
    <col min="6" max="6" width="17.140625" style="16" customWidth="1"/>
    <col min="7" max="16384" width="9.140625" style="6"/>
  </cols>
  <sheetData>
    <row r="1" spans="1:5" ht="63.75" customHeight="1" x14ac:dyDescent="0.25">
      <c r="A1" s="17"/>
      <c r="B1" s="17"/>
      <c r="C1" s="17"/>
      <c r="D1" s="62" t="s">
        <v>338</v>
      </c>
      <c r="E1" s="62"/>
    </row>
    <row r="2" spans="1:5" ht="63.75" customHeight="1" x14ac:dyDescent="0.25">
      <c r="A2" s="17"/>
      <c r="B2" s="17"/>
      <c r="C2" s="17"/>
      <c r="D2" s="62" t="s">
        <v>315</v>
      </c>
      <c r="E2" s="62"/>
    </row>
    <row r="3" spans="1:5" ht="21.75" customHeight="1" x14ac:dyDescent="0.25">
      <c r="A3" s="60" t="s">
        <v>270</v>
      </c>
      <c r="B3" s="60"/>
      <c r="C3" s="60"/>
      <c r="D3" s="60"/>
      <c r="E3" s="60"/>
    </row>
    <row r="4" spans="1:5" ht="15.75" thickBot="1" x14ac:dyDescent="0.3">
      <c r="A4" s="61" t="s">
        <v>0</v>
      </c>
      <c r="B4" s="61"/>
      <c r="C4" s="61"/>
      <c r="D4" s="61"/>
      <c r="E4" s="61"/>
    </row>
    <row r="5" spans="1:5" ht="15.75" thickBot="1" x14ac:dyDescent="0.3">
      <c r="A5" s="66" t="s">
        <v>1</v>
      </c>
      <c r="B5" s="68" t="s">
        <v>2</v>
      </c>
      <c r="C5" s="70" t="s">
        <v>271</v>
      </c>
      <c r="D5" s="58" t="s">
        <v>3</v>
      </c>
      <c r="E5" s="59"/>
    </row>
    <row r="6" spans="1:5" ht="15" customHeight="1" thickBot="1" x14ac:dyDescent="0.3">
      <c r="A6" s="67"/>
      <c r="B6" s="69"/>
      <c r="C6" s="71"/>
      <c r="D6" s="18" t="s">
        <v>201</v>
      </c>
      <c r="E6" s="34" t="s">
        <v>272</v>
      </c>
    </row>
    <row r="7" spans="1:5" ht="15" customHeight="1" thickBot="1" x14ac:dyDescent="0.3">
      <c r="A7" s="19">
        <v>1</v>
      </c>
      <c r="B7" s="20">
        <v>2</v>
      </c>
      <c r="C7" s="21">
        <v>3</v>
      </c>
      <c r="D7" s="33">
        <v>4</v>
      </c>
      <c r="E7" s="36">
        <v>5</v>
      </c>
    </row>
    <row r="8" spans="1:5" ht="18.75" customHeight="1" x14ac:dyDescent="0.25">
      <c r="A8" s="22" t="s">
        <v>4</v>
      </c>
      <c r="B8" s="23" t="s">
        <v>5</v>
      </c>
      <c r="C8" s="24">
        <f>C9+C19+C25+C35+C41+C47+C58+C63+C70+C79+C99+C101</f>
        <v>2922851.4375700001</v>
      </c>
      <c r="D8" s="24">
        <f>D9+D19+D25+D35+D41+D47+D58+D63+D70+D79+D99</f>
        <v>2673360.1500000004</v>
      </c>
      <c r="E8" s="35">
        <f>E9+E19+E25+E35+E41+E47+E58+E63+E70+E79+E99</f>
        <v>2652751.2399999998</v>
      </c>
    </row>
    <row r="9" spans="1:5" ht="21" customHeight="1" x14ac:dyDescent="0.25">
      <c r="A9" s="11" t="s">
        <v>6</v>
      </c>
      <c r="B9" s="12" t="s">
        <v>7</v>
      </c>
      <c r="C9" s="26">
        <f>C10</f>
        <v>1590784.5919999999</v>
      </c>
      <c r="D9" s="26">
        <f t="shared" ref="D9:E9" si="0">D10</f>
        <v>1377006</v>
      </c>
      <c r="E9" s="25">
        <f t="shared" si="0"/>
        <v>1246339</v>
      </c>
    </row>
    <row r="10" spans="1:5" ht="15" customHeight="1" x14ac:dyDescent="0.25">
      <c r="A10" s="11" t="s">
        <v>8</v>
      </c>
      <c r="B10" s="12" t="s">
        <v>9</v>
      </c>
      <c r="C10" s="26">
        <f>SUM(C11:C15)</f>
        <v>1590784.5919999999</v>
      </c>
      <c r="D10" s="26">
        <f t="shared" ref="D10" si="1">SUM(D11:D15)</f>
        <v>1377006</v>
      </c>
      <c r="E10" s="25">
        <f>SUM(E11:E15)</f>
        <v>1246339</v>
      </c>
    </row>
    <row r="11" spans="1:5" ht="40.5" customHeight="1" x14ac:dyDescent="0.25">
      <c r="A11" s="1" t="s">
        <v>10</v>
      </c>
      <c r="B11" s="2" t="s">
        <v>11</v>
      </c>
      <c r="C11" s="3">
        <v>1431242.0919999999</v>
      </c>
      <c r="D11" s="3">
        <v>1247180.7</v>
      </c>
      <c r="E11" s="5">
        <v>1131287</v>
      </c>
    </row>
    <row r="12" spans="1:5" ht="61.5" customHeight="1" x14ac:dyDescent="0.25">
      <c r="A12" s="1" t="s">
        <v>12</v>
      </c>
      <c r="B12" s="2" t="s">
        <v>13</v>
      </c>
      <c r="C12" s="3">
        <v>3650</v>
      </c>
      <c r="D12" s="3">
        <v>13600</v>
      </c>
      <c r="E12" s="5">
        <v>12100</v>
      </c>
    </row>
    <row r="13" spans="1:5" ht="30" customHeight="1" x14ac:dyDescent="0.25">
      <c r="A13" s="1" t="s">
        <v>14</v>
      </c>
      <c r="B13" s="2" t="s">
        <v>15</v>
      </c>
      <c r="C13" s="3">
        <v>25550</v>
      </c>
      <c r="D13" s="3">
        <v>20030</v>
      </c>
      <c r="E13" s="5">
        <v>19060</v>
      </c>
    </row>
    <row r="14" spans="1:5" ht="48.75" customHeight="1" x14ac:dyDescent="0.25">
      <c r="A14" s="1" t="s">
        <v>16</v>
      </c>
      <c r="B14" s="2" t="s">
        <v>17</v>
      </c>
      <c r="C14" s="3">
        <v>17630</v>
      </c>
      <c r="D14" s="3">
        <v>21979</v>
      </c>
      <c r="E14" s="5">
        <v>17342</v>
      </c>
    </row>
    <row r="15" spans="1:5" ht="48.75" customHeight="1" x14ac:dyDescent="0.25">
      <c r="A15" s="1" t="s">
        <v>228</v>
      </c>
      <c r="B15" s="2" t="s">
        <v>229</v>
      </c>
      <c r="C15" s="3">
        <v>112712.5</v>
      </c>
      <c r="D15" s="3">
        <v>74216.3</v>
      </c>
      <c r="E15" s="5">
        <v>66550</v>
      </c>
    </row>
    <row r="16" spans="1:5" x14ac:dyDescent="0.25">
      <c r="A16" s="1"/>
      <c r="B16" s="2" t="s">
        <v>230</v>
      </c>
      <c r="C16" s="3">
        <f>C17+C18</f>
        <v>944380.11855805712</v>
      </c>
      <c r="D16" s="3">
        <f t="shared" ref="D16" si="2">D17+D18</f>
        <v>747867.32628934714</v>
      </c>
      <c r="E16" s="5">
        <f t="shared" ref="E16" si="3">E17+E18</f>
        <v>583221.05543449055</v>
      </c>
    </row>
    <row r="17" spans="1:5" ht="24.75" customHeight="1" x14ac:dyDescent="0.25">
      <c r="A17" s="1"/>
      <c r="B17" s="2" t="s">
        <v>273</v>
      </c>
      <c r="C17" s="3">
        <f>(C10-C14-C15)/36.5%*21.5%+C14</f>
        <v>877890.41035616433</v>
      </c>
      <c r="D17" s="3">
        <f>(D10-D14-D15)/32.3%*17.3%+D14</f>
        <v>707985.96934984531</v>
      </c>
      <c r="E17" s="5">
        <f>(E10-E14-E15)/27.8%*12.8%+E14</f>
        <v>552569.39568345319</v>
      </c>
    </row>
    <row r="18" spans="1:5" ht="24.75" customHeight="1" x14ac:dyDescent="0.25">
      <c r="A18" s="1"/>
      <c r="B18" s="2" t="s">
        <v>274</v>
      </c>
      <c r="C18" s="3">
        <f>C15/31.7%*18.7%</f>
        <v>66489.708201892732</v>
      </c>
      <c r="D18" s="3">
        <f>D15/28.1%*15.1%</f>
        <v>39881.356939501777</v>
      </c>
      <c r="E18" s="5">
        <f>E15/24.1%*11.1%</f>
        <v>30651.659751037339</v>
      </c>
    </row>
    <row r="19" spans="1:5" ht="38.25" customHeight="1" x14ac:dyDescent="0.25">
      <c r="A19" s="11" t="s">
        <v>18</v>
      </c>
      <c r="B19" s="12" t="s">
        <v>19</v>
      </c>
      <c r="C19" s="13">
        <f>C20</f>
        <v>16033</v>
      </c>
      <c r="D19" s="13">
        <f t="shared" ref="D19:E19" si="4">D20</f>
        <v>15662</v>
      </c>
      <c r="E19" s="15">
        <f t="shared" si="4"/>
        <v>16571</v>
      </c>
    </row>
    <row r="20" spans="1:5" ht="23.25" customHeight="1" x14ac:dyDescent="0.25">
      <c r="A20" s="11" t="s">
        <v>20</v>
      </c>
      <c r="B20" s="12" t="s">
        <v>21</v>
      </c>
      <c r="C20" s="13">
        <f>SUM(C21:C24)</f>
        <v>16033</v>
      </c>
      <c r="D20" s="13">
        <f t="shared" ref="D20:E20" si="5">SUM(D21:D24)</f>
        <v>15662</v>
      </c>
      <c r="E20" s="15">
        <f t="shared" si="5"/>
        <v>16571</v>
      </c>
    </row>
    <row r="21" spans="1:5" ht="39" customHeight="1" x14ac:dyDescent="0.25">
      <c r="A21" s="1" t="s">
        <v>22</v>
      </c>
      <c r="B21" s="2" t="s">
        <v>23</v>
      </c>
      <c r="C21" s="3">
        <v>7249</v>
      </c>
      <c r="D21" s="4">
        <v>7007</v>
      </c>
      <c r="E21" s="5">
        <v>7296</v>
      </c>
    </row>
    <row r="22" spans="1:5" ht="51.75" customHeight="1" x14ac:dyDescent="0.25">
      <c r="A22" s="1" t="s">
        <v>24</v>
      </c>
      <c r="B22" s="2" t="s">
        <v>25</v>
      </c>
      <c r="C22" s="3">
        <v>40</v>
      </c>
      <c r="D22" s="4">
        <v>39</v>
      </c>
      <c r="E22" s="5">
        <v>42</v>
      </c>
    </row>
    <row r="23" spans="1:5" ht="38.25" customHeight="1" x14ac:dyDescent="0.25">
      <c r="A23" s="1" t="s">
        <v>26</v>
      </c>
      <c r="B23" s="2" t="s">
        <v>27</v>
      </c>
      <c r="C23" s="3">
        <v>9653</v>
      </c>
      <c r="D23" s="4">
        <v>9484</v>
      </c>
      <c r="E23" s="5">
        <v>10169</v>
      </c>
    </row>
    <row r="24" spans="1:5" ht="43.5" customHeight="1" x14ac:dyDescent="0.25">
      <c r="A24" s="1" t="s">
        <v>28</v>
      </c>
      <c r="B24" s="2" t="s">
        <v>29</v>
      </c>
      <c r="C24" s="27">
        <v>-909</v>
      </c>
      <c r="D24" s="28">
        <v>-868</v>
      </c>
      <c r="E24" s="29">
        <v>-936</v>
      </c>
    </row>
    <row r="25" spans="1:5" ht="27" customHeight="1" x14ac:dyDescent="0.25">
      <c r="A25" s="11" t="s">
        <v>30</v>
      </c>
      <c r="B25" s="12" t="s">
        <v>31</v>
      </c>
      <c r="C25" s="13">
        <f>C26+C29+C33+C31</f>
        <v>468898</v>
      </c>
      <c r="D25" s="13">
        <f t="shared" ref="D25:E25" si="6">D26+D29+D33+D31</f>
        <v>556918</v>
      </c>
      <c r="E25" s="15">
        <f t="shared" si="6"/>
        <v>659383</v>
      </c>
    </row>
    <row r="26" spans="1:5" ht="18" customHeight="1" x14ac:dyDescent="0.25">
      <c r="A26" s="11" t="s">
        <v>32</v>
      </c>
      <c r="B26" s="12" t="s">
        <v>33</v>
      </c>
      <c r="C26" s="13">
        <f>C27+C28</f>
        <v>433898</v>
      </c>
      <c r="D26" s="13">
        <f t="shared" ref="D26:E26" si="7">D27+D28</f>
        <v>493075</v>
      </c>
      <c r="E26" s="15">
        <f t="shared" si="7"/>
        <v>590232</v>
      </c>
    </row>
    <row r="27" spans="1:5" ht="24.75" customHeight="1" x14ac:dyDescent="0.25">
      <c r="A27" s="1" t="s">
        <v>34</v>
      </c>
      <c r="B27" s="2" t="s">
        <v>35</v>
      </c>
      <c r="C27" s="3">
        <v>358998</v>
      </c>
      <c r="D27" s="4">
        <v>425060</v>
      </c>
      <c r="E27" s="5">
        <v>516851</v>
      </c>
    </row>
    <row r="28" spans="1:5" ht="23.25" customHeight="1" x14ac:dyDescent="0.25">
      <c r="A28" s="1" t="s">
        <v>36</v>
      </c>
      <c r="B28" s="2" t="s">
        <v>37</v>
      </c>
      <c r="C28" s="3">
        <v>74900</v>
      </c>
      <c r="D28" s="4">
        <v>68015</v>
      </c>
      <c r="E28" s="5">
        <v>73381</v>
      </c>
    </row>
    <row r="29" spans="1:5" ht="17.25" customHeight="1" x14ac:dyDescent="0.25">
      <c r="A29" s="11" t="s">
        <v>38</v>
      </c>
      <c r="B29" s="12" t="s">
        <v>39</v>
      </c>
      <c r="C29" s="13">
        <f>C30</f>
        <v>0</v>
      </c>
      <c r="D29" s="13">
        <f t="shared" ref="D29:E29" si="8">D30</f>
        <v>0</v>
      </c>
      <c r="E29" s="15">
        <f t="shared" si="8"/>
        <v>0</v>
      </c>
    </row>
    <row r="30" spans="1:5" ht="15" customHeight="1" x14ac:dyDescent="0.25">
      <c r="A30" s="1" t="s">
        <v>40</v>
      </c>
      <c r="B30" s="2" t="s">
        <v>39</v>
      </c>
      <c r="C30" s="3">
        <v>0</v>
      </c>
      <c r="D30" s="4">
        <v>0</v>
      </c>
      <c r="E30" s="5">
        <v>0</v>
      </c>
    </row>
    <row r="31" spans="1:5" ht="15" customHeight="1" x14ac:dyDescent="0.25">
      <c r="A31" s="11" t="s">
        <v>41</v>
      </c>
      <c r="B31" s="12" t="s">
        <v>42</v>
      </c>
      <c r="C31" s="13">
        <f>C32</f>
        <v>0</v>
      </c>
      <c r="D31" s="13">
        <f t="shared" ref="D31:E31" si="9">D32</f>
        <v>0</v>
      </c>
      <c r="E31" s="15">
        <f t="shared" si="9"/>
        <v>0</v>
      </c>
    </row>
    <row r="32" spans="1:5" ht="15" customHeight="1" x14ac:dyDescent="0.25">
      <c r="A32" s="1" t="s">
        <v>43</v>
      </c>
      <c r="B32" s="2" t="s">
        <v>42</v>
      </c>
      <c r="C32" s="3">
        <v>0</v>
      </c>
      <c r="D32" s="4">
        <v>0</v>
      </c>
      <c r="E32" s="5">
        <v>0</v>
      </c>
    </row>
    <row r="33" spans="1:5" ht="23.25" customHeight="1" x14ac:dyDescent="0.25">
      <c r="A33" s="11" t="s">
        <v>44</v>
      </c>
      <c r="B33" s="12" t="s">
        <v>45</v>
      </c>
      <c r="C33" s="13">
        <f>C34</f>
        <v>35000</v>
      </c>
      <c r="D33" s="13">
        <f t="shared" ref="D33:E33" si="10">D34</f>
        <v>63843</v>
      </c>
      <c r="E33" s="15">
        <f t="shared" si="10"/>
        <v>69151</v>
      </c>
    </row>
    <row r="34" spans="1:5" ht="23.25" customHeight="1" x14ac:dyDescent="0.25">
      <c r="A34" s="1" t="s">
        <v>46</v>
      </c>
      <c r="B34" s="2" t="s">
        <v>47</v>
      </c>
      <c r="C34" s="3">
        <v>35000</v>
      </c>
      <c r="D34" s="4">
        <v>63843</v>
      </c>
      <c r="E34" s="5">
        <v>69151</v>
      </c>
    </row>
    <row r="35" spans="1:5" ht="27.75" customHeight="1" x14ac:dyDescent="0.25">
      <c r="A35" s="11" t="s">
        <v>48</v>
      </c>
      <c r="B35" s="12" t="s">
        <v>49</v>
      </c>
      <c r="C35" s="13">
        <f>C36+C38</f>
        <v>435076</v>
      </c>
      <c r="D35" s="13">
        <f t="shared" ref="D35:E35" si="11">D36+D38</f>
        <v>370932</v>
      </c>
      <c r="E35" s="15">
        <f t="shared" si="11"/>
        <v>375803</v>
      </c>
    </row>
    <row r="36" spans="1:5" ht="15" customHeight="1" x14ac:dyDescent="0.25">
      <c r="A36" s="11" t="s">
        <v>50</v>
      </c>
      <c r="B36" s="12" t="s">
        <v>51</v>
      </c>
      <c r="C36" s="13">
        <f>C37</f>
        <v>82600</v>
      </c>
      <c r="D36" s="13">
        <f t="shared" ref="D36:E36" si="12">D37</f>
        <v>95503</v>
      </c>
      <c r="E36" s="15">
        <f t="shared" si="12"/>
        <v>100374</v>
      </c>
    </row>
    <row r="37" spans="1:5" ht="31.5" customHeight="1" x14ac:dyDescent="0.25">
      <c r="A37" s="1" t="s">
        <v>52</v>
      </c>
      <c r="B37" s="2" t="s">
        <v>53</v>
      </c>
      <c r="C37" s="3">
        <v>82600</v>
      </c>
      <c r="D37" s="4">
        <v>95503</v>
      </c>
      <c r="E37" s="5">
        <v>100374</v>
      </c>
    </row>
    <row r="38" spans="1:5" ht="15" customHeight="1" x14ac:dyDescent="0.25">
      <c r="A38" s="11" t="s">
        <v>54</v>
      </c>
      <c r="B38" s="12" t="s">
        <v>55</v>
      </c>
      <c r="C38" s="13">
        <f>C39+C40</f>
        <v>352476</v>
      </c>
      <c r="D38" s="13">
        <f t="shared" ref="D38:E38" si="13">D39+D40</f>
        <v>275429</v>
      </c>
      <c r="E38" s="15">
        <f t="shared" si="13"/>
        <v>275429</v>
      </c>
    </row>
    <row r="39" spans="1:5" ht="15" customHeight="1" x14ac:dyDescent="0.25">
      <c r="A39" s="1" t="s">
        <v>56</v>
      </c>
      <c r="B39" s="2" t="s">
        <v>57</v>
      </c>
      <c r="C39" s="3">
        <v>322476</v>
      </c>
      <c r="D39" s="3">
        <v>245429</v>
      </c>
      <c r="E39" s="5">
        <v>245429</v>
      </c>
    </row>
    <row r="40" spans="1:5" ht="15" customHeight="1" x14ac:dyDescent="0.25">
      <c r="A40" s="1" t="s">
        <v>58</v>
      </c>
      <c r="B40" s="2" t="s">
        <v>59</v>
      </c>
      <c r="C40" s="3">
        <v>30000</v>
      </c>
      <c r="D40" s="3">
        <v>30000</v>
      </c>
      <c r="E40" s="5">
        <v>30000</v>
      </c>
    </row>
    <row r="41" spans="1:5" ht="22.5" customHeight="1" x14ac:dyDescent="0.25">
      <c r="A41" s="11" t="s">
        <v>60</v>
      </c>
      <c r="B41" s="12" t="s">
        <v>61</v>
      </c>
      <c r="C41" s="13">
        <f>C42+C44</f>
        <v>21039.200000000001</v>
      </c>
      <c r="D41" s="13">
        <f t="shared" ref="D41:E41" si="14">D42+D44</f>
        <v>23464</v>
      </c>
      <c r="E41" s="15">
        <f t="shared" si="14"/>
        <v>24400</v>
      </c>
    </row>
    <row r="42" spans="1:5" ht="23.25" customHeight="1" x14ac:dyDescent="0.25">
      <c r="A42" s="11" t="s">
        <v>62</v>
      </c>
      <c r="B42" s="12" t="s">
        <v>63</v>
      </c>
      <c r="C42" s="13">
        <f>C43</f>
        <v>21000</v>
      </c>
      <c r="D42" s="13">
        <f t="shared" ref="D42:E42" si="15">D43</f>
        <v>23394</v>
      </c>
      <c r="E42" s="15">
        <f t="shared" si="15"/>
        <v>24330</v>
      </c>
    </row>
    <row r="43" spans="1:5" ht="27.75" customHeight="1" x14ac:dyDescent="0.25">
      <c r="A43" s="1" t="s">
        <v>64</v>
      </c>
      <c r="B43" s="2" t="s">
        <v>65</v>
      </c>
      <c r="C43" s="3">
        <v>21000</v>
      </c>
      <c r="D43" s="4">
        <v>23394</v>
      </c>
      <c r="E43" s="5">
        <v>24330</v>
      </c>
    </row>
    <row r="44" spans="1:5" ht="23.25" customHeight="1" x14ac:dyDescent="0.25">
      <c r="A44" s="11" t="s">
        <v>66</v>
      </c>
      <c r="B44" s="12" t="s">
        <v>67</v>
      </c>
      <c r="C44" s="13">
        <f>C45+C46</f>
        <v>39.200000000000003</v>
      </c>
      <c r="D44" s="13">
        <f t="shared" ref="D44:E44" si="16">D45+D46</f>
        <v>70</v>
      </c>
      <c r="E44" s="15">
        <f t="shared" si="16"/>
        <v>70</v>
      </c>
    </row>
    <row r="45" spans="1:5" ht="18.75" customHeight="1" x14ac:dyDescent="0.25">
      <c r="A45" s="1" t="s">
        <v>68</v>
      </c>
      <c r="B45" s="2" t="s">
        <v>69</v>
      </c>
      <c r="C45" s="3">
        <v>20</v>
      </c>
      <c r="D45" s="4">
        <v>10</v>
      </c>
      <c r="E45" s="5">
        <v>10</v>
      </c>
    </row>
    <row r="46" spans="1:5" ht="40.5" customHeight="1" x14ac:dyDescent="0.25">
      <c r="A46" s="1" t="s">
        <v>70</v>
      </c>
      <c r="B46" s="2" t="s">
        <v>71</v>
      </c>
      <c r="C46" s="3">
        <v>19.2</v>
      </c>
      <c r="D46" s="4">
        <v>60</v>
      </c>
      <c r="E46" s="5">
        <v>60</v>
      </c>
    </row>
    <row r="47" spans="1:5" ht="35.25" customHeight="1" x14ac:dyDescent="0.25">
      <c r="A47" s="11" t="s">
        <v>72</v>
      </c>
      <c r="B47" s="12" t="s">
        <v>73</v>
      </c>
      <c r="C47" s="13">
        <f>C48+C53+C55</f>
        <v>270681.56699999998</v>
      </c>
      <c r="D47" s="13">
        <f t="shared" ref="D47:E47" si="17">D48+D53+D55</f>
        <v>282956.95</v>
      </c>
      <c r="E47" s="15">
        <f t="shared" si="17"/>
        <v>283767.09000000003</v>
      </c>
    </row>
    <row r="48" spans="1:5" ht="50.25" customHeight="1" x14ac:dyDescent="0.25">
      <c r="A48" s="11" t="s">
        <v>74</v>
      </c>
      <c r="B48" s="12" t="s">
        <v>75</v>
      </c>
      <c r="C48" s="13">
        <f>SUM(C49:C52)</f>
        <v>226439.76699999999</v>
      </c>
      <c r="D48" s="13">
        <f t="shared" ref="D48:E48" si="18">SUM(D49:D52)</f>
        <v>239899.80000000002</v>
      </c>
      <c r="E48" s="15">
        <f t="shared" si="18"/>
        <v>241006.85</v>
      </c>
    </row>
    <row r="49" spans="1:5" ht="39" customHeight="1" x14ac:dyDescent="0.25">
      <c r="A49" s="1" t="s">
        <v>76</v>
      </c>
      <c r="B49" s="2" t="s">
        <v>77</v>
      </c>
      <c r="C49" s="3">
        <v>202000</v>
      </c>
      <c r="D49" s="4">
        <v>214944.7</v>
      </c>
      <c r="E49" s="5">
        <v>215244.734</v>
      </c>
    </row>
    <row r="50" spans="1:5" ht="47.25" customHeight="1" x14ac:dyDescent="0.25">
      <c r="A50" s="1" t="s">
        <v>78</v>
      </c>
      <c r="B50" s="2" t="s">
        <v>79</v>
      </c>
      <c r="C50" s="3">
        <v>3000</v>
      </c>
      <c r="D50" s="4">
        <v>4500</v>
      </c>
      <c r="E50" s="5">
        <v>4500</v>
      </c>
    </row>
    <row r="51" spans="1:5" ht="51" customHeight="1" x14ac:dyDescent="0.25">
      <c r="A51" s="1" t="s">
        <v>80</v>
      </c>
      <c r="B51" s="2" t="s">
        <v>81</v>
      </c>
      <c r="C51" s="3">
        <v>309.767</v>
      </c>
      <c r="D51" s="4">
        <v>271.10000000000002</v>
      </c>
      <c r="E51" s="5">
        <v>271.11599999999999</v>
      </c>
    </row>
    <row r="52" spans="1:5" ht="23.25" customHeight="1" x14ac:dyDescent="0.25">
      <c r="A52" s="1" t="s">
        <v>82</v>
      </c>
      <c r="B52" s="2" t="s">
        <v>83</v>
      </c>
      <c r="C52" s="3">
        <v>21130</v>
      </c>
      <c r="D52" s="4">
        <v>20184</v>
      </c>
      <c r="E52" s="5">
        <v>20991</v>
      </c>
    </row>
    <row r="53" spans="1:5" ht="29.25" customHeight="1" x14ac:dyDescent="0.25">
      <c r="A53" s="11" t="s">
        <v>84</v>
      </c>
      <c r="B53" s="12" t="s">
        <v>85</v>
      </c>
      <c r="C53" s="13">
        <f>C54</f>
        <v>131</v>
      </c>
      <c r="D53" s="13">
        <f t="shared" ref="D53:E53" si="19">D54</f>
        <v>8</v>
      </c>
      <c r="E53" s="15">
        <f t="shared" si="19"/>
        <v>8</v>
      </c>
    </row>
    <row r="54" spans="1:5" ht="28.5" customHeight="1" x14ac:dyDescent="0.25">
      <c r="A54" s="1" t="s">
        <v>86</v>
      </c>
      <c r="B54" s="2" t="s">
        <v>87</v>
      </c>
      <c r="C54" s="3">
        <v>131</v>
      </c>
      <c r="D54" s="4">
        <v>8</v>
      </c>
      <c r="E54" s="5">
        <v>8</v>
      </c>
    </row>
    <row r="55" spans="1:5" ht="48.75" customHeight="1" x14ac:dyDescent="0.25">
      <c r="A55" s="11" t="s">
        <v>88</v>
      </c>
      <c r="B55" s="12" t="s">
        <v>89</v>
      </c>
      <c r="C55" s="13">
        <f>C56+C57</f>
        <v>44110.8</v>
      </c>
      <c r="D55" s="13">
        <f t="shared" ref="D55:E55" si="20">D56+D57</f>
        <v>43049.15</v>
      </c>
      <c r="E55" s="15">
        <f t="shared" si="20"/>
        <v>42752.240000000005</v>
      </c>
    </row>
    <row r="56" spans="1:5" ht="49.5" customHeight="1" x14ac:dyDescent="0.25">
      <c r="A56" s="1" t="s">
        <v>90</v>
      </c>
      <c r="B56" s="2" t="s">
        <v>91</v>
      </c>
      <c r="C56" s="3">
        <v>32110.799999999999</v>
      </c>
      <c r="D56" s="4">
        <v>30049.15</v>
      </c>
      <c r="E56" s="5">
        <v>29752.240000000002</v>
      </c>
    </row>
    <row r="57" spans="1:5" ht="63" customHeight="1" x14ac:dyDescent="0.25">
      <c r="A57" s="1" t="s">
        <v>204</v>
      </c>
      <c r="B57" s="2" t="s">
        <v>203</v>
      </c>
      <c r="C57" s="3">
        <v>12000</v>
      </c>
      <c r="D57" s="8">
        <v>13000</v>
      </c>
      <c r="E57" s="5">
        <v>13000</v>
      </c>
    </row>
    <row r="58" spans="1:5" ht="23.25" customHeight="1" x14ac:dyDescent="0.25">
      <c r="A58" s="11" t="s">
        <v>92</v>
      </c>
      <c r="B58" s="12" t="s">
        <v>93</v>
      </c>
      <c r="C58" s="13">
        <f>C59</f>
        <v>8330.6620000000003</v>
      </c>
      <c r="D58" s="13">
        <f t="shared" ref="D58:E58" si="21">D59</f>
        <v>5862</v>
      </c>
      <c r="E58" s="15">
        <f t="shared" si="21"/>
        <v>5866</v>
      </c>
    </row>
    <row r="59" spans="1:5" ht="15" customHeight="1" x14ac:dyDescent="0.25">
      <c r="A59" s="11" t="s">
        <v>94</v>
      </c>
      <c r="B59" s="12" t="s">
        <v>95</v>
      </c>
      <c r="C59" s="13">
        <f>SUM(C60:C62)</f>
        <v>8330.6620000000003</v>
      </c>
      <c r="D59" s="13">
        <f t="shared" ref="D59:E59" si="22">SUM(D60:D62)</f>
        <v>5862</v>
      </c>
      <c r="E59" s="15">
        <f t="shared" si="22"/>
        <v>5866</v>
      </c>
    </row>
    <row r="60" spans="1:5" ht="23.25" customHeight="1" x14ac:dyDescent="0.25">
      <c r="A60" s="1" t="s">
        <v>96</v>
      </c>
      <c r="B60" s="2" t="s">
        <v>97</v>
      </c>
      <c r="C60" s="3">
        <v>277.73</v>
      </c>
      <c r="D60" s="3">
        <v>230</v>
      </c>
      <c r="E60" s="5">
        <v>230</v>
      </c>
    </row>
    <row r="61" spans="1:5" ht="15" customHeight="1" x14ac:dyDescent="0.25">
      <c r="A61" s="1" t="s">
        <v>98</v>
      </c>
      <c r="B61" s="2" t="s">
        <v>99</v>
      </c>
      <c r="C61" s="3">
        <v>6792.81</v>
      </c>
      <c r="D61" s="3">
        <v>4822</v>
      </c>
      <c r="E61" s="5">
        <v>4826</v>
      </c>
    </row>
    <row r="62" spans="1:5" ht="15" customHeight="1" x14ac:dyDescent="0.25">
      <c r="A62" s="1" t="s">
        <v>100</v>
      </c>
      <c r="B62" s="2" t="s">
        <v>101</v>
      </c>
      <c r="C62" s="3">
        <v>1260.1220000000001</v>
      </c>
      <c r="D62" s="3">
        <v>810</v>
      </c>
      <c r="E62" s="5">
        <v>810</v>
      </c>
    </row>
    <row r="63" spans="1:5" ht="33" customHeight="1" x14ac:dyDescent="0.25">
      <c r="A63" s="11" t="s">
        <v>102</v>
      </c>
      <c r="B63" s="12" t="s">
        <v>103</v>
      </c>
      <c r="C63" s="13">
        <f>C64+C67</f>
        <v>26746.539000000001</v>
      </c>
      <c r="D63" s="13">
        <f t="shared" ref="D63:E63" si="23">D64+D67</f>
        <v>13501.6</v>
      </c>
      <c r="E63" s="15">
        <f t="shared" si="23"/>
        <v>13501.550000000001</v>
      </c>
    </row>
    <row r="64" spans="1:5" ht="15" customHeight="1" x14ac:dyDescent="0.25">
      <c r="A64" s="11" t="s">
        <v>104</v>
      </c>
      <c r="B64" s="12" t="s">
        <v>105</v>
      </c>
      <c r="C64" s="13">
        <f>C66+C65</f>
        <v>12660.938</v>
      </c>
      <c r="D64" s="13">
        <f t="shared" ref="D64:E64" si="24">D66</f>
        <v>12193.5</v>
      </c>
      <c r="E64" s="15">
        <f t="shared" si="24"/>
        <v>12193.45</v>
      </c>
    </row>
    <row r="65" spans="1:5" ht="24" x14ac:dyDescent="0.25">
      <c r="A65" s="1" t="s">
        <v>283</v>
      </c>
      <c r="B65" s="2" t="s">
        <v>284</v>
      </c>
      <c r="C65" s="3">
        <v>39.667999999999999</v>
      </c>
      <c r="D65" s="4">
        <v>0</v>
      </c>
      <c r="E65" s="5">
        <v>0</v>
      </c>
    </row>
    <row r="66" spans="1:5" ht="15" customHeight="1" x14ac:dyDescent="0.25">
      <c r="A66" s="1" t="s">
        <v>106</v>
      </c>
      <c r="B66" s="2" t="s">
        <v>107</v>
      </c>
      <c r="C66" s="3">
        <v>12621.27</v>
      </c>
      <c r="D66" s="4">
        <v>12193.5</v>
      </c>
      <c r="E66" s="5">
        <v>12193.45</v>
      </c>
    </row>
    <row r="67" spans="1:5" ht="15" customHeight="1" x14ac:dyDescent="0.25">
      <c r="A67" s="11" t="s">
        <v>108</v>
      </c>
      <c r="B67" s="12" t="s">
        <v>109</v>
      </c>
      <c r="C67" s="13">
        <f>SUM(C68:C69)</f>
        <v>14085.601000000001</v>
      </c>
      <c r="D67" s="13">
        <f t="shared" ref="D67:E67" si="25">SUM(D68:D69)</f>
        <v>1308.0999999999999</v>
      </c>
      <c r="E67" s="15">
        <f t="shared" si="25"/>
        <v>1308.0999999999999</v>
      </c>
    </row>
    <row r="68" spans="1:5" ht="23.25" customHeight="1" x14ac:dyDescent="0.25">
      <c r="A68" s="1" t="s">
        <v>110</v>
      </c>
      <c r="B68" s="2" t="s">
        <v>111</v>
      </c>
      <c r="C68" s="3">
        <v>285</v>
      </c>
      <c r="D68" s="4">
        <v>200</v>
      </c>
      <c r="E68" s="5">
        <v>200</v>
      </c>
    </row>
    <row r="69" spans="1:5" ht="15" customHeight="1" x14ac:dyDescent="0.25">
      <c r="A69" s="1" t="s">
        <v>112</v>
      </c>
      <c r="B69" s="2" t="s">
        <v>113</v>
      </c>
      <c r="C69" s="3">
        <v>13800.601000000001</v>
      </c>
      <c r="D69" s="4">
        <v>1108.0999999999999</v>
      </c>
      <c r="E69" s="5">
        <v>1108.0999999999999</v>
      </c>
    </row>
    <row r="70" spans="1:5" ht="16.5" customHeight="1" x14ac:dyDescent="0.25">
      <c r="A70" s="11" t="s">
        <v>114</v>
      </c>
      <c r="B70" s="12" t="s">
        <v>115</v>
      </c>
      <c r="C70" s="13">
        <f>C71+C73+C75+C77</f>
        <v>62205</v>
      </c>
      <c r="D70" s="13">
        <f t="shared" ref="D70:E70" si="26">D71+D73+D75+D77</f>
        <v>26937</v>
      </c>
      <c r="E70" s="15">
        <f t="shared" si="26"/>
        <v>27000</v>
      </c>
    </row>
    <row r="71" spans="1:5" ht="15" customHeight="1" x14ac:dyDescent="0.25">
      <c r="A71" s="11" t="s">
        <v>116</v>
      </c>
      <c r="B71" s="12" t="s">
        <v>117</v>
      </c>
      <c r="C71" s="13">
        <f>C72</f>
        <v>2650</v>
      </c>
      <c r="D71" s="13">
        <f t="shared" ref="D71:E71" si="27">D72</f>
        <v>3000</v>
      </c>
      <c r="E71" s="15">
        <f t="shared" si="27"/>
        <v>3000</v>
      </c>
    </row>
    <row r="72" spans="1:5" ht="20.25" customHeight="1" x14ac:dyDescent="0.25">
      <c r="A72" s="1" t="s">
        <v>118</v>
      </c>
      <c r="B72" s="2" t="s">
        <v>119</v>
      </c>
      <c r="C72" s="3">
        <v>2650</v>
      </c>
      <c r="D72" s="4">
        <v>3000</v>
      </c>
      <c r="E72" s="5">
        <v>3000</v>
      </c>
    </row>
    <row r="73" spans="1:5" ht="46.5" customHeight="1" x14ac:dyDescent="0.25">
      <c r="A73" s="11" t="s">
        <v>120</v>
      </c>
      <c r="B73" s="12" t="s">
        <v>121</v>
      </c>
      <c r="C73" s="13">
        <f>C74</f>
        <v>45000</v>
      </c>
      <c r="D73" s="13">
        <f t="shared" ref="D73:E73" si="28">D74</f>
        <v>17637</v>
      </c>
      <c r="E73" s="15">
        <f t="shared" si="28"/>
        <v>18000</v>
      </c>
    </row>
    <row r="74" spans="1:5" ht="52.5" customHeight="1" x14ac:dyDescent="0.25">
      <c r="A74" s="1" t="s">
        <v>122</v>
      </c>
      <c r="B74" s="2" t="s">
        <v>123</v>
      </c>
      <c r="C74" s="3">
        <v>45000</v>
      </c>
      <c r="D74" s="4">
        <v>17637</v>
      </c>
      <c r="E74" s="5">
        <v>18000</v>
      </c>
    </row>
    <row r="75" spans="1:5" ht="23.25" customHeight="1" x14ac:dyDescent="0.25">
      <c r="A75" s="11" t="s">
        <v>124</v>
      </c>
      <c r="B75" s="12" t="s">
        <v>125</v>
      </c>
      <c r="C75" s="13">
        <f>C76</f>
        <v>7055</v>
      </c>
      <c r="D75" s="13">
        <f t="shared" ref="D75:E75" si="29">D76</f>
        <v>5000</v>
      </c>
      <c r="E75" s="15">
        <f t="shared" si="29"/>
        <v>5000</v>
      </c>
    </row>
    <row r="76" spans="1:5" ht="23.25" customHeight="1" x14ac:dyDescent="0.25">
      <c r="A76" s="1" t="s">
        <v>126</v>
      </c>
      <c r="B76" s="2" t="s">
        <v>127</v>
      </c>
      <c r="C76" s="3">
        <v>7055</v>
      </c>
      <c r="D76" s="4">
        <v>5000</v>
      </c>
      <c r="E76" s="5">
        <v>5000</v>
      </c>
    </row>
    <row r="77" spans="1:5" ht="40.5" customHeight="1" x14ac:dyDescent="0.25">
      <c r="A77" s="11" t="s">
        <v>128</v>
      </c>
      <c r="B77" s="12" t="s">
        <v>129</v>
      </c>
      <c r="C77" s="13">
        <f>C78</f>
        <v>7500</v>
      </c>
      <c r="D77" s="13">
        <f t="shared" ref="D77:E77" si="30">D78</f>
        <v>1300</v>
      </c>
      <c r="E77" s="15">
        <f t="shared" si="30"/>
        <v>1000</v>
      </c>
    </row>
    <row r="78" spans="1:5" ht="37.5" customHeight="1" x14ac:dyDescent="0.25">
      <c r="A78" s="1" t="s">
        <v>130</v>
      </c>
      <c r="B78" s="2" t="s">
        <v>131</v>
      </c>
      <c r="C78" s="3">
        <v>7500</v>
      </c>
      <c r="D78" s="4">
        <v>1300</v>
      </c>
      <c r="E78" s="5">
        <v>1000</v>
      </c>
    </row>
    <row r="79" spans="1:5" ht="20.25" customHeight="1" x14ac:dyDescent="0.25">
      <c r="A79" s="11" t="s">
        <v>191</v>
      </c>
      <c r="B79" s="12" t="s">
        <v>192</v>
      </c>
      <c r="C79" s="13">
        <f>C80+C94+C92+C96</f>
        <v>19125.701999999997</v>
      </c>
      <c r="D79" s="13">
        <f>D80+D94</f>
        <v>120.6</v>
      </c>
      <c r="E79" s="14">
        <f>E80+E94</f>
        <v>120.6</v>
      </c>
    </row>
    <row r="80" spans="1:5" ht="24" x14ac:dyDescent="0.25">
      <c r="A80" s="11" t="s">
        <v>193</v>
      </c>
      <c r="B80" s="12" t="s">
        <v>194</v>
      </c>
      <c r="C80" s="13">
        <f>SUM(C81:C91)</f>
        <v>1743.3259999999998</v>
      </c>
      <c r="D80" s="13">
        <f t="shared" ref="D80:E80" si="31">SUM(D81:D91)</f>
        <v>70.599999999999994</v>
      </c>
      <c r="E80" s="14">
        <f t="shared" si="31"/>
        <v>70.599999999999994</v>
      </c>
    </row>
    <row r="81" spans="1:5" ht="36" x14ac:dyDescent="0.25">
      <c r="A81" s="1" t="s">
        <v>285</v>
      </c>
      <c r="B81" s="2" t="s">
        <v>286</v>
      </c>
      <c r="C81" s="3">
        <v>54.84</v>
      </c>
      <c r="D81" s="8">
        <v>0</v>
      </c>
      <c r="E81" s="5">
        <v>0</v>
      </c>
    </row>
    <row r="82" spans="1:5" ht="48" x14ac:dyDescent="0.25">
      <c r="A82" s="1" t="s">
        <v>287</v>
      </c>
      <c r="B82" s="2" t="s">
        <v>288</v>
      </c>
      <c r="C82" s="3">
        <v>151.45599999999999</v>
      </c>
      <c r="D82" s="8">
        <v>0</v>
      </c>
      <c r="E82" s="5">
        <v>0</v>
      </c>
    </row>
    <row r="83" spans="1:5" ht="37.5" customHeight="1" x14ac:dyDescent="0.25">
      <c r="A83" s="1" t="s">
        <v>195</v>
      </c>
      <c r="B83" s="2" t="s">
        <v>196</v>
      </c>
      <c r="C83" s="3">
        <v>205.87</v>
      </c>
      <c r="D83" s="8">
        <v>20</v>
      </c>
      <c r="E83" s="5">
        <v>20</v>
      </c>
    </row>
    <row r="84" spans="1:5" ht="37.5" customHeight="1" x14ac:dyDescent="0.25">
      <c r="A84" s="1" t="s">
        <v>206</v>
      </c>
      <c r="B84" s="2" t="s">
        <v>205</v>
      </c>
      <c r="C84" s="3">
        <v>0</v>
      </c>
      <c r="D84" s="8">
        <v>50</v>
      </c>
      <c r="E84" s="5">
        <v>50</v>
      </c>
    </row>
    <row r="85" spans="1:5" ht="37.5" customHeight="1" x14ac:dyDescent="0.25">
      <c r="A85" s="1" t="s">
        <v>289</v>
      </c>
      <c r="B85" s="2" t="s">
        <v>290</v>
      </c>
      <c r="C85" s="3">
        <v>26</v>
      </c>
      <c r="D85" s="8">
        <v>0</v>
      </c>
      <c r="E85" s="5">
        <v>0</v>
      </c>
    </row>
    <row r="86" spans="1:5" ht="37.5" customHeight="1" x14ac:dyDescent="0.25">
      <c r="A86" s="1" t="s">
        <v>291</v>
      </c>
      <c r="B86" s="2" t="s">
        <v>292</v>
      </c>
      <c r="C86" s="3">
        <v>18</v>
      </c>
      <c r="D86" s="8">
        <v>0</v>
      </c>
      <c r="E86" s="5">
        <v>0</v>
      </c>
    </row>
    <row r="87" spans="1:5" ht="37.5" customHeight="1" x14ac:dyDescent="0.25">
      <c r="A87" s="1" t="s">
        <v>293</v>
      </c>
      <c r="B87" s="2" t="s">
        <v>294</v>
      </c>
      <c r="C87" s="3">
        <v>281.48099999999999</v>
      </c>
      <c r="D87" s="8">
        <v>0</v>
      </c>
      <c r="E87" s="5">
        <v>0</v>
      </c>
    </row>
    <row r="88" spans="1:5" ht="37.5" customHeight="1" x14ac:dyDescent="0.25">
      <c r="A88" s="1" t="s">
        <v>295</v>
      </c>
      <c r="B88" s="2" t="s">
        <v>296</v>
      </c>
      <c r="C88" s="3">
        <v>95.771000000000001</v>
      </c>
      <c r="D88" s="8">
        <v>0</v>
      </c>
      <c r="E88" s="5">
        <v>0</v>
      </c>
    </row>
    <row r="89" spans="1:5" ht="37.5" customHeight="1" x14ac:dyDescent="0.25">
      <c r="A89" s="1" t="s">
        <v>297</v>
      </c>
      <c r="B89" s="2" t="s">
        <v>298</v>
      </c>
      <c r="C89" s="3">
        <v>2</v>
      </c>
      <c r="D89" s="8">
        <v>0</v>
      </c>
      <c r="E89" s="5">
        <v>0</v>
      </c>
    </row>
    <row r="90" spans="1:5" ht="37.5" customHeight="1" x14ac:dyDescent="0.25">
      <c r="A90" s="1" t="s">
        <v>231</v>
      </c>
      <c r="B90" s="2" t="s">
        <v>232</v>
      </c>
      <c r="C90" s="3">
        <v>264.27100000000002</v>
      </c>
      <c r="D90" s="8">
        <v>0.6</v>
      </c>
      <c r="E90" s="5">
        <v>0.6</v>
      </c>
    </row>
    <row r="91" spans="1:5" ht="37.5" customHeight="1" x14ac:dyDescent="0.25">
      <c r="A91" s="1" t="s">
        <v>299</v>
      </c>
      <c r="B91" s="2" t="s">
        <v>300</v>
      </c>
      <c r="C91" s="3">
        <v>643.63699999999994</v>
      </c>
      <c r="D91" s="8">
        <v>0</v>
      </c>
      <c r="E91" s="5">
        <v>0</v>
      </c>
    </row>
    <row r="92" spans="1:5" ht="29.25" customHeight="1" x14ac:dyDescent="0.25">
      <c r="A92" s="11" t="s">
        <v>317</v>
      </c>
      <c r="B92" s="12" t="s">
        <v>318</v>
      </c>
      <c r="C92" s="13">
        <f>C93</f>
        <v>228</v>
      </c>
      <c r="D92" s="44">
        <f t="shared" ref="D92:E92" si="32">D93</f>
        <v>0</v>
      </c>
      <c r="E92" s="14">
        <f t="shared" si="32"/>
        <v>0</v>
      </c>
    </row>
    <row r="93" spans="1:5" ht="30" customHeight="1" x14ac:dyDescent="0.25">
      <c r="A93" s="1" t="s">
        <v>319</v>
      </c>
      <c r="B93" s="2" t="s">
        <v>320</v>
      </c>
      <c r="C93" s="3">
        <v>228</v>
      </c>
      <c r="D93" s="8">
        <v>0</v>
      </c>
      <c r="E93" s="5">
        <v>0</v>
      </c>
    </row>
    <row r="94" spans="1:5" ht="60" x14ac:dyDescent="0.25">
      <c r="A94" s="11" t="s">
        <v>197</v>
      </c>
      <c r="B94" s="12" t="s">
        <v>198</v>
      </c>
      <c r="C94" s="13">
        <f>C95</f>
        <v>15696.01</v>
      </c>
      <c r="D94" s="13">
        <f>D95</f>
        <v>50</v>
      </c>
      <c r="E94" s="14">
        <f>E95</f>
        <v>50</v>
      </c>
    </row>
    <row r="95" spans="1:5" ht="48" x14ac:dyDescent="0.25">
      <c r="A95" s="1" t="s">
        <v>199</v>
      </c>
      <c r="B95" s="2" t="s">
        <v>200</v>
      </c>
      <c r="C95" s="3">
        <v>15696.01</v>
      </c>
      <c r="D95" s="8">
        <v>50</v>
      </c>
      <c r="E95" s="5">
        <v>50</v>
      </c>
    </row>
    <row r="96" spans="1:5" x14ac:dyDescent="0.25">
      <c r="A96" s="11" t="s">
        <v>301</v>
      </c>
      <c r="B96" s="12" t="s">
        <v>302</v>
      </c>
      <c r="C96" s="13">
        <f>C98+C97</f>
        <v>1458.366</v>
      </c>
      <c r="D96" s="13">
        <f t="shared" ref="D96:E96" si="33">D98+D97</f>
        <v>0</v>
      </c>
      <c r="E96" s="14">
        <f t="shared" si="33"/>
        <v>0</v>
      </c>
    </row>
    <row r="97" spans="1:6" ht="24" x14ac:dyDescent="0.25">
      <c r="A97" s="1" t="s">
        <v>324</v>
      </c>
      <c r="B97" s="2" t="s">
        <v>325</v>
      </c>
      <c r="C97" s="3">
        <v>38.04</v>
      </c>
      <c r="D97" s="8">
        <v>0</v>
      </c>
      <c r="E97" s="5">
        <v>0</v>
      </c>
    </row>
    <row r="98" spans="1:6" ht="36" x14ac:dyDescent="0.25">
      <c r="A98" s="1" t="s">
        <v>303</v>
      </c>
      <c r="B98" s="2" t="s">
        <v>304</v>
      </c>
      <c r="C98" s="3">
        <v>1420.326</v>
      </c>
      <c r="D98" s="8">
        <v>0</v>
      </c>
      <c r="E98" s="5">
        <v>0</v>
      </c>
    </row>
    <row r="99" spans="1:6" ht="18.75" customHeight="1" x14ac:dyDescent="0.25">
      <c r="A99" s="11" t="s">
        <v>132</v>
      </c>
      <c r="B99" s="12" t="s">
        <v>133</v>
      </c>
      <c r="C99" s="13">
        <f>C100</f>
        <v>3862.34557</v>
      </c>
      <c r="D99" s="13">
        <f t="shared" ref="D99:E99" si="34">D100</f>
        <v>0</v>
      </c>
      <c r="E99" s="15">
        <f t="shared" si="34"/>
        <v>0</v>
      </c>
    </row>
    <row r="100" spans="1:6" x14ac:dyDescent="0.25">
      <c r="A100" s="1" t="s">
        <v>305</v>
      </c>
      <c r="B100" s="2" t="s">
        <v>306</v>
      </c>
      <c r="C100" s="3">
        <v>3862.34557</v>
      </c>
      <c r="D100" s="3">
        <v>0</v>
      </c>
      <c r="E100" s="38">
        <v>0</v>
      </c>
    </row>
    <row r="101" spans="1:6" x14ac:dyDescent="0.25">
      <c r="A101" s="50" t="s">
        <v>332</v>
      </c>
      <c r="B101" s="12" t="s">
        <v>333</v>
      </c>
      <c r="C101" s="13">
        <f>C102</f>
        <v>68.83</v>
      </c>
      <c r="D101" s="13">
        <f t="shared" ref="D101:E101" si="35">D102</f>
        <v>0</v>
      </c>
      <c r="E101" s="15">
        <f t="shared" si="35"/>
        <v>0</v>
      </c>
    </row>
    <row r="102" spans="1:6" x14ac:dyDescent="0.25">
      <c r="A102" s="51" t="s">
        <v>334</v>
      </c>
      <c r="B102" s="2" t="s">
        <v>335</v>
      </c>
      <c r="C102" s="3">
        <v>68.83</v>
      </c>
      <c r="D102" s="3">
        <v>0</v>
      </c>
      <c r="E102" s="38">
        <v>0</v>
      </c>
    </row>
    <row r="103" spans="1:6" ht="21" customHeight="1" x14ac:dyDescent="0.25">
      <c r="A103" s="11" t="s">
        <v>134</v>
      </c>
      <c r="B103" s="12" t="s">
        <v>135</v>
      </c>
      <c r="C103" s="13">
        <f>C104</f>
        <v>3617985.906</v>
      </c>
      <c r="D103" s="13">
        <f t="shared" ref="D103:E103" si="36">D104</f>
        <v>2661767.8250000002</v>
      </c>
      <c r="E103" s="15">
        <f t="shared" si="36"/>
        <v>3054785.5039999997</v>
      </c>
    </row>
    <row r="104" spans="1:6" ht="28.5" customHeight="1" x14ac:dyDescent="0.25">
      <c r="A104" s="11" t="s">
        <v>136</v>
      </c>
      <c r="B104" s="12" t="s">
        <v>137</v>
      </c>
      <c r="C104" s="13">
        <f>C105+C107+C149+C170</f>
        <v>3617985.906</v>
      </c>
      <c r="D104" s="13">
        <f>D105+D107+D149+D170</f>
        <v>2661767.8250000002</v>
      </c>
      <c r="E104" s="15">
        <f>E105+E107+E149+E170</f>
        <v>3054785.5039999997</v>
      </c>
    </row>
    <row r="105" spans="1:6" ht="19.5" customHeight="1" x14ac:dyDescent="0.25">
      <c r="A105" s="11" t="s">
        <v>138</v>
      </c>
      <c r="B105" s="12" t="s">
        <v>139</v>
      </c>
      <c r="C105" s="13">
        <f>C106</f>
        <v>1591</v>
      </c>
      <c r="D105" s="13">
        <f t="shared" ref="D105:E105" si="37">D106</f>
        <v>4135</v>
      </c>
      <c r="E105" s="15">
        <f t="shared" si="37"/>
        <v>1583</v>
      </c>
    </row>
    <row r="106" spans="1:6" ht="15" customHeight="1" x14ac:dyDescent="0.25">
      <c r="A106" s="1" t="s">
        <v>164</v>
      </c>
      <c r="B106" s="2" t="s">
        <v>165</v>
      </c>
      <c r="C106" s="3">
        <v>1591</v>
      </c>
      <c r="D106" s="4">
        <v>4135</v>
      </c>
      <c r="E106" s="5">
        <v>1583</v>
      </c>
    </row>
    <row r="107" spans="1:6" ht="24.75" customHeight="1" x14ac:dyDescent="0.25">
      <c r="A107" s="11" t="s">
        <v>140</v>
      </c>
      <c r="B107" s="12" t="s">
        <v>141</v>
      </c>
      <c r="C107" s="13">
        <f>SUM(C108:C118)+C119</f>
        <v>1328765.8859999999</v>
      </c>
      <c r="D107" s="13">
        <f>SUM(D108:D118)+D119</f>
        <v>666012.47499999998</v>
      </c>
      <c r="E107" s="15">
        <f>SUM(E108:E118)+E119</f>
        <v>1070724.1539999999</v>
      </c>
    </row>
    <row r="108" spans="1:6" ht="27" customHeight="1" x14ac:dyDescent="0.25">
      <c r="A108" s="1" t="s">
        <v>185</v>
      </c>
      <c r="B108" s="2" t="s">
        <v>186</v>
      </c>
      <c r="C108" s="3">
        <v>45662.720000000001</v>
      </c>
      <c r="D108" s="4">
        <v>20000</v>
      </c>
      <c r="E108" s="5">
        <v>467290.63</v>
      </c>
    </row>
    <row r="109" spans="1:6" ht="50.25" customHeight="1" x14ac:dyDescent="0.25">
      <c r="A109" s="1" t="s">
        <v>235</v>
      </c>
      <c r="B109" s="7" t="s">
        <v>236</v>
      </c>
      <c r="C109" s="3">
        <v>15398.35</v>
      </c>
      <c r="D109" s="8">
        <v>0</v>
      </c>
      <c r="E109" s="5">
        <v>0</v>
      </c>
    </row>
    <row r="110" spans="1:6" ht="24.75" customHeight="1" x14ac:dyDescent="0.25">
      <c r="A110" s="1" t="s">
        <v>167</v>
      </c>
      <c r="B110" s="2" t="s">
        <v>168</v>
      </c>
      <c r="C110" s="3">
        <v>0</v>
      </c>
      <c r="D110" s="4">
        <v>0</v>
      </c>
      <c r="E110" s="5">
        <v>14330.07</v>
      </c>
    </row>
    <row r="111" spans="1:6" s="10" customFormat="1" ht="36" x14ac:dyDescent="0.2">
      <c r="A111" s="1" t="s">
        <v>188</v>
      </c>
      <c r="B111" s="9" t="s">
        <v>189</v>
      </c>
      <c r="C111" s="3">
        <v>70032.37</v>
      </c>
      <c r="D111" s="4">
        <v>66875</v>
      </c>
      <c r="E111" s="5">
        <v>68754</v>
      </c>
      <c r="F111" s="16"/>
    </row>
    <row r="112" spans="1:6" ht="23.25" customHeight="1" x14ac:dyDescent="0.25">
      <c r="A112" s="1" t="s">
        <v>179</v>
      </c>
      <c r="B112" s="2" t="s">
        <v>180</v>
      </c>
      <c r="C112" s="3">
        <v>3247</v>
      </c>
      <c r="D112" s="4">
        <v>2530</v>
      </c>
      <c r="E112" s="5">
        <v>3670</v>
      </c>
    </row>
    <row r="113" spans="1:6" ht="36" x14ac:dyDescent="0.25">
      <c r="A113" s="1" t="s">
        <v>237</v>
      </c>
      <c r="B113" s="2" t="s">
        <v>239</v>
      </c>
      <c r="C113" s="3">
        <v>834.97699999999998</v>
      </c>
      <c r="D113" s="4">
        <v>873.63300000000004</v>
      </c>
      <c r="E113" s="5">
        <v>880.24400000000003</v>
      </c>
    </row>
    <row r="114" spans="1:6" ht="23.25" customHeight="1" x14ac:dyDescent="0.25">
      <c r="A114" s="1" t="s">
        <v>238</v>
      </c>
      <c r="B114" s="2" t="s">
        <v>240</v>
      </c>
      <c r="C114" s="3">
        <v>60741.5</v>
      </c>
      <c r="D114" s="4">
        <v>210700.79999999999</v>
      </c>
      <c r="E114" s="5">
        <v>0</v>
      </c>
    </row>
    <row r="115" spans="1:6" ht="23.25" customHeight="1" x14ac:dyDescent="0.25">
      <c r="A115" s="1" t="s">
        <v>238</v>
      </c>
      <c r="B115" s="2" t="s">
        <v>321</v>
      </c>
      <c r="C115" s="3">
        <v>34181.46</v>
      </c>
      <c r="D115" s="4">
        <v>44640</v>
      </c>
      <c r="E115" s="5">
        <v>0</v>
      </c>
    </row>
    <row r="116" spans="1:6" ht="23.25" customHeight="1" x14ac:dyDescent="0.25">
      <c r="A116" s="1" t="s">
        <v>277</v>
      </c>
      <c r="B116" s="2" t="s">
        <v>278</v>
      </c>
      <c r="C116" s="3">
        <v>84460.339000000007</v>
      </c>
      <c r="D116" s="4">
        <v>30476.732</v>
      </c>
      <c r="E116" s="5">
        <v>0</v>
      </c>
    </row>
    <row r="117" spans="1:6" ht="36" x14ac:dyDescent="0.25">
      <c r="A117" s="1" t="s">
        <v>187</v>
      </c>
      <c r="B117" s="2" t="s">
        <v>233</v>
      </c>
      <c r="C117" s="3">
        <v>0</v>
      </c>
      <c r="D117" s="4">
        <v>0</v>
      </c>
      <c r="E117" s="5">
        <v>18413.03</v>
      </c>
    </row>
    <row r="118" spans="1:6" ht="36.75" customHeight="1" x14ac:dyDescent="0.25">
      <c r="A118" s="1" t="s">
        <v>187</v>
      </c>
      <c r="B118" s="2" t="s">
        <v>234</v>
      </c>
      <c r="C118" s="3">
        <v>5220.13</v>
      </c>
      <c r="D118" s="4">
        <v>7478.87</v>
      </c>
      <c r="E118" s="5">
        <v>52290</v>
      </c>
    </row>
    <row r="119" spans="1:6" ht="21" customHeight="1" x14ac:dyDescent="0.25">
      <c r="A119" s="11" t="s">
        <v>142</v>
      </c>
      <c r="B119" s="12" t="s">
        <v>143</v>
      </c>
      <c r="C119" s="13">
        <f>SUM(C120:C148)</f>
        <v>1008987.04</v>
      </c>
      <c r="D119" s="13">
        <f t="shared" ref="D119:E119" si="38">SUM(D120:D148)</f>
        <v>282437.44</v>
      </c>
      <c r="E119" s="15">
        <f t="shared" si="38"/>
        <v>445096.18</v>
      </c>
    </row>
    <row r="120" spans="1:6" ht="35.25" customHeight="1" x14ac:dyDescent="0.25">
      <c r="A120" s="1" t="s">
        <v>208</v>
      </c>
      <c r="B120" s="2" t="s">
        <v>160</v>
      </c>
      <c r="C120" s="3">
        <v>0</v>
      </c>
      <c r="D120" s="4">
        <v>0</v>
      </c>
      <c r="E120" s="5">
        <v>235815.46</v>
      </c>
      <c r="F120" s="30"/>
    </row>
    <row r="121" spans="1:6" ht="36.75" customHeight="1" x14ac:dyDescent="0.25">
      <c r="A121" s="1" t="s">
        <v>207</v>
      </c>
      <c r="B121" s="2" t="s">
        <v>159</v>
      </c>
      <c r="C121" s="3">
        <v>0</v>
      </c>
      <c r="D121" s="4">
        <v>3748.3</v>
      </c>
      <c r="E121" s="5">
        <v>0</v>
      </c>
    </row>
    <row r="122" spans="1:6" ht="26.25" customHeight="1" x14ac:dyDescent="0.25">
      <c r="A122" s="1" t="s">
        <v>210</v>
      </c>
      <c r="B122" s="2" t="s">
        <v>151</v>
      </c>
      <c r="C122" s="3">
        <v>14735.63</v>
      </c>
      <c r="D122" s="4">
        <v>0</v>
      </c>
      <c r="E122" s="5">
        <v>0</v>
      </c>
    </row>
    <row r="123" spans="1:6" ht="25.5" customHeight="1" x14ac:dyDescent="0.25">
      <c r="A123" s="1" t="s">
        <v>209</v>
      </c>
      <c r="B123" s="2" t="s">
        <v>152</v>
      </c>
      <c r="C123" s="3">
        <v>65490</v>
      </c>
      <c r="D123" s="4">
        <v>55820</v>
      </c>
      <c r="E123" s="5">
        <v>67071</v>
      </c>
    </row>
    <row r="124" spans="1:6" ht="17.25" customHeight="1" x14ac:dyDescent="0.25">
      <c r="A124" s="1" t="s">
        <v>211</v>
      </c>
      <c r="B124" s="7" t="s">
        <v>153</v>
      </c>
      <c r="C124" s="3">
        <v>1224.43</v>
      </c>
      <c r="D124" s="8">
        <v>5119.96</v>
      </c>
      <c r="E124" s="5">
        <v>5119.96</v>
      </c>
    </row>
    <row r="125" spans="1:6" ht="30" customHeight="1" x14ac:dyDescent="0.25">
      <c r="A125" s="1" t="s">
        <v>307</v>
      </c>
      <c r="B125" s="7" t="s">
        <v>308</v>
      </c>
      <c r="C125" s="3">
        <v>3659.47</v>
      </c>
      <c r="D125" s="8">
        <v>0</v>
      </c>
      <c r="E125" s="5">
        <v>0</v>
      </c>
    </row>
    <row r="126" spans="1:6" ht="56.25" customHeight="1" x14ac:dyDescent="0.25">
      <c r="A126" s="1" t="s">
        <v>212</v>
      </c>
      <c r="B126" s="7" t="s">
        <v>161</v>
      </c>
      <c r="C126" s="3">
        <v>1253</v>
      </c>
      <c r="D126" s="8">
        <v>1253</v>
      </c>
      <c r="E126" s="5">
        <v>1253</v>
      </c>
    </row>
    <row r="127" spans="1:6" ht="39.75" customHeight="1" x14ac:dyDescent="0.25">
      <c r="A127" s="1" t="s">
        <v>213</v>
      </c>
      <c r="B127" s="7" t="s">
        <v>154</v>
      </c>
      <c r="C127" s="3">
        <v>499</v>
      </c>
      <c r="D127" s="8">
        <v>519</v>
      </c>
      <c r="E127" s="5">
        <v>540</v>
      </c>
    </row>
    <row r="128" spans="1:6" ht="48" x14ac:dyDescent="0.25">
      <c r="A128" s="1" t="s">
        <v>214</v>
      </c>
      <c r="B128" s="7" t="s">
        <v>263</v>
      </c>
      <c r="C128" s="3">
        <v>40914</v>
      </c>
      <c r="D128" s="8">
        <v>40491</v>
      </c>
      <c r="E128" s="5">
        <v>40491</v>
      </c>
    </row>
    <row r="129" spans="1:5" ht="26.25" customHeight="1" x14ac:dyDescent="0.25">
      <c r="A129" s="1" t="s">
        <v>215</v>
      </c>
      <c r="B129" s="7" t="s">
        <v>155</v>
      </c>
      <c r="C129" s="3">
        <v>6999</v>
      </c>
      <c r="D129" s="8">
        <v>6999</v>
      </c>
      <c r="E129" s="5">
        <v>6999</v>
      </c>
    </row>
    <row r="130" spans="1:5" ht="30.75" customHeight="1" x14ac:dyDescent="0.25">
      <c r="A130" s="1" t="s">
        <v>216</v>
      </c>
      <c r="B130" s="2" t="s">
        <v>156</v>
      </c>
      <c r="C130" s="3">
        <v>0</v>
      </c>
      <c r="D130" s="4">
        <v>1724</v>
      </c>
      <c r="E130" s="5">
        <v>0</v>
      </c>
    </row>
    <row r="131" spans="1:5" ht="36.75" customHeight="1" x14ac:dyDescent="0.25">
      <c r="A131" s="1" t="s">
        <v>217</v>
      </c>
      <c r="B131" s="2" t="s">
        <v>157</v>
      </c>
      <c r="C131" s="3">
        <v>19660</v>
      </c>
      <c r="D131" s="4">
        <v>0</v>
      </c>
      <c r="E131" s="5">
        <v>0</v>
      </c>
    </row>
    <row r="132" spans="1:5" ht="28.5" customHeight="1" x14ac:dyDescent="0.25">
      <c r="A132" s="1" t="s">
        <v>242</v>
      </c>
      <c r="B132" s="2" t="s">
        <v>241</v>
      </c>
      <c r="C132" s="3">
        <v>7044.6</v>
      </c>
      <c r="D132" s="8">
        <v>0</v>
      </c>
      <c r="E132" s="5">
        <v>0</v>
      </c>
    </row>
    <row r="133" spans="1:5" ht="19.5" customHeight="1" x14ac:dyDescent="0.25">
      <c r="A133" s="1" t="s">
        <v>243</v>
      </c>
      <c r="B133" s="2" t="s">
        <v>244</v>
      </c>
      <c r="C133" s="3">
        <v>58754.53</v>
      </c>
      <c r="D133" s="8">
        <v>0</v>
      </c>
      <c r="E133" s="5">
        <v>0</v>
      </c>
    </row>
    <row r="134" spans="1:5" ht="72" x14ac:dyDescent="0.25">
      <c r="A134" s="1" t="s">
        <v>245</v>
      </c>
      <c r="B134" s="2" t="s">
        <v>246</v>
      </c>
      <c r="C134" s="3">
        <v>0</v>
      </c>
      <c r="D134" s="8">
        <v>0</v>
      </c>
      <c r="E134" s="5">
        <v>0</v>
      </c>
    </row>
    <row r="135" spans="1:5" ht="24" x14ac:dyDescent="0.25">
      <c r="A135" s="1" t="s">
        <v>279</v>
      </c>
      <c r="B135" s="2" t="s">
        <v>280</v>
      </c>
      <c r="C135" s="3">
        <v>26284.33</v>
      </c>
      <c r="D135" s="8">
        <v>0</v>
      </c>
      <c r="E135" s="5">
        <v>0</v>
      </c>
    </row>
    <row r="136" spans="1:5" ht="72" x14ac:dyDescent="0.25">
      <c r="A136" s="1" t="s">
        <v>247</v>
      </c>
      <c r="B136" s="2" t="s">
        <v>248</v>
      </c>
      <c r="C136" s="3">
        <v>234</v>
      </c>
      <c r="D136" s="8">
        <v>234</v>
      </c>
      <c r="E136" s="5">
        <v>234</v>
      </c>
    </row>
    <row r="137" spans="1:5" ht="24" x14ac:dyDescent="0.25">
      <c r="A137" s="1" t="s">
        <v>310</v>
      </c>
      <c r="B137" s="2" t="s">
        <v>309</v>
      </c>
      <c r="C137" s="3">
        <v>20238.96</v>
      </c>
      <c r="D137" s="8">
        <v>0</v>
      </c>
      <c r="E137" s="5">
        <v>0</v>
      </c>
    </row>
    <row r="138" spans="1:5" ht="24" x14ac:dyDescent="0.25">
      <c r="A138" s="1" t="s">
        <v>327</v>
      </c>
      <c r="B138" s="2" t="s">
        <v>326</v>
      </c>
      <c r="C138" s="3">
        <v>5520.46</v>
      </c>
      <c r="D138" s="8">
        <v>0</v>
      </c>
      <c r="E138" s="5">
        <v>0</v>
      </c>
    </row>
    <row r="139" spans="1:5" ht="72" x14ac:dyDescent="0.25">
      <c r="A139" s="1" t="s">
        <v>249</v>
      </c>
      <c r="B139" s="2" t="s">
        <v>250</v>
      </c>
      <c r="C139" s="3">
        <v>920.7</v>
      </c>
      <c r="D139" s="8">
        <v>0</v>
      </c>
      <c r="E139" s="5">
        <v>0</v>
      </c>
    </row>
    <row r="140" spans="1:5" ht="24" x14ac:dyDescent="0.25">
      <c r="A140" s="1" t="s">
        <v>251</v>
      </c>
      <c r="B140" s="2" t="s">
        <v>252</v>
      </c>
      <c r="C140" s="3">
        <v>254593.83</v>
      </c>
      <c r="D140" s="8">
        <v>27894.18</v>
      </c>
      <c r="E140" s="5">
        <v>54193</v>
      </c>
    </row>
    <row r="141" spans="1:5" ht="24" x14ac:dyDescent="0.25">
      <c r="A141" s="1" t="s">
        <v>253</v>
      </c>
      <c r="B141" s="2" t="s">
        <v>254</v>
      </c>
      <c r="C141" s="3">
        <v>0</v>
      </c>
      <c r="D141" s="8">
        <v>654.5</v>
      </c>
      <c r="E141" s="5">
        <v>9564</v>
      </c>
    </row>
    <row r="142" spans="1:5" ht="28.5" customHeight="1" x14ac:dyDescent="0.25">
      <c r="A142" s="1" t="s">
        <v>255</v>
      </c>
      <c r="B142" s="2" t="s">
        <v>256</v>
      </c>
      <c r="C142" s="3">
        <v>473229.72</v>
      </c>
      <c r="D142" s="8">
        <v>121904</v>
      </c>
      <c r="E142" s="5">
        <v>0</v>
      </c>
    </row>
    <row r="143" spans="1:5" ht="60" x14ac:dyDescent="0.25">
      <c r="A143" s="1" t="s">
        <v>257</v>
      </c>
      <c r="B143" s="2" t="s">
        <v>258</v>
      </c>
      <c r="C143" s="3">
        <v>0</v>
      </c>
      <c r="D143" s="8">
        <v>0</v>
      </c>
      <c r="E143" s="5">
        <v>1767</v>
      </c>
    </row>
    <row r="144" spans="1:5" ht="28.5" customHeight="1" x14ac:dyDescent="0.25">
      <c r="A144" s="1" t="s">
        <v>259</v>
      </c>
      <c r="B144" s="2" t="s">
        <v>260</v>
      </c>
      <c r="C144" s="3">
        <v>0</v>
      </c>
      <c r="D144" s="8">
        <v>0</v>
      </c>
      <c r="E144" s="5">
        <v>19272.86</v>
      </c>
    </row>
    <row r="145" spans="1:5" ht="60" x14ac:dyDescent="0.25">
      <c r="A145" s="53" t="s">
        <v>261</v>
      </c>
      <c r="B145" s="54" t="s">
        <v>262</v>
      </c>
      <c r="C145" s="3">
        <v>0</v>
      </c>
      <c r="D145" s="8">
        <v>0</v>
      </c>
      <c r="E145" s="5">
        <v>2775.9</v>
      </c>
    </row>
    <row r="146" spans="1:5" ht="38.25" x14ac:dyDescent="0.25">
      <c r="A146" s="57" t="s">
        <v>276</v>
      </c>
      <c r="B146" s="37" t="s">
        <v>275</v>
      </c>
      <c r="C146" s="52">
        <v>5307.38</v>
      </c>
      <c r="D146" s="8">
        <v>0</v>
      </c>
      <c r="E146" s="5">
        <v>0</v>
      </c>
    </row>
    <row r="147" spans="1:5" ht="25.5" x14ac:dyDescent="0.25">
      <c r="A147" s="57" t="s">
        <v>330</v>
      </c>
      <c r="B147" s="37" t="s">
        <v>331</v>
      </c>
      <c r="C147" s="52">
        <v>0</v>
      </c>
      <c r="D147" s="8">
        <v>16076.5</v>
      </c>
      <c r="E147" s="5">
        <v>0</v>
      </c>
    </row>
    <row r="148" spans="1:5" ht="25.5" x14ac:dyDescent="0.25">
      <c r="A148" s="57" t="s">
        <v>337</v>
      </c>
      <c r="B148" s="37" t="s">
        <v>336</v>
      </c>
      <c r="C148" s="52">
        <v>2424</v>
      </c>
      <c r="D148" s="8">
        <v>0</v>
      </c>
      <c r="E148" s="5">
        <v>0</v>
      </c>
    </row>
    <row r="149" spans="1:5" ht="23.25" customHeight="1" x14ac:dyDescent="0.25">
      <c r="A149" s="55" t="s">
        <v>144</v>
      </c>
      <c r="B149" s="56" t="s">
        <v>145</v>
      </c>
      <c r="C149" s="13">
        <f>SUM(C150:C162)+C163</f>
        <v>2221004.35</v>
      </c>
      <c r="D149" s="13">
        <f t="shared" ref="D149:E149" si="39">SUM(D150:D162)+D163</f>
        <v>1991620.35</v>
      </c>
      <c r="E149" s="15">
        <f t="shared" si="39"/>
        <v>1982478.35</v>
      </c>
    </row>
    <row r="150" spans="1:5" ht="25.5" customHeight="1" x14ac:dyDescent="0.25">
      <c r="A150" s="1" t="s">
        <v>169</v>
      </c>
      <c r="B150" s="2" t="s">
        <v>170</v>
      </c>
      <c r="C150" s="3">
        <v>55743</v>
      </c>
      <c r="D150" s="4">
        <v>0</v>
      </c>
      <c r="E150" s="5">
        <v>0</v>
      </c>
    </row>
    <row r="151" spans="1:5" ht="45.75" customHeight="1" x14ac:dyDescent="0.25">
      <c r="A151" s="1" t="s">
        <v>218</v>
      </c>
      <c r="B151" s="2" t="s">
        <v>181</v>
      </c>
      <c r="C151" s="3">
        <v>1117</v>
      </c>
      <c r="D151" s="4">
        <v>1148</v>
      </c>
      <c r="E151" s="5">
        <v>1151</v>
      </c>
    </row>
    <row r="152" spans="1:5" ht="36" x14ac:dyDescent="0.25">
      <c r="A152" s="1" t="s">
        <v>219</v>
      </c>
      <c r="B152" s="2" t="s">
        <v>182</v>
      </c>
      <c r="C152" s="3">
        <v>5689</v>
      </c>
      <c r="D152" s="4">
        <v>5689</v>
      </c>
      <c r="E152" s="5">
        <v>5689</v>
      </c>
    </row>
    <row r="153" spans="1:5" ht="29.25" customHeight="1" x14ac:dyDescent="0.25">
      <c r="A153" s="1" t="s">
        <v>220</v>
      </c>
      <c r="B153" s="2" t="s">
        <v>190</v>
      </c>
      <c r="C153" s="3">
        <v>3034</v>
      </c>
      <c r="D153" s="4">
        <v>3034</v>
      </c>
      <c r="E153" s="5">
        <v>3034</v>
      </c>
    </row>
    <row r="154" spans="1:5" ht="23.25" customHeight="1" x14ac:dyDescent="0.25">
      <c r="A154" s="1" t="s">
        <v>221</v>
      </c>
      <c r="B154" s="2" t="s">
        <v>183</v>
      </c>
      <c r="C154" s="3">
        <v>708</v>
      </c>
      <c r="D154" s="4">
        <v>708</v>
      </c>
      <c r="E154" s="5">
        <v>708</v>
      </c>
    </row>
    <row r="155" spans="1:5" ht="36" x14ac:dyDescent="0.25">
      <c r="A155" s="1" t="s">
        <v>222</v>
      </c>
      <c r="B155" s="2" t="s">
        <v>184</v>
      </c>
      <c r="C155" s="3">
        <v>36</v>
      </c>
      <c r="D155" s="4">
        <v>33</v>
      </c>
      <c r="E155" s="5">
        <v>33</v>
      </c>
    </row>
    <row r="156" spans="1:5" ht="60" x14ac:dyDescent="0.25">
      <c r="A156" s="1" t="s">
        <v>264</v>
      </c>
      <c r="B156" s="2" t="s">
        <v>265</v>
      </c>
      <c r="C156" s="3">
        <v>163.35</v>
      </c>
      <c r="D156" s="4">
        <v>163.35</v>
      </c>
      <c r="E156" s="5">
        <v>163.35</v>
      </c>
    </row>
    <row r="157" spans="1:5" ht="48" x14ac:dyDescent="0.25">
      <c r="A157" s="1" t="s">
        <v>323</v>
      </c>
      <c r="B157" s="2" t="s">
        <v>322</v>
      </c>
      <c r="C157" s="3">
        <v>446</v>
      </c>
      <c r="D157" s="4">
        <v>892</v>
      </c>
      <c r="E157" s="5">
        <v>892</v>
      </c>
    </row>
    <row r="158" spans="1:5" ht="43.5" customHeight="1" x14ac:dyDescent="0.25">
      <c r="A158" s="1" t="s">
        <v>171</v>
      </c>
      <c r="B158" s="2" t="s">
        <v>175</v>
      </c>
      <c r="C158" s="3">
        <v>39808</v>
      </c>
      <c r="D158" s="4">
        <v>39808</v>
      </c>
      <c r="E158" s="5">
        <v>39808</v>
      </c>
    </row>
    <row r="159" spans="1:5" ht="39.75" customHeight="1" x14ac:dyDescent="0.25">
      <c r="A159" s="1" t="s">
        <v>172</v>
      </c>
      <c r="B159" s="2" t="s">
        <v>176</v>
      </c>
      <c r="C159" s="3">
        <v>42451</v>
      </c>
      <c r="D159" s="4">
        <v>35348</v>
      </c>
      <c r="E159" s="5">
        <v>24472</v>
      </c>
    </row>
    <row r="160" spans="1:5" ht="23.25" customHeight="1" x14ac:dyDescent="0.25">
      <c r="A160" s="1" t="s">
        <v>173</v>
      </c>
      <c r="B160" s="2" t="s">
        <v>177</v>
      </c>
      <c r="C160" s="3">
        <v>10540</v>
      </c>
      <c r="D160" s="4">
        <v>10907</v>
      </c>
      <c r="E160" s="5">
        <v>11289</v>
      </c>
    </row>
    <row r="161" spans="1:5" ht="34.5" customHeight="1" x14ac:dyDescent="0.25">
      <c r="A161" s="1" t="s">
        <v>174</v>
      </c>
      <c r="B161" s="2" t="s">
        <v>178</v>
      </c>
      <c r="C161" s="3">
        <v>1552</v>
      </c>
      <c r="D161" s="4">
        <v>154</v>
      </c>
      <c r="E161" s="5">
        <v>94</v>
      </c>
    </row>
    <row r="162" spans="1:5" ht="34.5" customHeight="1" x14ac:dyDescent="0.25">
      <c r="A162" s="1" t="s">
        <v>281</v>
      </c>
      <c r="B162" s="2" t="s">
        <v>282</v>
      </c>
      <c r="C162" s="3">
        <v>51560</v>
      </c>
      <c r="D162" s="8">
        <v>50387</v>
      </c>
      <c r="E162" s="5">
        <v>51796</v>
      </c>
    </row>
    <row r="163" spans="1:5" ht="22.5" customHeight="1" x14ac:dyDescent="0.25">
      <c r="A163" s="11" t="s">
        <v>146</v>
      </c>
      <c r="B163" s="12" t="s">
        <v>147</v>
      </c>
      <c r="C163" s="13">
        <f>SUM(C164:C169)</f>
        <v>2008157</v>
      </c>
      <c r="D163" s="13">
        <f>SUM(D164:D169)</f>
        <v>1843349</v>
      </c>
      <c r="E163" s="15">
        <f>SUM(E164:E169)</f>
        <v>1843349</v>
      </c>
    </row>
    <row r="164" spans="1:5" ht="99" customHeight="1" x14ac:dyDescent="0.25">
      <c r="A164" s="1" t="s">
        <v>223</v>
      </c>
      <c r="B164" s="2" t="s">
        <v>166</v>
      </c>
      <c r="C164" s="3">
        <v>248</v>
      </c>
      <c r="D164" s="4">
        <v>248</v>
      </c>
      <c r="E164" s="5">
        <v>248</v>
      </c>
    </row>
    <row r="165" spans="1:5" ht="86.25" customHeight="1" x14ac:dyDescent="0.25">
      <c r="A165" s="1" t="s">
        <v>224</v>
      </c>
      <c r="B165" s="2" t="s">
        <v>162</v>
      </c>
      <c r="C165" s="3">
        <v>494</v>
      </c>
      <c r="D165" s="4">
        <v>494</v>
      </c>
      <c r="E165" s="5">
        <v>494</v>
      </c>
    </row>
    <row r="166" spans="1:5" ht="56.25" customHeight="1" x14ac:dyDescent="0.25">
      <c r="A166" s="1" t="s">
        <v>225</v>
      </c>
      <c r="B166" s="2" t="s">
        <v>163</v>
      </c>
      <c r="C166" s="3">
        <v>360</v>
      </c>
      <c r="D166" s="4">
        <v>719</v>
      </c>
      <c r="E166" s="5">
        <v>719</v>
      </c>
    </row>
    <row r="167" spans="1:5" ht="24.75" customHeight="1" x14ac:dyDescent="0.25">
      <c r="A167" s="1" t="s">
        <v>226</v>
      </c>
      <c r="B167" s="2" t="s">
        <v>158</v>
      </c>
      <c r="C167" s="3">
        <v>4087</v>
      </c>
      <c r="D167" s="4">
        <v>4087</v>
      </c>
      <c r="E167" s="5">
        <v>4087</v>
      </c>
    </row>
    <row r="168" spans="1:5" ht="144" x14ac:dyDescent="0.25">
      <c r="A168" s="1" t="s">
        <v>266</v>
      </c>
      <c r="B168" s="2" t="s">
        <v>268</v>
      </c>
      <c r="C168" s="3">
        <v>15605</v>
      </c>
      <c r="D168" s="4">
        <v>15605</v>
      </c>
      <c r="E168" s="5">
        <v>15605</v>
      </c>
    </row>
    <row r="169" spans="1:5" ht="120" x14ac:dyDescent="0.25">
      <c r="A169" s="1" t="s">
        <v>267</v>
      </c>
      <c r="B169" s="2" t="s">
        <v>269</v>
      </c>
      <c r="C169" s="3">
        <v>1987363</v>
      </c>
      <c r="D169" s="4">
        <v>1822196</v>
      </c>
      <c r="E169" s="5">
        <v>1822196</v>
      </c>
    </row>
    <row r="170" spans="1:5" ht="24.75" customHeight="1" x14ac:dyDescent="0.25">
      <c r="A170" s="11" t="s">
        <v>148</v>
      </c>
      <c r="B170" s="39" t="s">
        <v>149</v>
      </c>
      <c r="C170" s="40">
        <f>SUM(C171:C174)</f>
        <v>66624.67</v>
      </c>
      <c r="D170" s="40">
        <f t="shared" ref="D170:E170" si="40">SUM(D171:D173)</f>
        <v>0</v>
      </c>
      <c r="E170" s="15">
        <f t="shared" si="40"/>
        <v>0</v>
      </c>
    </row>
    <row r="171" spans="1:5" ht="48" x14ac:dyDescent="0.25">
      <c r="A171" s="1" t="s">
        <v>227</v>
      </c>
      <c r="B171" s="2" t="s">
        <v>202</v>
      </c>
      <c r="C171" s="3">
        <v>52921.67</v>
      </c>
      <c r="D171" s="4">
        <v>0</v>
      </c>
      <c r="E171" s="5">
        <v>0</v>
      </c>
    </row>
    <row r="172" spans="1:5" ht="60" x14ac:dyDescent="0.25">
      <c r="A172" s="1" t="s">
        <v>311</v>
      </c>
      <c r="B172" s="2" t="s">
        <v>313</v>
      </c>
      <c r="C172" s="3">
        <v>2305</v>
      </c>
      <c r="D172" s="4">
        <v>0</v>
      </c>
      <c r="E172" s="5">
        <v>0</v>
      </c>
    </row>
    <row r="173" spans="1:5" ht="24" x14ac:dyDescent="0.25">
      <c r="A173" s="1" t="s">
        <v>312</v>
      </c>
      <c r="B173" s="2" t="s">
        <v>314</v>
      </c>
      <c r="C173" s="3">
        <v>10078</v>
      </c>
      <c r="D173" s="4">
        <v>0</v>
      </c>
      <c r="E173" s="5">
        <v>0</v>
      </c>
    </row>
    <row r="174" spans="1:5" ht="48.75" thickBot="1" x14ac:dyDescent="0.3">
      <c r="A174" s="1" t="s">
        <v>328</v>
      </c>
      <c r="B174" s="46" t="s">
        <v>329</v>
      </c>
      <c r="C174" s="49">
        <v>1320</v>
      </c>
      <c r="D174" s="47">
        <v>0</v>
      </c>
      <c r="E174" s="48">
        <v>0</v>
      </c>
    </row>
    <row r="175" spans="1:5" ht="15" customHeight="1" thickBot="1" x14ac:dyDescent="0.3">
      <c r="A175" s="64" t="s">
        <v>150</v>
      </c>
      <c r="B175" s="65"/>
      <c r="C175" s="41">
        <f>C8+C103</f>
        <v>6540837.3435699996</v>
      </c>
      <c r="D175" s="41">
        <f>D8+D103</f>
        <v>5335127.9750000006</v>
      </c>
      <c r="E175" s="42">
        <f>E8+E103</f>
        <v>5707536.743999999</v>
      </c>
    </row>
    <row r="176" spans="1:5" x14ac:dyDescent="0.25">
      <c r="A176" s="31"/>
      <c r="B176" s="31"/>
      <c r="C176" s="31"/>
      <c r="D176" s="31"/>
      <c r="E176" s="43" t="s">
        <v>316</v>
      </c>
    </row>
    <row r="177" spans="1:3" x14ac:dyDescent="0.25">
      <c r="A177" s="32"/>
    </row>
    <row r="178" spans="1:3" ht="15" customHeight="1" x14ac:dyDescent="0.25">
      <c r="A178" s="63"/>
      <c r="B178" s="63"/>
      <c r="C178" s="45"/>
    </row>
  </sheetData>
  <mergeCells count="10">
    <mergeCell ref="D5:E5"/>
    <mergeCell ref="A3:E3"/>
    <mergeCell ref="A4:E4"/>
    <mergeCell ref="D1:E1"/>
    <mergeCell ref="A178:B178"/>
    <mergeCell ref="A175:B175"/>
    <mergeCell ref="A5:A6"/>
    <mergeCell ref="B5:B6"/>
    <mergeCell ref="C5:C6"/>
    <mergeCell ref="D2:E2"/>
  </mergeCells>
  <pageMargins left="1.1811023622047245" right="0.39370078740157483" top="0.78740157480314965" bottom="0.51181102362204722" header="0.59055118110236227" footer="0.23622047244094491"/>
  <pageSetup paperSize="9" scale="92" fitToHeight="12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2022-10-31T06:28:21Z</cp:lastPrinted>
  <dcterms:created xsi:type="dcterms:W3CDTF">2019-11-01T08:25:04Z</dcterms:created>
  <dcterms:modified xsi:type="dcterms:W3CDTF">2022-12-19T13:27:43Z</dcterms:modified>
</cp:coreProperties>
</file>