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2\Постановление Капитальный ремонт МКД\"/>
    </mc:Choice>
  </mc:AlternateContent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_xlnm.Print_Area" localSheetId="0">Лист1!$A$1:$BF$114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78" i="1" l="1"/>
  <c r="AW13" i="1" l="1"/>
  <c r="AW14" i="1"/>
  <c r="AV13" i="1"/>
  <c r="AV14" i="1"/>
  <c r="AN13" i="1"/>
  <c r="AM13" i="1"/>
  <c r="AN14" i="1"/>
  <c r="AM14" i="1"/>
  <c r="BE14" i="1"/>
  <c r="BD14" i="1"/>
  <c r="BB68" i="1"/>
  <c r="AH13" i="1" l="1"/>
  <c r="AH68" i="1"/>
  <c r="AH14" i="1"/>
  <c r="AG13" i="1"/>
  <c r="AG68" i="1"/>
  <c r="AG14" i="1"/>
  <c r="AE13" i="1"/>
  <c r="AE78" i="1"/>
  <c r="AE68" i="1"/>
  <c r="AE14" i="1"/>
  <c r="AD13" i="1"/>
  <c r="AD78" i="1"/>
  <c r="AD68" i="1"/>
  <c r="AD14" i="1"/>
  <c r="Y13" i="1"/>
  <c r="Y78" i="1"/>
  <c r="Y14" i="1"/>
  <c r="X13" i="1"/>
  <c r="X78" i="1"/>
  <c r="X14" i="1"/>
  <c r="V13" i="1"/>
  <c r="V14" i="1"/>
  <c r="U14" i="1"/>
  <c r="S68" i="1"/>
  <c r="R13" i="1"/>
  <c r="R68" i="1"/>
  <c r="R14" i="1"/>
  <c r="BE13" i="1" l="1"/>
  <c r="BD13" i="1"/>
  <c r="N18" i="1" l="1"/>
  <c r="M17" i="1"/>
  <c r="B17" i="1"/>
  <c r="B18" i="1"/>
  <c r="B19" i="1"/>
  <c r="AH78" i="1" l="1"/>
  <c r="V78" i="1"/>
  <c r="V68" i="1"/>
  <c r="S78" i="1"/>
  <c r="N109" i="1" l="1"/>
  <c r="M108" i="1"/>
  <c r="N107" i="1"/>
  <c r="M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I91" i="1"/>
  <c r="N90" i="1"/>
  <c r="I90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N76" i="1"/>
  <c r="M75" i="1"/>
  <c r="H75" i="1"/>
  <c r="M74" i="1"/>
  <c r="Y68" i="1" l="1"/>
  <c r="U13" i="1"/>
  <c r="N73" i="1" l="1"/>
  <c r="N72" i="1"/>
  <c r="N69" i="1"/>
</calcChain>
</file>

<file path=xl/sharedStrings.xml><?xml version="1.0" encoding="utf-8"?>
<sst xmlns="http://schemas.openxmlformats.org/spreadsheetml/2006/main" count="942" uniqueCount="374">
  <si>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</si>
  <si>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</si>
  <si>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</si>
  <si>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</si>
  <si>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</si>
  <si>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</si>
  <si>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</si>
  <si>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</si>
  <si>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</si>
  <si>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</si>
  <si>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</si>
  <si>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</si>
  <si>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</si>
  <si>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</si>
  <si>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</si>
  <si>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</si>
  <si>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</si>
  <si>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</si>
  <si>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</si>
  <si>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</si>
  <si>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</si>
  <si>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</si>
  <si>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</si>
  <si>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</si>
  <si>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</si>
  <si>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</si>
  <si>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</si>
  <si>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</si>
  <si>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</si>
  <si>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</si>
  <si>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</si>
  <si>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</si>
  <si>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</si>
  <si>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</si>
  <si>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</si>
  <si>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</si>
  <si>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</si>
  <si>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</si>
  <si>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</si>
  <si>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</si>
  <si>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</si>
  <si>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</si>
  <si>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</si>
  <si>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</si>
  <si>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</si>
  <si>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</si>
  <si>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</si>
  <si>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г. Электросталь, ул. Комсомольская, д.4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</si>
  <si>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2021 г.
</t>
  </si>
  <si>
    <t>г. Электросталь, пр-кт. Ленина, д.01</t>
  </si>
  <si>
    <t>г. Электросталь, пр-кт. Ленина, д.36</t>
  </si>
  <si>
    <t>г. Электросталь, ул. Горького, д.20</t>
  </si>
  <si>
    <t>г. Электросталь, ул. Карла Маркса, д.48</t>
  </si>
  <si>
    <t>г. Электросталь, ул. Маяковского, д.14</t>
  </si>
  <si>
    <t>г. Электросталь, ул. Николаева, д.52</t>
  </si>
  <si>
    <t>г. Электросталь, ул. Октябрьская, д.5</t>
  </si>
  <si>
    <t>г. Электросталь, ул. Островского, д.1</t>
  </si>
  <si>
    <t>г. Электросталь, ул. Островского, д.19</t>
  </si>
  <si>
    <t>г. Электросталь, ул. Островского, д.21</t>
  </si>
  <si>
    <t>г. Электросталь, ул. Островского, д.23</t>
  </si>
  <si>
    <t>г. Электросталь, ул. Островского, д.25</t>
  </si>
  <si>
    <t>г. Электросталь, ул. Островского, д.26</t>
  </si>
  <si>
    <t>г. Электросталь, ул. Островского, д.3</t>
  </si>
  <si>
    <t>г. Электросталь, ул. Победы, д.2 к.1</t>
  </si>
  <si>
    <t>г. Электросталь, ул. Пушкина, д.18</t>
  </si>
  <si>
    <t>г. Электросталь, ул. Чернышевского, д.18</t>
  </si>
  <si>
    <t>г. Электросталь, ул. Юбилейная, д.17</t>
  </si>
  <si>
    <t>кирпич</t>
  </si>
  <si>
    <t>9\12</t>
  </si>
  <si>
    <t>деревянные каркасные</t>
  </si>
  <si>
    <t>блочные</t>
  </si>
  <si>
    <t>панельный</t>
  </si>
  <si>
    <t>ВИС Кровля</t>
  </si>
  <si>
    <t>Кровля Фасад</t>
  </si>
  <si>
    <t>Лифт</t>
  </si>
  <si>
    <t>Итого:</t>
  </si>
  <si>
    <t>Итого КПР 2021:</t>
  </si>
  <si>
    <t>Итого переходящие работы КПР 2014-2016:</t>
  </si>
  <si>
    <t>г. Электросталь, п. Фрязево, ул. Московская, д.2</t>
  </si>
  <si>
    <t>г. Электросталь, п. Фрязево, ул. Московская, д.4</t>
  </si>
  <si>
    <t>г. Электросталь, п. Фрязево, ул. Рабочая, д.4</t>
  </si>
  <si>
    <t>г. Электросталь, п. Фрязево, ул. Рабочая, д.6</t>
  </si>
  <si>
    <t>г. Электросталь, ул. Горького, д.16</t>
  </si>
  <si>
    <t>г. Электросталь, ул. Горького, д.22</t>
  </si>
  <si>
    <t>г. Электросталь, ул. Первомайская, д.34/19</t>
  </si>
  <si>
    <t>г. Электросталь, ул. Расковой, д.7</t>
  </si>
  <si>
    <t>Итого переходящие работы КПР 2017-2019:</t>
  </si>
  <si>
    <t>г. Электросталь, пр-кт. Ленина, д.38/7</t>
  </si>
  <si>
    <t>г. Электросталь, пр-кт. Ленина, д.39</t>
  </si>
  <si>
    <t>г. Электросталь, пр-кт. Ленина, д.40/8</t>
  </si>
  <si>
    <t>г. Электросталь, пр-кт. Ленина, д.42</t>
  </si>
  <si>
    <t>г. Электросталь, пр-кт. Ленина, д.43</t>
  </si>
  <si>
    <t>г. Электросталь, пр-кт. Ленина, д.44/14</t>
  </si>
  <si>
    <t>г. Электросталь, пр-кт. Ленина, д.45</t>
  </si>
  <si>
    <t>г. Электросталь, пр-кт. Ленина, д.47/12</t>
  </si>
  <si>
    <t>г. Электросталь, ул. Николаева, д.10</t>
  </si>
  <si>
    <t>г. Электросталь, ул. Николаева, д.58</t>
  </si>
  <si>
    <t>г. Электросталь, ул. Парковая, д.17</t>
  </si>
  <si>
    <t>г. Электросталь, ул. Парковая, д.19</t>
  </si>
  <si>
    <t>г. Электросталь, ул. Расковой, д.11</t>
  </si>
  <si>
    <t>г. Электросталь, ул. Расковой, д.21</t>
  </si>
  <si>
    <t>г. Электросталь, ул. Расковой, д.3</t>
  </si>
  <si>
    <t>г. Электросталь, ул. Советская, д.10/2</t>
  </si>
  <si>
    <t>г. Электросталь, ул. Советская, д.17</t>
  </si>
  <si>
    <t>г. Электросталь, ул. Чернышевского, д.11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</si>
  <si>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</si>
  <si>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</si>
  <si>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</si>
  <si>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</si>
  <si>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д.31</t>
  </si>
  <si>
    <t>г. Электросталь, ул. Чернышевского, д.8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</si>
  <si>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</si>
  <si>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</si>
  <si>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</si>
  <si>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д.118</t>
  </si>
  <si>
    <t>г. Электросталь, ш. Фрязевское, д.128</t>
  </si>
  <si>
    <t>г. Электросталь, ш. Фрязевское, д.130</t>
  </si>
  <si>
    <t>шлакоблок</t>
  </si>
  <si>
    <t>ВИС</t>
  </si>
  <si>
    <t>ВИС Кровля Отмостка</t>
  </si>
  <si>
    <t>Кровля</t>
  </si>
  <si>
    <t>ВИС Кровля Фасад</t>
  </si>
  <si>
    <t>ВИС Фасад</t>
  </si>
  <si>
    <t>ВИС Кровля Фасад Отмостка</t>
  </si>
  <si>
    <t>ВИС Отмостка</t>
  </si>
  <si>
    <t>кирпичный</t>
  </si>
  <si>
    <t>г. Электросталь, пр-кт. Ленина, д.03</t>
  </si>
  <si>
    <t>г. Электросталь, проезд. Восточный, д.25</t>
  </si>
  <si>
    <t>г. Электросталь, ул. Второва, д.4</t>
  </si>
  <si>
    <t>г. Электросталь, ул. Комсомольская, д.6</t>
  </si>
  <si>
    <t>г. Электросталь, ул. Мира, д.24</t>
  </si>
  <si>
    <t>г. Электросталь, ул. Мира, д.26</t>
  </si>
  <si>
    <t>г. Электросталь, ул. Октябрьская, д.8</t>
  </si>
  <si>
    <t>г. Электросталь, ул. Победы, д.14 к.1</t>
  </si>
  <si>
    <t>г. Электросталь, ул. Победы, д.6 к.4</t>
  </si>
  <si>
    <t>г. Электросталь, ул. Чернышевского, д.27</t>
  </si>
  <si>
    <t>г. Электросталь, п. Фрязево, ул. Рабочая, д.8</t>
  </si>
  <si>
    <t>9 175 411,77</t>
  </si>
  <si>
    <t>5 873 233,85</t>
  </si>
  <si>
    <t>11 582 617,95</t>
  </si>
  <si>
    <t>17 367 154,27</t>
  </si>
  <si>
    <t>1 089 419,36</t>
  </si>
  <si>
    <t>20 714 274,44</t>
  </si>
  <si>
    <t>13 025 365,69</t>
  </si>
  <si>
    <t>15 117 955,52</t>
  </si>
  <si>
    <t>62 179 683,48</t>
  </si>
  <si>
    <t>13 622 166,74</t>
  </si>
  <si>
    <t>28 437 935,56</t>
  </si>
  <si>
    <t>33 665 097,98</t>
  </si>
  <si>
    <t>16 571 419,54</t>
  </si>
  <si>
    <t>8 285 709,77</t>
  </si>
  <si>
    <t>19 713 261,94</t>
  </si>
  <si>
    <t>12 428 564,66</t>
  </si>
  <si>
    <t>16 571 419,55</t>
  </si>
  <si>
    <t>8 389 750,26</t>
  </si>
  <si>
    <t>8 948 045,78</t>
  </si>
  <si>
    <t>9 008 340,58</t>
  </si>
  <si>
    <t>9 079 250,15</t>
  </si>
  <si>
    <t>9 020 241,74</t>
  </si>
  <si>
    <t>9 208 660,00</t>
  </si>
  <si>
    <t>14 178 232,64</t>
  </si>
  <si>
    <t>4 142 854,89</t>
  </si>
  <si>
    <t>27 814 410,74</t>
  </si>
  <si>
    <t>4 298 245,82</t>
  </si>
  <si>
    <t>10 453 696,18</t>
  </si>
  <si>
    <t>10 457 591,96</t>
  </si>
  <si>
    <t>20 550 093,14</t>
  </si>
  <si>
    <t>1 609 310,29</t>
  </si>
  <si>
    <t>1 581 227,81</t>
  </si>
  <si>
    <t>695 782,85</t>
  </si>
  <si>
    <t>689 130,35</t>
  </si>
  <si>
    <t>897 686,28</t>
  </si>
  <si>
    <t>920 317,02</t>
  </si>
  <si>
    <t>14 286 813,71</t>
  </si>
  <si>
    <t>630 673,28</t>
  </si>
  <si>
    <t>11 351 362,40</t>
  </si>
  <si>
    <t>13 104 045,99</t>
  </si>
  <si>
    <t>13 377 161,60</t>
  </si>
  <si>
    <t>12 957 801,59</t>
  </si>
  <si>
    <t>12 011 267,36</t>
  </si>
  <si>
    <t>5 095 192,00</t>
  </si>
  <si>
    <t>15 124 444,13</t>
  </si>
  <si>
    <t>4 700 032,21</t>
  </si>
  <si>
    <t>15 211 379,96</t>
  </si>
  <si>
    <t>7 344 194,24</t>
  </si>
  <si>
    <t>7 684 347,33</t>
  </si>
  <si>
    <t>1 726 556,51</t>
  </si>
  <si>
    <t>1 340 056,12</t>
  </si>
  <si>
    <t>2 878 440,54</t>
  </si>
  <si>
    <t>1 232 851,63</t>
  </si>
  <si>
    <t>2 279 505,99</t>
  </si>
  <si>
    <t>4 106 893,44</t>
  </si>
  <si>
    <t>17 800 258,90</t>
  </si>
  <si>
    <t>1 206 050,51</t>
  </si>
  <si>
    <t>2 090 487,54</t>
  </si>
  <si>
    <t>2 321 823,55</t>
  </si>
  <si>
    <t>2 366 708,38</t>
  </si>
  <si>
    <t>4 297 266,67</t>
  </si>
  <si>
    <t>1 229 579,06</t>
  </si>
  <si>
    <t>5 278 182,55</t>
  </si>
  <si>
    <t>6 037 441,29</t>
  </si>
  <si>
    <t>0,00</t>
  </si>
  <si>
    <t>31 543 601,28</t>
  </si>
  <si>
    <t>15 589 544,60</t>
  </si>
  <si>
    <t>13 401 265,56</t>
  </si>
  <si>
    <t>3 938 286,44</t>
  </si>
  <si>
    <t>9 581 814,15</t>
  </si>
  <si>
    <t>1 474 537,56</t>
  </si>
  <si>
    <t>1 448 806,86</t>
  </si>
  <si>
    <t>637 514,07</t>
  </si>
  <si>
    <t>631 418,69</t>
  </si>
  <si>
    <t>577 857,13</t>
  </si>
  <si>
    <t>10 612 624,11</t>
  </si>
  <si>
    <t>15 912 730,68</t>
  </si>
  <si>
    <t>18 979 544,10</t>
  </si>
  <si>
    <t>11 934 548,01</t>
  </si>
  <si>
    <t>12 481 369,56</t>
  </si>
  <si>
    <t>26 056 382,22</t>
  </si>
  <si>
    <t>15 183 635,28</t>
  </si>
  <si>
    <t>7 591 817,64</t>
  </si>
  <si>
    <t>11 387 726,46</t>
  </si>
  <si>
    <t>3 795 908,82</t>
  </si>
  <si>
    <t>18 829 112,28</t>
  </si>
  <si>
    <t>8 407 010,97</t>
  </si>
  <si>
    <t>13 260 924,53</t>
  </si>
  <si>
    <t>12 739 299,27</t>
  </si>
  <si>
    <t>14 655 149,05</t>
  </si>
  <si>
    <t>12 238 231,84</t>
  </si>
  <si>
    <t>4 947 929,65</t>
  </si>
  <si>
    <t>5 355 939,08</t>
  </si>
  <si>
    <t>5 404 189,31</t>
  </si>
  <si>
    <t>5 099 142,01</t>
  </si>
  <si>
    <t>9 065 747,20</t>
  </si>
  <si>
    <t>11 573 508,46</t>
  </si>
  <si>
    <t>5 595 627,39</t>
  </si>
  <si>
    <t>10 400 735,20</t>
  </si>
  <si>
    <t>12 006 639,17</t>
  </si>
  <si>
    <t>12 256 882,53</t>
  </si>
  <si>
    <t>11 872 642,10</t>
  </si>
  <si>
    <t>11 005 376,00</t>
  </si>
  <si>
    <t>4 668 491,85</t>
  </si>
  <si>
    <t>13 857 837,76</t>
  </si>
  <si>
    <t>4 306 424,97</t>
  </si>
  <si>
    <t>13 937 493,10</t>
  </si>
  <si>
    <t>6 729 149,93</t>
  </si>
  <si>
    <t>6 869 440,18</t>
  </si>
  <si>
    <t>1 581 964,92</t>
  </si>
  <si>
    <t>1 227 832,25</t>
  </si>
  <si>
    <t>2 637 383,67</t>
  </si>
  <si>
    <t>1 129 605,67</t>
  </si>
  <si>
    <t>2 088 607,28</t>
  </si>
  <si>
    <t>3 762 958,99</t>
  </si>
  <si>
    <t>16 309 564,69</t>
  </si>
  <si>
    <t>1 105 049,03</t>
  </si>
  <si>
    <t>1 915 418,31</t>
  </si>
  <si>
    <t>2 127 380,93</t>
  </si>
  <si>
    <t>2 168 506,85</t>
  </si>
  <si>
    <t>3 937 389,29</t>
  </si>
  <si>
    <t>1 126 607,17</t>
  </si>
  <si>
    <t>4 836 157,73</t>
  </si>
  <si>
    <t>3 189 831,18</t>
  </si>
  <si>
    <t>3 644 845,07</t>
  </si>
  <si>
    <t>5 531 831,87</t>
  </si>
  <si>
    <t>3 811 104,07</t>
  </si>
  <si>
    <t>3 833 049,96</t>
  </si>
  <si>
    <t>5 381 376,07</t>
  </si>
  <si>
    <t>998 185,23</t>
  </si>
  <si>
    <t>590 968,00</t>
  </si>
  <si>
    <t>11 668 764,51</t>
  </si>
  <si>
    <t>601 098,88</t>
  </si>
  <si>
    <t>4 747 542,01</t>
  </si>
  <si>
    <t>2 207 003,86</t>
  </si>
  <si>
    <t>2 275 975,94</t>
  </si>
  <si>
    <t>2 282 971,08</t>
  </si>
  <si>
    <t>2 347 942,29</t>
  </si>
  <si>
    <t>2 542 245,79</t>
  </si>
  <si>
    <t>2 502 594,42</t>
  </si>
  <si>
    <t>3 140 971,90</t>
  </si>
  <si>
    <t>510 300,87</t>
  </si>
  <si>
    <t>3 487 112,86</t>
  </si>
  <si>
    <t>13 090 355,24</t>
  </si>
  <si>
    <t>171 376,50</t>
  </si>
  <si>
    <t>1 020 740,53</t>
  </si>
  <si>
    <t>1 076 588,20</t>
  </si>
  <si>
    <t>532 211,68</t>
  </si>
  <si>
    <t>566 770,88</t>
  </si>
  <si>
    <t>623 447,97</t>
  </si>
  <si>
    <t>530 691,08</t>
  </si>
  <si>
    <t>784 148,25</t>
  </si>
  <si>
    <t>495 504,39</t>
  </si>
  <si>
    <t>822 508,96</t>
  </si>
  <si>
    <t>843 244,48</t>
  </si>
  <si>
    <t>Устройство колясочной зоны</t>
  </si>
  <si>
    <t>ед</t>
  </si>
  <si>
    <t>панельные стены</t>
  </si>
  <si>
    <t>кирпичные стены</t>
  </si>
  <si>
    <t>Кирпич</t>
  </si>
  <si>
    <t>крупнопанельный</t>
  </si>
  <si>
    <t>г. Электросталь, д. Всеволодово, мкр. Ногинск-5, д.10</t>
  </si>
  <si>
    <t>г. Электросталь, д. Всеволодово, мкр. Ногинск-5, д.6</t>
  </si>
  <si>
    <t>г. Электросталь, проезд. Чернышевского, д.17</t>
  </si>
  <si>
    <t>г. Электросталь, ул. Горького, д.18</t>
  </si>
  <si>
    <t>г. Электросталь, ул. Мира, д.20а</t>
  </si>
  <si>
    <t>г. Электросталь, ул. Октябрьская, д. 17</t>
  </si>
  <si>
    <t>г. Электросталь, ул. Первомайская, д.26</t>
  </si>
  <si>
    <t>г. Электросталь, ул. Расковой, д.9</t>
  </si>
  <si>
    <t>г. Электросталь, ул. Чернышевского, д.24</t>
  </si>
  <si>
    <t>г. Электросталь, ул. Чернышевского, д.32</t>
  </si>
  <si>
    <t>г. Электросталь, ул. Чернышевского, д.32а</t>
  </si>
  <si>
    <t>г. Электросталь, ул. Чернышевского, д.33</t>
  </si>
  <si>
    <t>г. Электросталь, ул. Чернышевского, д.9а</t>
  </si>
  <si>
    <t>г. Электросталь, ул. Юбилейная, д.1а</t>
  </si>
  <si>
    <t>"     "                                    2022 года</t>
  </si>
  <si>
    <t>Э.Б. Душкин</t>
  </si>
  <si>
    <t xml:space="preserve">ВИС Кровля </t>
  </si>
  <si>
    <t>4\5</t>
  </si>
  <si>
    <t>Фасад</t>
  </si>
  <si>
    <t>598 496,17</t>
  </si>
  <si>
    <t>1 412 584,11 + ПСД</t>
  </si>
  <si>
    <t>1 034 468,68 + ПСД</t>
  </si>
  <si>
    <t>37 962 824,43 + ПСД</t>
  </si>
  <si>
    <t>20 073 187,20</t>
  </si>
  <si>
    <t>4 641 260,40</t>
  </si>
  <si>
    <t>7 950 735,62</t>
  </si>
  <si>
    <t>3 227 552,90</t>
  </si>
  <si>
    <t>10 105 400,16</t>
  </si>
  <si>
    <t>14 798 947,50</t>
  </si>
  <si>
    <t>1 981 186,36</t>
  </si>
  <si>
    <t>4 527 562,18</t>
  </si>
  <si>
    <t>5 832 065,53</t>
  </si>
  <si>
    <t>3 068 218,01</t>
  </si>
  <si>
    <t>2 291 439,99</t>
  </si>
  <si>
    <t>1 284 075,79</t>
  </si>
  <si>
    <t>369 033,50</t>
  </si>
  <si>
    <t>5 171 951,92</t>
  </si>
  <si>
    <t>603 631,60</t>
  </si>
  <si>
    <t>2 136 966,22</t>
  </si>
  <si>
    <t>262 347,58</t>
  </si>
  <si>
    <t>163 360,44</t>
  </si>
  <si>
    <t>605 214,94</t>
  </si>
  <si>
    <t>190 376,12</t>
  </si>
  <si>
    <t>2 022 404,38</t>
  </si>
  <si>
    <t>4 100 717,50</t>
  </si>
  <si>
    <t>30 271 278,96</t>
  </si>
  <si>
    <t>2 056 641,39</t>
  </si>
  <si>
    <t>1 002 561,93</t>
  </si>
  <si>
    <t>653 198,72</t>
  </si>
  <si>
    <t>3 522 551,23</t>
  </si>
  <si>
    <t>16 810 374,83</t>
  </si>
  <si>
    <t>2 162 266,80</t>
  </si>
  <si>
    <t>4 941 381,36</t>
  </si>
  <si>
    <t>10 904 653,39</t>
  </si>
  <si>
    <t>3 348 653,14</t>
  </si>
  <si>
    <t>2 500 877,61</t>
  </si>
  <si>
    <t>286 326,15</t>
  </si>
  <si>
    <t>178 291,58</t>
  </si>
  <si>
    <t>1 401 440,32</t>
  </si>
  <si>
    <t>21 907 876,51</t>
  </si>
  <si>
    <t>660 531,59</t>
  </si>
  <si>
    <t>3 689 158,25</t>
  </si>
  <si>
    <t>4 185 760,41</t>
  </si>
  <si>
    <t>4 367 215,48</t>
  </si>
  <si>
    <t>4 391 167,22</t>
  </si>
  <si>
    <t>115 062 885,42+ПСД</t>
  </si>
  <si>
    <t>120 470 533,80+ПСД</t>
  </si>
  <si>
    <t>Заместитель начальника Управления городского жилищного</t>
  </si>
  <si>
    <t>13 730 070,55+ПСД</t>
  </si>
  <si>
    <t>16 929 356,65+ПСД</t>
  </si>
  <si>
    <t>574 814 029,25+ПСД</t>
  </si>
  <si>
    <t>790 485 827,08+ПСД</t>
  </si>
  <si>
    <t>92 238 598,60+ПСД</t>
  </si>
  <si>
    <t>909 347 068,34+ПСД</t>
  </si>
  <si>
    <t>693 675 270,51+ПСД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</si>
  <si>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                   городского округа Электросталь                                                                                                                                                      Московской области                                                                                                                                                       от 05.04.2022 № 339/4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</si>
</sst>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NumberFormat="1" applyFont="1" applyAlignment="1">
      <alignment horizontal="center" wrapText="1"/>
    </xf>
    <xf numFmtId="0" fontId="6" fillId="0" borderId="0" xfId="0" applyFont="1" applyBorder="1"/>
    <xf numFmtId="0" fontId="7" fillId="0" borderId="0" xfId="0" applyFont="1" applyBorder="1"/>
    <xf numFmtId="0" fontId="7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0" fontId="9" fillId="0" borderId="0" xfId="6" applyFont="1" applyAlignment="1">
      <alignment vertical="center"/>
    </xf>
    <xf numFmtId="0" fontId="9" fillId="0" borderId="0" xfId="6" applyFont="1"/>
    <xf numFmtId="0" fontId="9" fillId="3" borderId="0" xfId="6" applyFont="1" applyFill="1"/>
    <xf numFmtId="4" fontId="9" fillId="3" borderId="0" xfId="6" applyNumberFormat="1" applyFont="1" applyFill="1"/>
    <xf numFmtId="0" fontId="10" fillId="3" borderId="0" xfId="0" applyFont="1" applyFill="1"/>
    <xf numFmtId="0" fontId="10" fillId="0" borderId="0" xfId="0" applyFont="1"/>
    <xf numFmtId="14" fontId="10" fillId="0" borderId="0" xfId="0" applyNumberFormat="1" applyFont="1"/>
    <xf numFmtId="49" fontId="9" fillId="0" borderId="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 wrapText="1"/>
    </xf>
    <xf numFmtId="0" fontId="12" fillId="3" borderId="0" xfId="6" applyFont="1" applyFill="1" applyBorder="1" applyAlignment="1">
      <alignment vertical="center" wrapText="1"/>
    </xf>
    <xf numFmtId="4" fontId="12" fillId="3" borderId="0" xfId="6" applyNumberFormat="1" applyFont="1" applyFill="1" applyBorder="1" applyAlignment="1">
      <alignment vertical="center" wrapText="1"/>
    </xf>
    <xf numFmtId="0" fontId="12" fillId="0" borderId="1" xfId="6" applyFont="1" applyFill="1" applyBorder="1" applyAlignment="1">
      <alignment vertical="center" wrapText="1"/>
    </xf>
    <xf numFmtId="0" fontId="10" fillId="0" borderId="0" xfId="0" applyFont="1" applyAlignment="1"/>
    <xf numFmtId="14" fontId="10" fillId="0" borderId="0" xfId="0" applyNumberFormat="1" applyFont="1" applyAlignment="1"/>
    <xf numFmtId="1" fontId="11" fillId="3" borderId="2" xfId="0" applyNumberFormat="1" applyFont="1" applyFill="1" applyBorder="1" applyAlignment="1" applyProtection="1">
      <alignment horizontal="center" vertical="center" textRotation="90" wrapText="1"/>
    </xf>
    <xf numFmtId="4" fontId="11" fillId="2" borderId="2" xfId="0" applyNumberFormat="1" applyFont="1" applyFill="1" applyBorder="1" applyAlignment="1" applyProtection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3" fontId="11" fillId="3" borderId="2" xfId="0" applyNumberFormat="1" applyFont="1" applyFill="1" applyBorder="1" applyAlignment="1" applyProtection="1">
      <alignment horizontal="center" vertical="center" textRotation="90" wrapText="1"/>
    </xf>
    <xf numFmtId="0" fontId="11" fillId="3" borderId="2" xfId="0" applyFont="1" applyFill="1" applyBorder="1" applyAlignment="1" applyProtection="1">
      <alignment horizontal="center" vertical="center" textRotation="90"/>
    </xf>
    <xf numFmtId="1" fontId="11" fillId="3" borderId="2" xfId="0" applyNumberFormat="1" applyFont="1" applyFill="1" applyBorder="1" applyAlignment="1" applyProtection="1">
      <alignment horizontal="center" vertical="center" textRotation="90"/>
    </xf>
    <xf numFmtId="1" fontId="11" fillId="3" borderId="2" xfId="0" applyNumberFormat="1" applyFont="1" applyFill="1" applyBorder="1" applyAlignment="1" applyProtection="1">
      <alignment horizontal="center" vertical="center"/>
    </xf>
    <xf numFmtId="4" fontId="11" fillId="3" borderId="2" xfId="0" applyNumberFormat="1" applyFont="1" applyFill="1" applyBorder="1" applyAlignment="1" applyProtection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2" fontId="9" fillId="3" borderId="2" xfId="0" applyNumberFormat="1" applyFont="1" applyFill="1" applyBorder="1" applyAlignment="1"/>
    <xf numFmtId="1" fontId="11" fillId="3" borderId="2" xfId="6" applyNumberFormat="1" applyFont="1" applyFill="1" applyBorder="1" applyAlignment="1" applyProtection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1" fillId="0" borderId="2" xfId="6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wrapText="1"/>
    </xf>
    <xf numFmtId="0" fontId="11" fillId="3" borderId="2" xfId="0" applyNumberFormat="1" applyFont="1" applyFill="1" applyBorder="1" applyAlignment="1" applyProtection="1">
      <alignment horizontal="center" wrapText="1"/>
    </xf>
    <xf numFmtId="0" fontId="9" fillId="3" borderId="2" xfId="0" applyNumberFormat="1" applyFont="1" applyFill="1" applyBorder="1" applyAlignment="1">
      <alignment horizontal="center" wrapText="1"/>
    </xf>
    <xf numFmtId="0" fontId="11" fillId="3" borderId="2" xfId="6" applyNumberFormat="1" applyFont="1" applyFill="1" applyBorder="1" applyAlignment="1" applyProtection="1">
      <alignment horizont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2" xfId="6" applyNumberFormat="1" applyFont="1" applyFill="1" applyBorder="1" applyAlignment="1" applyProtection="1">
      <alignment horizontal="center" wrapText="1"/>
    </xf>
    <xf numFmtId="0" fontId="11" fillId="0" borderId="0" xfId="6" applyFont="1" applyFill="1" applyBorder="1" applyAlignment="1" applyProtection="1">
      <alignment horizontal="center" vertical="center" wrapText="1"/>
    </xf>
    <xf numFmtId="0" fontId="11" fillId="2" borderId="0" xfId="8" applyFont="1" applyFill="1" applyBorder="1" applyAlignment="1" applyProtection="1">
      <alignment horizontal="left" vertical="top" wrapText="1"/>
    </xf>
    <xf numFmtId="0" fontId="13" fillId="3" borderId="0" xfId="0" applyFont="1" applyFill="1" applyBorder="1"/>
    <xf numFmtId="4" fontId="13" fillId="3" borderId="0" xfId="0" applyNumberFormat="1" applyFont="1" applyFill="1" applyBorder="1"/>
    <xf numFmtId="4" fontId="10" fillId="3" borderId="0" xfId="0" applyNumberFormat="1" applyFont="1" applyFill="1" applyBorder="1"/>
    <xf numFmtId="0" fontId="10" fillId="3" borderId="0" xfId="0" applyFont="1" applyFill="1" applyBorder="1"/>
    <xf numFmtId="0" fontId="13" fillId="0" borderId="0" xfId="0" applyFont="1" applyBorder="1"/>
    <xf numFmtId="4" fontId="10" fillId="0" borderId="0" xfId="0" applyNumberFormat="1" applyFont="1" applyBorder="1"/>
    <xf numFmtId="14" fontId="13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3" borderId="0" xfId="0" applyFont="1" applyFill="1"/>
    <xf numFmtId="0" fontId="13" fillId="3" borderId="0" xfId="0" applyFont="1" applyFill="1"/>
    <xf numFmtId="4" fontId="13" fillId="3" borderId="0" xfId="0" applyNumberFormat="1" applyFont="1" applyFill="1"/>
    <xf numFmtId="0" fontId="13" fillId="0" borderId="0" xfId="0" applyFont="1"/>
    <xf numFmtId="14" fontId="13" fillId="0" borderId="0" xfId="0" applyNumberFormat="1" applyFont="1"/>
    <xf numFmtId="0" fontId="9" fillId="0" borderId="0" xfId="0" applyFont="1" applyAlignment="1"/>
    <xf numFmtId="0" fontId="9" fillId="3" borderId="0" xfId="0" applyFont="1" applyFill="1" applyAlignment="1"/>
    <xf numFmtId="4" fontId="9" fillId="3" borderId="0" xfId="0" applyNumberFormat="1" applyFont="1" applyFill="1" applyAlignment="1"/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3" borderId="0" xfId="0" applyFont="1" applyFill="1" applyAlignment="1"/>
    <xf numFmtId="0" fontId="13" fillId="0" borderId="0" xfId="0" applyFont="1" applyAlignment="1">
      <alignment vertical="center"/>
    </xf>
    <xf numFmtId="0" fontId="16" fillId="3" borderId="2" xfId="0" applyFont="1" applyFill="1" applyBorder="1" applyAlignment="1">
      <alignment vertical="top"/>
    </xf>
    <xf numFmtId="0" fontId="16" fillId="3" borderId="2" xfId="0" applyFont="1" applyFill="1" applyBorder="1" applyAlignment="1"/>
    <xf numFmtId="4" fontId="16" fillId="3" borderId="2" xfId="0" applyNumberFormat="1" applyFont="1" applyFill="1" applyBorder="1" applyAlignment="1"/>
    <xf numFmtId="4" fontId="17" fillId="3" borderId="2" xfId="0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 applyProtection="1">
      <alignment horizontal="center" vertical="center" wrapText="1"/>
    </xf>
    <xf numFmtId="14" fontId="1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6" fillId="0" borderId="0" xfId="0" applyFont="1" applyBorder="1"/>
    <xf numFmtId="0" fontId="16" fillId="0" borderId="0" xfId="0" applyFont="1"/>
    <xf numFmtId="0" fontId="16" fillId="3" borderId="0" xfId="0" applyFont="1" applyFill="1" applyBorder="1"/>
    <xf numFmtId="0" fontId="16" fillId="3" borderId="0" xfId="0" applyFont="1" applyFill="1"/>
    <xf numFmtId="2" fontId="15" fillId="3" borderId="28" xfId="6" applyNumberFormat="1" applyFont="1" applyFill="1" applyBorder="1" applyAlignment="1" applyProtection="1">
      <alignment horizontal="center" vertical="center"/>
    </xf>
    <xf numFmtId="4" fontId="17" fillId="3" borderId="28" xfId="0" applyNumberFormat="1" applyFont="1" applyFill="1" applyBorder="1" applyAlignment="1" applyProtection="1">
      <alignment horizontal="center" vertical="center" wrapText="1"/>
    </xf>
    <xf numFmtId="14" fontId="17" fillId="3" borderId="28" xfId="0" applyNumberFormat="1" applyFont="1" applyFill="1" applyBorder="1" applyAlignment="1" applyProtection="1">
      <alignment horizontal="center" vertical="center" wrapText="1"/>
    </xf>
    <xf numFmtId="4" fontId="18" fillId="3" borderId="28" xfId="0" applyNumberFormat="1" applyFont="1" applyFill="1" applyBorder="1" applyAlignment="1">
      <alignment horizontal="center" vertical="center"/>
    </xf>
    <xf numFmtId="2" fontId="15" fillId="3" borderId="27" xfId="6" applyNumberFormat="1" applyFont="1" applyFill="1" applyBorder="1" applyAlignment="1" applyProtection="1">
      <alignment horizontal="left" vertical="center" wrapText="1"/>
    </xf>
    <xf numFmtId="0" fontId="16" fillId="3" borderId="27" xfId="0" applyFont="1" applyFill="1" applyBorder="1" applyAlignment="1">
      <alignment horizontal="center" vertical="center"/>
    </xf>
    <xf numFmtId="4" fontId="16" fillId="3" borderId="27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/>
    <xf numFmtId="4" fontId="16" fillId="4" borderId="27" xfId="0" applyNumberFormat="1" applyFont="1" applyFill="1" applyBorder="1" applyAlignment="1" applyProtection="1">
      <alignment horizontal="center" vertical="center" wrapText="1"/>
    </xf>
    <xf numFmtId="0" fontId="16" fillId="4" borderId="27" xfId="0" applyFont="1" applyFill="1" applyBorder="1" applyAlignment="1" applyProtection="1">
      <alignment horizontal="center" vertical="center" wrapText="1"/>
    </xf>
    <xf numFmtId="165" fontId="16" fillId="4" borderId="27" xfId="0" applyNumberFormat="1" applyFont="1" applyFill="1" applyBorder="1" applyAlignment="1" applyProtection="1">
      <alignment horizontal="center" vertical="center" wrapText="1"/>
    </xf>
    <xf numFmtId="166" fontId="16" fillId="4" borderId="27" xfId="0" applyNumberFormat="1" applyFont="1" applyFill="1" applyBorder="1" applyAlignment="1" applyProtection="1">
      <alignment horizontal="center" vertical="center" wrapText="1"/>
    </xf>
    <xf numFmtId="4" fontId="17" fillId="3" borderId="27" xfId="0" applyNumberFormat="1" applyFont="1" applyFill="1" applyBorder="1" applyAlignment="1" applyProtection="1">
      <alignment horizontal="center" vertical="center" wrapText="1"/>
    </xf>
    <xf numFmtId="4" fontId="15" fillId="3" borderId="27" xfId="0" applyNumberFormat="1" applyFont="1" applyFill="1" applyBorder="1" applyAlignment="1" applyProtection="1">
      <alignment horizontal="center" vertical="center" wrapText="1"/>
    </xf>
    <xf numFmtId="14" fontId="17" fillId="3" borderId="27" xfId="0" applyNumberFormat="1" applyFont="1" applyFill="1" applyBorder="1" applyAlignment="1" applyProtection="1">
      <alignment horizontal="center" vertical="center" wrapText="1"/>
    </xf>
    <xf numFmtId="2" fontId="15" fillId="3" borderId="27" xfId="0" applyNumberFormat="1" applyFont="1" applyFill="1" applyBorder="1" applyAlignment="1" applyProtection="1">
      <alignment horizontal="center" vertical="center" wrapText="1"/>
    </xf>
    <xf numFmtId="1" fontId="15" fillId="3" borderId="27" xfId="6" applyNumberFormat="1" applyFont="1" applyFill="1" applyBorder="1" applyAlignment="1" applyProtection="1">
      <alignment horizontal="center" vertical="center"/>
    </xf>
    <xf numFmtId="2" fontId="15" fillId="3" borderId="27" xfId="6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5" fillId="4" borderId="2" xfId="8" applyFont="1" applyFill="1" applyBorder="1" applyAlignment="1" applyProtection="1">
      <alignment horizontal="center" vertical="center" wrapText="1" shrinkToFit="1"/>
    </xf>
    <xf numFmtId="4" fontId="19" fillId="3" borderId="2" xfId="2" applyNumberFormat="1" applyFont="1" applyFill="1" applyBorder="1" applyAlignment="1">
      <alignment horizontal="center" vertical="center" wrapText="1"/>
    </xf>
    <xf numFmtId="1" fontId="19" fillId="3" borderId="2" xfId="2" applyNumberFormat="1" applyFont="1" applyFill="1" applyBorder="1" applyAlignment="1">
      <alignment horizontal="center" vertical="center" wrapText="1"/>
    </xf>
    <xf numFmtId="4" fontId="16" fillId="0" borderId="27" xfId="0" applyNumberFormat="1" applyFont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right" vertical="center" wrapText="1"/>
    </xf>
    <xf numFmtId="0" fontId="15" fillId="3" borderId="27" xfId="8" applyFont="1" applyFill="1" applyBorder="1" applyAlignment="1" applyProtection="1">
      <alignment horizontal="left" vertical="center" wrapText="1"/>
    </xf>
    <xf numFmtId="0" fontId="15" fillId="4" borderId="29" xfId="8" applyNumberFormat="1" applyFont="1" applyFill="1" applyBorder="1" applyAlignment="1" applyProtection="1">
      <alignment horizontal="center" vertical="center" wrapText="1" shrinkToFit="1"/>
    </xf>
    <xf numFmtId="0" fontId="15" fillId="4" borderId="29" xfId="8" applyFont="1" applyFill="1" applyBorder="1" applyAlignment="1" applyProtection="1">
      <alignment horizontal="center" vertical="center" wrapText="1" shrinkToFit="1"/>
    </xf>
    <xf numFmtId="0" fontId="15" fillId="4" borderId="2" xfId="8" applyNumberFormat="1" applyFont="1" applyFill="1" applyBorder="1" applyAlignment="1" applyProtection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/>
    </xf>
    <xf numFmtId="4" fontId="15" fillId="4" borderId="2" xfId="8" applyNumberFormat="1" applyFont="1" applyFill="1" applyBorder="1" applyAlignment="1" applyProtection="1">
      <alignment horizontal="center" vertical="center" wrapText="1" shrinkToFit="1"/>
    </xf>
    <xf numFmtId="14" fontId="19" fillId="3" borderId="27" xfId="2" applyNumberFormat="1" applyFont="1" applyFill="1" applyBorder="1" applyAlignment="1">
      <alignment horizontal="center" vertical="center" wrapText="1"/>
    </xf>
    <xf numFmtId="4" fontId="15" fillId="3" borderId="27" xfId="2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 wrapText="1"/>
    </xf>
    <xf numFmtId="0" fontId="15" fillId="4" borderId="27" xfId="8" applyNumberFormat="1" applyFont="1" applyFill="1" applyBorder="1" applyAlignment="1" applyProtection="1">
      <alignment horizontal="center" vertical="center" wrapText="1" shrinkToFit="1"/>
    </xf>
    <xf numFmtId="0" fontId="15" fillId="4" borderId="27" xfId="8" applyFont="1" applyFill="1" applyBorder="1" applyAlignment="1" applyProtection="1">
      <alignment horizontal="center" vertical="center" wrapText="1" shrinkToFit="1"/>
    </xf>
    <xf numFmtId="0" fontId="15" fillId="4" borderId="39" xfId="8" applyNumberFormat="1" applyFont="1" applyFill="1" applyBorder="1" applyAlignment="1" applyProtection="1">
      <alignment horizontal="center" vertical="center" wrapText="1" shrinkToFit="1"/>
    </xf>
    <xf numFmtId="166" fontId="16" fillId="5" borderId="27" xfId="0" applyNumberFormat="1" applyFont="1" applyFill="1" applyBorder="1" applyAlignment="1" applyProtection="1">
      <alignment horizontal="center" vertical="center" wrapText="1"/>
    </xf>
    <xf numFmtId="0" fontId="16" fillId="5" borderId="27" xfId="0" applyFont="1" applyFill="1" applyBorder="1" applyAlignment="1" applyProtection="1">
      <alignment horizontal="center" vertical="center" wrapText="1"/>
    </xf>
    <xf numFmtId="165" fontId="16" fillId="5" borderId="27" xfId="0" applyNumberFormat="1" applyFont="1" applyFill="1" applyBorder="1" applyAlignment="1" applyProtection="1">
      <alignment horizontal="center" vertical="center" wrapText="1"/>
    </xf>
    <xf numFmtId="14" fontId="19" fillId="0" borderId="27" xfId="2" applyNumberFormat="1" applyFont="1" applyFill="1" applyBorder="1" applyAlignment="1">
      <alignment horizontal="center" vertical="center" wrapText="1"/>
    </xf>
    <xf numFmtId="4" fontId="15" fillId="0" borderId="27" xfId="2" applyNumberFormat="1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14" fontId="15" fillId="0" borderId="27" xfId="2" applyNumberFormat="1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 applyProtection="1">
      <alignment horizontal="center" vertical="center" wrapText="1"/>
    </xf>
    <xf numFmtId="0" fontId="15" fillId="3" borderId="42" xfId="8" applyFont="1" applyFill="1" applyBorder="1" applyAlignment="1" applyProtection="1">
      <alignment horizontal="left" vertical="center" wrapText="1"/>
    </xf>
    <xf numFmtId="0" fontId="15" fillId="4" borderId="18" xfId="8" applyNumberFormat="1" applyFont="1" applyFill="1" applyBorder="1" applyAlignment="1" applyProtection="1">
      <alignment horizontal="center" vertical="center" wrapText="1" shrinkToFit="1"/>
    </xf>
    <xf numFmtId="0" fontId="15" fillId="4" borderId="18" xfId="8" applyFont="1" applyFill="1" applyBorder="1" applyAlignment="1" applyProtection="1">
      <alignment horizontal="center" vertical="center" wrapText="1" shrinkToFit="1"/>
    </xf>
    <xf numFmtId="4" fontId="15" fillId="4" borderId="18" xfId="8" applyNumberFormat="1" applyFont="1" applyFill="1" applyBorder="1" applyAlignment="1" applyProtection="1">
      <alignment horizontal="center" vertical="center" wrapText="1" shrinkToFit="1"/>
    </xf>
    <xf numFmtId="4" fontId="19" fillId="3" borderId="18" xfId="2" applyNumberFormat="1" applyFont="1" applyFill="1" applyBorder="1" applyAlignment="1">
      <alignment horizontal="center" vertical="center" wrapText="1"/>
    </xf>
    <xf numFmtId="1" fontId="19" fillId="3" borderId="18" xfId="2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3" fontId="15" fillId="4" borderId="18" xfId="8" applyNumberFormat="1" applyFont="1" applyFill="1" applyBorder="1" applyAlignment="1" applyProtection="1">
      <alignment horizontal="center" vertical="center" wrapText="1" shrinkToFit="1"/>
    </xf>
    <xf numFmtId="4" fontId="16" fillId="3" borderId="18" xfId="0" applyNumberFormat="1" applyFont="1" applyFill="1" applyBorder="1" applyAlignment="1">
      <alignment horizontal="center" vertical="center"/>
    </xf>
    <xf numFmtId="4" fontId="15" fillId="3" borderId="18" xfId="6" applyNumberFormat="1" applyFont="1" applyFill="1" applyBorder="1" applyAlignment="1" applyProtection="1">
      <alignment horizontal="center" vertical="center" wrapText="1"/>
    </xf>
    <xf numFmtId="1" fontId="15" fillId="3" borderId="18" xfId="6" applyNumberFormat="1" applyFont="1" applyFill="1" applyBorder="1" applyAlignment="1" applyProtection="1">
      <alignment horizontal="center" vertical="center" wrapText="1"/>
    </xf>
    <xf numFmtId="4" fontId="15" fillId="0" borderId="27" xfId="6" applyNumberFormat="1" applyFont="1" applyFill="1" applyBorder="1" applyAlignment="1" applyProtection="1">
      <alignment horizontal="center" vertical="center" wrapText="1"/>
    </xf>
    <xf numFmtId="14" fontId="15" fillId="0" borderId="27" xfId="6" applyNumberFormat="1" applyFont="1" applyFill="1" applyBorder="1" applyAlignment="1" applyProtection="1">
      <alignment horizontal="center" vertical="center" wrapText="1"/>
    </xf>
    <xf numFmtId="4" fontId="15" fillId="3" borderId="27" xfId="6" applyNumberFormat="1" applyFont="1" applyFill="1" applyBorder="1" applyAlignment="1" applyProtection="1">
      <alignment horizontal="center" vertical="center" wrapText="1"/>
    </xf>
    <xf numFmtId="14" fontId="15" fillId="3" borderId="27" xfId="6" applyNumberFormat="1" applyFont="1" applyFill="1" applyBorder="1" applyAlignment="1" applyProtection="1">
      <alignment horizontal="center" vertical="center" wrapText="1"/>
    </xf>
    <xf numFmtId="0" fontId="15" fillId="3" borderId="38" xfId="8" applyFont="1" applyFill="1" applyBorder="1" applyAlignment="1" applyProtection="1">
      <alignment horizontal="left" vertical="center" wrapText="1"/>
    </xf>
    <xf numFmtId="165" fontId="16" fillId="4" borderId="29" xfId="0" applyNumberFormat="1" applyFont="1" applyFill="1" applyBorder="1" applyAlignment="1" applyProtection="1">
      <alignment horizontal="center" vertical="center" wrapText="1"/>
    </xf>
    <xf numFmtId="166" fontId="16" fillId="5" borderId="29" xfId="0" applyNumberFormat="1" applyFont="1" applyFill="1" applyBorder="1" applyAlignment="1" applyProtection="1">
      <alignment horizontal="center" vertical="center" wrapText="1"/>
    </xf>
    <xf numFmtId="0" fontId="16" fillId="5" borderId="29" xfId="0" applyFont="1" applyFill="1" applyBorder="1" applyAlignment="1" applyProtection="1">
      <alignment horizontal="center" vertical="center" wrapText="1"/>
    </xf>
    <xf numFmtId="165" fontId="16" fillId="5" borderId="29" xfId="0" applyNumberFormat="1" applyFont="1" applyFill="1" applyBorder="1" applyAlignment="1" applyProtection="1">
      <alignment horizontal="center" vertical="center" wrapText="1"/>
    </xf>
    <xf numFmtId="4" fontId="16" fillId="0" borderId="30" xfId="0" applyNumberFormat="1" applyFont="1" applyBorder="1" applyAlignment="1">
      <alignment horizontal="center" vertical="center"/>
    </xf>
    <xf numFmtId="4" fontId="15" fillId="3" borderId="30" xfId="0" applyNumberFormat="1" applyFont="1" applyFill="1" applyBorder="1" applyAlignment="1" applyProtection="1">
      <alignment horizontal="center" vertical="center" wrapText="1"/>
    </xf>
    <xf numFmtId="14" fontId="19" fillId="0" borderId="30" xfId="2" applyNumberFormat="1" applyFont="1" applyFill="1" applyBorder="1" applyAlignment="1">
      <alignment horizontal="center" vertical="center" wrapText="1"/>
    </xf>
    <xf numFmtId="4" fontId="15" fillId="0" borderId="30" xfId="6" applyNumberFormat="1" applyFont="1" applyFill="1" applyBorder="1" applyAlignment="1" applyProtection="1">
      <alignment horizontal="center" vertical="center" wrapText="1"/>
    </xf>
    <xf numFmtId="4" fontId="15" fillId="0" borderId="30" xfId="2" applyNumberFormat="1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14" fontId="15" fillId="0" borderId="30" xfId="6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Fill="1" applyBorder="1" applyAlignment="1" applyProtection="1">
      <alignment horizontal="center" vertical="center" wrapText="1"/>
    </xf>
    <xf numFmtId="0" fontId="15" fillId="3" borderId="43" xfId="8" applyFont="1" applyFill="1" applyBorder="1" applyAlignment="1" applyProtection="1">
      <alignment horizontal="left" vertical="center" wrapText="1"/>
    </xf>
    <xf numFmtId="166" fontId="16" fillId="5" borderId="19" xfId="0" applyNumberFormat="1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165" fontId="16" fillId="5" borderId="19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5" fillId="3" borderId="18" xfId="0" applyNumberFormat="1" applyFont="1" applyFill="1" applyBorder="1" applyAlignment="1" applyProtection="1">
      <alignment horizontal="center" vertical="center" wrapText="1"/>
    </xf>
    <xf numFmtId="14" fontId="19" fillId="0" borderId="2" xfId="2" applyNumberFormat="1" applyFont="1" applyFill="1" applyBorder="1" applyAlignment="1">
      <alignment horizontal="center" vertical="center" wrapText="1"/>
    </xf>
    <xf numFmtId="4" fontId="15" fillId="0" borderId="2" xfId="2" applyNumberFormat="1" applyFont="1" applyFill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4" fontId="15" fillId="0" borderId="2" xfId="6" applyNumberFormat="1" applyFont="1" applyFill="1" applyBorder="1" applyAlignment="1" applyProtection="1">
      <alignment horizontal="center" vertical="center" wrapText="1"/>
    </xf>
    <xf numFmtId="2" fontId="15" fillId="3" borderId="2" xfId="0" applyNumberFormat="1" applyFont="1" applyFill="1" applyBorder="1" applyAlignment="1" applyProtection="1">
      <alignment horizontal="center" vertical="center" wrapText="1"/>
    </xf>
    <xf numFmtId="0" fontId="16" fillId="5" borderId="16" xfId="0" applyFont="1" applyFill="1" applyBorder="1" applyAlignment="1" applyProtection="1">
      <alignment horizontal="right" vertical="center" wrapText="1"/>
    </xf>
    <xf numFmtId="0" fontId="15" fillId="3" borderId="41" xfId="8" applyFont="1" applyFill="1" applyBorder="1" applyAlignment="1" applyProtection="1">
      <alignment horizontal="left" vertical="center" wrapText="1"/>
    </xf>
    <xf numFmtId="165" fontId="16" fillId="4" borderId="31" xfId="0" applyNumberFormat="1" applyFont="1" applyFill="1" applyBorder="1" applyAlignment="1" applyProtection="1">
      <alignment horizontal="center" vertical="center" wrapText="1"/>
    </xf>
    <xf numFmtId="166" fontId="16" fillId="5" borderId="31" xfId="0" applyNumberFormat="1" applyFont="1" applyFill="1" applyBorder="1" applyAlignment="1" applyProtection="1">
      <alignment horizontal="center" vertical="center" wrapText="1"/>
    </xf>
    <xf numFmtId="0" fontId="16" fillId="5" borderId="31" xfId="0" applyFont="1" applyFill="1" applyBorder="1" applyAlignment="1" applyProtection="1">
      <alignment horizontal="center" vertical="center" wrapText="1"/>
    </xf>
    <xf numFmtId="165" fontId="16" fillId="5" borderId="31" xfId="0" applyNumberFormat="1" applyFont="1" applyFill="1" applyBorder="1" applyAlignment="1" applyProtection="1">
      <alignment horizontal="center" vertical="center" wrapText="1"/>
    </xf>
    <xf numFmtId="4" fontId="16" fillId="0" borderId="21" xfId="0" applyNumberFormat="1" applyFont="1" applyBorder="1" applyAlignment="1">
      <alignment horizontal="center" vertical="center"/>
    </xf>
    <xf numFmtId="14" fontId="19" fillId="0" borderId="21" xfId="2" applyNumberFormat="1" applyFont="1" applyFill="1" applyBorder="1" applyAlignment="1">
      <alignment horizontal="center" vertical="center" wrapText="1"/>
    </xf>
    <xf numFmtId="166" fontId="16" fillId="5" borderId="15" xfId="0" applyNumberFormat="1" applyFont="1" applyFill="1" applyBorder="1" applyAlignment="1" applyProtection="1">
      <alignment horizontal="center" vertical="center" wrapText="1"/>
    </xf>
    <xf numFmtId="0" fontId="16" fillId="5" borderId="15" xfId="0" applyFont="1" applyFill="1" applyBorder="1" applyAlignment="1" applyProtection="1">
      <alignment horizontal="center" vertical="center" wrapText="1"/>
    </xf>
    <xf numFmtId="165" fontId="16" fillId="5" borderId="15" xfId="0" applyNumberFormat="1" applyFont="1" applyFill="1" applyBorder="1" applyAlignment="1" applyProtection="1">
      <alignment horizontal="center" vertical="center" wrapText="1"/>
    </xf>
    <xf numFmtId="4" fontId="15" fillId="0" borderId="20" xfId="6" applyNumberFormat="1" applyFont="1" applyFill="1" applyBorder="1" applyAlignment="1" applyProtection="1">
      <alignment horizontal="center" vertical="center" wrapText="1"/>
    </xf>
    <xf numFmtId="4" fontId="15" fillId="3" borderId="20" xfId="0" applyNumberFormat="1" applyFont="1" applyFill="1" applyBorder="1" applyAlignment="1" applyProtection="1">
      <alignment horizontal="center" vertical="center" wrapText="1"/>
    </xf>
    <xf numFmtId="14" fontId="19" fillId="0" borderId="20" xfId="2" applyNumberFormat="1" applyFont="1" applyFill="1" applyBorder="1" applyAlignment="1">
      <alignment horizontal="center" vertical="center" wrapText="1"/>
    </xf>
    <xf numFmtId="4" fontId="15" fillId="0" borderId="20" xfId="2" applyNumberFormat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14" fontId="15" fillId="0" borderId="20" xfId="6" applyNumberFormat="1" applyFont="1" applyFill="1" applyBorder="1" applyAlignment="1" applyProtection="1">
      <alignment horizontal="center" vertical="center" wrapText="1"/>
    </xf>
    <xf numFmtId="4" fontId="15" fillId="0" borderId="20" xfId="0" applyNumberFormat="1" applyFont="1" applyFill="1" applyBorder="1" applyAlignment="1" applyProtection="1">
      <alignment horizontal="center" vertical="center" wrapText="1"/>
    </xf>
    <xf numFmtId="0" fontId="15" fillId="3" borderId="44" xfId="8" applyFont="1" applyFill="1" applyBorder="1" applyAlignment="1" applyProtection="1">
      <alignment horizontal="left" vertical="center" wrapText="1"/>
    </xf>
    <xf numFmtId="4" fontId="19" fillId="4" borderId="18" xfId="8" applyNumberFormat="1" applyFont="1" applyFill="1" applyBorder="1" applyAlignment="1" applyProtection="1">
      <alignment horizontal="center" vertical="center" wrapText="1" shrinkToFit="1"/>
    </xf>
    <xf numFmtId="0" fontId="19" fillId="4" borderId="18" xfId="8" applyNumberFormat="1" applyFont="1" applyFill="1" applyBorder="1" applyAlignment="1" applyProtection="1">
      <alignment horizontal="center" vertical="center" wrapText="1" shrinkToFit="1"/>
    </xf>
    <xf numFmtId="0" fontId="16" fillId="4" borderId="2" xfId="0" applyFont="1" applyFill="1" applyBorder="1" applyAlignment="1" applyProtection="1">
      <alignment horizontal="center" vertical="center" wrapText="1"/>
    </xf>
    <xf numFmtId="165" fontId="16" fillId="4" borderId="2" xfId="0" applyNumberFormat="1" applyFont="1" applyFill="1" applyBorder="1" applyAlignment="1" applyProtection="1">
      <alignment horizontal="center" vertical="center" wrapText="1"/>
    </xf>
    <xf numFmtId="166" fontId="16" fillId="5" borderId="2" xfId="0" applyNumberFormat="1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165" fontId="16" fillId="5" borderId="2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6" fillId="4" borderId="44" xfId="0" applyFont="1" applyFill="1" applyBorder="1" applyAlignment="1" applyProtection="1">
      <alignment horizontal="left" vertical="center" wrapText="1"/>
    </xf>
    <xf numFmtId="0" fontId="15" fillId="3" borderId="18" xfId="8" applyNumberFormat="1" applyFont="1" applyFill="1" applyBorder="1" applyAlignment="1" applyProtection="1">
      <alignment horizontal="center" vertical="center" wrapText="1" shrinkToFit="1"/>
    </xf>
    <xf numFmtId="0" fontId="15" fillId="3" borderId="18" xfId="8" applyFont="1" applyFill="1" applyBorder="1" applyAlignment="1" applyProtection="1">
      <alignment horizontal="center" vertical="center" wrapText="1" shrinkToFit="1"/>
    </xf>
    <xf numFmtId="4" fontId="15" fillId="3" borderId="18" xfId="8" applyNumberFormat="1" applyFont="1" applyFill="1" applyBorder="1" applyAlignment="1" applyProtection="1">
      <alignment horizontal="center" vertical="center" wrapText="1" shrinkToFit="1"/>
    </xf>
    <xf numFmtId="166" fontId="16" fillId="4" borderId="2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/>
    </xf>
    <xf numFmtId="14" fontId="19" fillId="3" borderId="2" xfId="2" applyNumberFormat="1" applyFont="1" applyFill="1" applyBorder="1" applyAlignment="1">
      <alignment horizontal="center" vertical="center" wrapText="1"/>
    </xf>
    <xf numFmtId="4" fontId="15" fillId="3" borderId="2" xfId="6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14" fontId="15" fillId="3" borderId="2" xfId="6" applyNumberFormat="1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left" vertical="center" wrapText="1"/>
    </xf>
    <xf numFmtId="4" fontId="15" fillId="4" borderId="29" xfId="8" applyNumberFormat="1" applyFont="1" applyFill="1" applyBorder="1" applyAlignment="1" applyProtection="1">
      <alignment horizontal="center" vertical="center" wrapText="1" shrinkToFit="1"/>
    </xf>
    <xf numFmtId="4" fontId="15" fillId="3" borderId="30" xfId="6" applyNumberFormat="1" applyFont="1" applyFill="1" applyBorder="1" applyAlignment="1" applyProtection="1">
      <alignment horizontal="center" vertical="center" wrapText="1"/>
    </xf>
    <xf numFmtId="1" fontId="15" fillId="3" borderId="30" xfId="6" applyNumberFormat="1" applyFont="1" applyFill="1" applyBorder="1" applyAlignment="1" applyProtection="1">
      <alignment horizontal="center" vertical="center" wrapText="1"/>
    </xf>
    <xf numFmtId="4" fontId="16" fillId="4" borderId="2" xfId="0" applyNumberFormat="1" applyFont="1" applyFill="1" applyBorder="1" applyAlignment="1" applyProtection="1">
      <alignment horizontal="center" vertical="center" wrapText="1"/>
    </xf>
    <xf numFmtId="0" fontId="15" fillId="2" borderId="2" xfId="8" applyFont="1" applyFill="1" applyBorder="1" applyAlignment="1" applyProtection="1">
      <alignment horizontal="left" vertical="center" wrapText="1"/>
    </xf>
    <xf numFmtId="3" fontId="15" fillId="4" borderId="2" xfId="8" applyNumberFormat="1" applyFont="1" applyFill="1" applyBorder="1" applyAlignment="1" applyProtection="1">
      <alignment horizontal="center" vertical="center" wrapText="1" shrinkToFit="1"/>
    </xf>
    <xf numFmtId="1" fontId="15" fillId="3" borderId="2" xfId="6" applyNumberFormat="1" applyFont="1" applyFill="1" applyBorder="1" applyAlignment="1" applyProtection="1">
      <alignment horizontal="center" vertical="center" wrapText="1"/>
    </xf>
    <xf numFmtId="4" fontId="16" fillId="5" borderId="2" xfId="0" applyNumberFormat="1" applyFont="1" applyFill="1" applyBorder="1" applyAlignment="1" applyProtection="1">
      <alignment horizontal="center" vertical="center" wrapText="1"/>
    </xf>
    <xf numFmtId="0" fontId="15" fillId="3" borderId="2" xfId="8" applyFont="1" applyFill="1" applyBorder="1" applyAlignment="1" applyProtection="1">
      <alignment horizontal="left" vertical="center" wrapText="1"/>
    </xf>
    <xf numFmtId="0" fontId="19" fillId="4" borderId="29" xfId="8" applyNumberFormat="1" applyFont="1" applyFill="1" applyBorder="1" applyAlignment="1" applyProtection="1">
      <alignment horizontal="center" vertical="center" wrapText="1" shrinkToFit="1"/>
    </xf>
    <xf numFmtId="0" fontId="19" fillId="4" borderId="29" xfId="8" applyFont="1" applyFill="1" applyBorder="1" applyAlignment="1" applyProtection="1">
      <alignment horizontal="center" vertical="center" wrapText="1" shrinkToFit="1"/>
    </xf>
    <xf numFmtId="4" fontId="19" fillId="4" borderId="29" xfId="8" applyNumberFormat="1" applyFont="1" applyFill="1" applyBorder="1" applyAlignment="1" applyProtection="1">
      <alignment horizontal="center" vertical="center" wrapText="1" shrinkToFit="1"/>
    </xf>
    <xf numFmtId="0" fontId="16" fillId="3" borderId="2" xfId="0" applyFont="1" applyFill="1" applyBorder="1"/>
    <xf numFmtId="0" fontId="15" fillId="2" borderId="29" xfId="8" applyFont="1" applyFill="1" applyBorder="1" applyAlignment="1" applyProtection="1">
      <alignment horizontal="left" vertical="center" wrapText="1"/>
    </xf>
    <xf numFmtId="0" fontId="15" fillId="4" borderId="30" xfId="8" applyNumberFormat="1" applyFont="1" applyFill="1" applyBorder="1" applyAlignment="1" applyProtection="1">
      <alignment horizontal="center" vertical="center" wrapText="1" shrinkToFit="1"/>
    </xf>
    <xf numFmtId="0" fontId="15" fillId="4" borderId="30" xfId="8" applyFont="1" applyFill="1" applyBorder="1" applyAlignment="1" applyProtection="1">
      <alignment horizontal="center" vertical="center" wrapText="1" shrinkToFit="1"/>
    </xf>
    <xf numFmtId="3" fontId="15" fillId="4" borderId="30" xfId="8" applyNumberFormat="1" applyFont="1" applyFill="1" applyBorder="1" applyAlignment="1" applyProtection="1">
      <alignment horizontal="center" vertical="center" wrapText="1" shrinkToFit="1"/>
    </xf>
    <xf numFmtId="4" fontId="15" fillId="4" borderId="30" xfId="8" applyNumberFormat="1" applyFont="1" applyFill="1" applyBorder="1" applyAlignment="1" applyProtection="1">
      <alignment horizontal="center" vertical="center" wrapText="1" shrinkToFit="1"/>
    </xf>
    <xf numFmtId="4" fontId="16" fillId="5" borderId="29" xfId="0" applyNumberFormat="1" applyFont="1" applyFill="1" applyBorder="1" applyAlignment="1" applyProtection="1">
      <alignment horizontal="center" vertical="center" wrapText="1"/>
    </xf>
    <xf numFmtId="0" fontId="15" fillId="2" borderId="9" xfId="8" applyFont="1" applyFill="1" applyBorder="1" applyAlignment="1" applyProtection="1">
      <alignment horizontal="left" vertical="center" wrapText="1"/>
    </xf>
    <xf numFmtId="4" fontId="16" fillId="5" borderId="19" xfId="0" applyNumberFormat="1" applyFont="1" applyFill="1" applyBorder="1" applyAlignment="1" applyProtection="1">
      <alignment horizontal="center" vertical="center" wrapText="1"/>
    </xf>
    <xf numFmtId="0" fontId="15" fillId="3" borderId="9" xfId="8" applyFont="1" applyFill="1" applyBorder="1" applyAlignment="1" applyProtection="1">
      <alignment horizontal="left" vertical="center" wrapText="1"/>
    </xf>
    <xf numFmtId="0" fontId="15" fillId="4" borderId="11" xfId="8" applyNumberFormat="1" applyFont="1" applyFill="1" applyBorder="1" applyAlignment="1" applyProtection="1">
      <alignment horizontal="center" vertical="center" wrapText="1" shrinkToFit="1"/>
    </xf>
    <xf numFmtId="0" fontId="15" fillId="4" borderId="11" xfId="8" applyFont="1" applyFill="1" applyBorder="1" applyAlignment="1" applyProtection="1">
      <alignment horizontal="center" vertical="center" wrapText="1" shrinkToFit="1"/>
    </xf>
    <xf numFmtId="4" fontId="15" fillId="4" borderId="11" xfId="8" applyNumberFormat="1" applyFont="1" applyFill="1" applyBorder="1" applyAlignment="1" applyProtection="1">
      <alignment horizontal="center" vertical="center" wrapText="1" shrinkToFit="1"/>
    </xf>
    <xf numFmtId="4" fontId="15" fillId="3" borderId="10" xfId="6" applyNumberFormat="1" applyFont="1" applyFill="1" applyBorder="1" applyAlignment="1" applyProtection="1">
      <alignment horizontal="center" vertical="center" wrapText="1"/>
    </xf>
    <xf numFmtId="1" fontId="15" fillId="3" borderId="10" xfId="6" applyNumberFormat="1" applyFont="1" applyFill="1" applyBorder="1" applyAlignment="1" applyProtection="1">
      <alignment horizontal="center" vertical="center" wrapText="1"/>
    </xf>
    <xf numFmtId="0" fontId="15" fillId="3" borderId="12" xfId="8" applyFont="1" applyFill="1" applyBorder="1" applyAlignment="1" applyProtection="1">
      <alignment horizontal="left" vertical="center" wrapText="1"/>
    </xf>
    <xf numFmtId="4" fontId="15" fillId="3" borderId="2" xfId="2" applyNumberFormat="1" applyFont="1" applyFill="1" applyBorder="1" applyAlignment="1">
      <alignment horizontal="center" vertical="center" wrapText="1"/>
    </xf>
    <xf numFmtId="4" fontId="16" fillId="3" borderId="20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4" fontId="19" fillId="3" borderId="2" xfId="6" applyNumberFormat="1" applyFont="1" applyFill="1" applyBorder="1" applyAlignment="1" applyProtection="1">
      <alignment horizontal="center" vertical="center" wrapText="1"/>
    </xf>
    <xf numFmtId="1" fontId="19" fillId="3" borderId="2" xfId="6" applyNumberFormat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165" fontId="16" fillId="5" borderId="11" xfId="0" applyNumberFormat="1" applyFont="1" applyFill="1" applyBorder="1" applyAlignment="1" applyProtection="1">
      <alignment horizontal="center" vertical="center" wrapText="1"/>
    </xf>
    <xf numFmtId="4" fontId="16" fillId="0" borderId="33" xfId="0" applyNumberFormat="1" applyFont="1" applyBorder="1" applyAlignment="1">
      <alignment horizontal="center" vertical="center"/>
    </xf>
    <xf numFmtId="14" fontId="16" fillId="0" borderId="33" xfId="0" applyNumberFormat="1" applyFont="1" applyBorder="1" applyAlignment="1">
      <alignment horizontal="center" vertical="center"/>
    </xf>
    <xf numFmtId="4" fontId="15" fillId="0" borderId="33" xfId="0" applyNumberFormat="1" applyFont="1" applyFill="1" applyBorder="1" applyAlignment="1" applyProtection="1">
      <alignment horizontal="center" vertical="center" wrapText="1"/>
    </xf>
    <xf numFmtId="165" fontId="15" fillId="0" borderId="33" xfId="0" applyNumberFormat="1" applyFont="1" applyFill="1" applyBorder="1" applyAlignment="1" applyProtection="1">
      <alignment horizontal="center" vertical="center" wrapText="1"/>
    </xf>
    <xf numFmtId="14" fontId="19" fillId="0" borderId="33" xfId="2" applyNumberFormat="1" applyFont="1" applyFill="1" applyBorder="1" applyAlignment="1">
      <alignment horizontal="center" vertical="center" wrapText="1"/>
    </xf>
    <xf numFmtId="166" fontId="16" fillId="5" borderId="11" xfId="0" applyNumberFormat="1" applyFont="1" applyFill="1" applyBorder="1" applyAlignment="1" applyProtection="1">
      <alignment horizontal="center" vertical="center" wrapText="1"/>
    </xf>
    <xf numFmtId="4" fontId="15" fillId="0" borderId="33" xfId="2" applyNumberFormat="1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14" fontId="15" fillId="0" borderId="33" xfId="6" applyNumberFormat="1" applyFont="1" applyFill="1" applyBorder="1" applyAlignment="1" applyProtection="1">
      <alignment horizontal="center" vertical="center" wrapText="1"/>
    </xf>
    <xf numFmtId="2" fontId="15" fillId="3" borderId="33" xfId="0" applyNumberFormat="1" applyFont="1" applyFill="1" applyBorder="1" applyAlignment="1" applyProtection="1">
      <alignment horizontal="center" vertical="center" wrapText="1"/>
    </xf>
    <xf numFmtId="0" fontId="16" fillId="5" borderId="34" xfId="0" applyFont="1" applyFill="1" applyBorder="1" applyAlignment="1" applyProtection="1">
      <alignment horizontal="right" vertical="center" wrapText="1"/>
    </xf>
    <xf numFmtId="0" fontId="15" fillId="0" borderId="17" xfId="0" applyFont="1" applyFill="1" applyBorder="1" applyAlignment="1" applyProtection="1">
      <alignment horizontal="left" vertical="center" wrapText="1"/>
    </xf>
    <xf numFmtId="1" fontId="15" fillId="3" borderId="3" xfId="6" applyNumberFormat="1" applyFont="1" applyFill="1" applyBorder="1" applyAlignment="1" applyProtection="1">
      <alignment horizontal="center" vertical="center"/>
    </xf>
    <xf numFmtId="2" fontId="15" fillId="3" borderId="3" xfId="6" applyNumberFormat="1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" fontId="16" fillId="3" borderId="10" xfId="0" applyNumberFormat="1" applyFont="1" applyFill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14" fontId="16" fillId="0" borderId="18" xfId="0" applyNumberFormat="1" applyFont="1" applyBorder="1" applyAlignment="1">
      <alignment horizontal="center" vertical="center"/>
    </xf>
    <xf numFmtId="4" fontId="15" fillId="0" borderId="18" xfId="0" applyNumberFormat="1" applyFont="1" applyFill="1" applyBorder="1" applyAlignment="1" applyProtection="1">
      <alignment horizontal="center" vertical="center" wrapText="1"/>
    </xf>
    <xf numFmtId="165" fontId="15" fillId="0" borderId="18" xfId="0" applyNumberFormat="1" applyFont="1" applyFill="1" applyBorder="1" applyAlignment="1" applyProtection="1">
      <alignment horizontal="center" vertical="center" wrapText="1"/>
    </xf>
    <xf numFmtId="4" fontId="16" fillId="0" borderId="10" xfId="0" applyNumberFormat="1" applyFont="1" applyBorder="1" applyAlignment="1">
      <alignment horizontal="center" vertical="center"/>
    </xf>
    <xf numFmtId="14" fontId="19" fillId="0" borderId="10" xfId="2" applyNumberFormat="1" applyFont="1" applyFill="1" applyBorder="1" applyAlignment="1">
      <alignment horizontal="center" vertical="center" wrapText="1"/>
    </xf>
    <xf numFmtId="4" fontId="15" fillId="0" borderId="10" xfId="2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4" fontId="15" fillId="0" borderId="10" xfId="6" applyNumberFormat="1" applyFont="1" applyFill="1" applyBorder="1" applyAlignment="1" applyProtection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4" fontId="19" fillId="3" borderId="10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4" fontId="19" fillId="3" borderId="10" xfId="6" applyNumberFormat="1" applyFont="1" applyFill="1" applyBorder="1" applyAlignment="1" applyProtection="1">
      <alignment horizontal="center" vertical="center" wrapText="1"/>
    </xf>
    <xf numFmtId="1" fontId="19" fillId="3" borderId="10" xfId="6" applyNumberFormat="1" applyFont="1" applyFill="1" applyBorder="1" applyAlignment="1" applyProtection="1">
      <alignment horizontal="center" vertical="center" wrapText="1"/>
    </xf>
    <xf numFmtId="4" fontId="19" fillId="0" borderId="18" xfId="0" applyNumberFormat="1" applyFont="1" applyBorder="1" applyAlignment="1">
      <alignment horizontal="center" vertical="center"/>
    </xf>
    <xf numFmtId="14" fontId="19" fillId="0" borderId="18" xfId="0" applyNumberFormat="1" applyFont="1" applyBorder="1" applyAlignment="1">
      <alignment horizontal="center" vertical="center"/>
    </xf>
    <xf numFmtId="4" fontId="19" fillId="0" borderId="18" xfId="0" applyNumberFormat="1" applyFont="1" applyFill="1" applyBorder="1" applyAlignment="1" applyProtection="1">
      <alignment horizontal="center" vertical="center" wrapText="1"/>
    </xf>
    <xf numFmtId="165" fontId="19" fillId="0" borderId="18" xfId="0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19" fillId="0" borderId="10" xfId="2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4" fontId="19" fillId="0" borderId="10" xfId="6" applyNumberFormat="1" applyFont="1" applyFill="1" applyBorder="1" applyAlignment="1" applyProtection="1">
      <alignment horizontal="center" vertical="center" wrapText="1"/>
    </xf>
    <xf numFmtId="14" fontId="19" fillId="0" borderId="2" xfId="6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3" fontId="15" fillId="4" borderId="10" xfId="8" applyNumberFormat="1" applyFont="1" applyFill="1" applyBorder="1" applyAlignment="1" applyProtection="1">
      <alignment horizontal="center" vertical="center" wrapText="1" shrinkToFit="1"/>
    </xf>
    <xf numFmtId="4" fontId="15" fillId="4" borderId="18" xfId="0" applyNumberFormat="1" applyFont="1" applyFill="1" applyBorder="1" applyAlignment="1" applyProtection="1">
      <alignment horizontal="center" vertical="center" wrapText="1"/>
    </xf>
    <xf numFmtId="14" fontId="16" fillId="0" borderId="10" xfId="0" applyNumberFormat="1" applyFont="1" applyBorder="1" applyAlignment="1">
      <alignment horizontal="center" vertical="center"/>
    </xf>
    <xf numFmtId="0" fontId="15" fillId="3" borderId="17" xfId="0" applyFont="1" applyFill="1" applyBorder="1" applyAlignment="1" applyProtection="1">
      <alignment horizontal="left" vertical="center" wrapText="1"/>
    </xf>
    <xf numFmtId="0" fontId="16" fillId="5" borderId="29" xfId="0" applyFont="1" applyFill="1" applyBorder="1" applyAlignment="1" applyProtection="1">
      <alignment horizontal="right" vertical="center" wrapText="1"/>
    </xf>
    <xf numFmtId="0" fontId="16" fillId="5" borderId="26" xfId="0" applyFont="1" applyFill="1" applyBorder="1" applyAlignment="1" applyProtection="1">
      <alignment horizontal="right" vertical="center" wrapText="1"/>
    </xf>
    <xf numFmtId="2" fontId="15" fillId="3" borderId="28" xfId="6" applyNumberFormat="1" applyFont="1" applyFill="1" applyBorder="1" applyAlignment="1" applyProtection="1">
      <alignment horizontal="left" vertical="center" wrapText="1"/>
    </xf>
    <xf numFmtId="1" fontId="15" fillId="3" borderId="28" xfId="6" applyNumberFormat="1" applyFont="1" applyFill="1" applyBorder="1" applyAlignment="1" applyProtection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4" fontId="16" fillId="3" borderId="28" xfId="0" applyNumberFormat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4" fontId="15" fillId="3" borderId="28" xfId="0" applyNumberFormat="1" applyFont="1" applyFill="1" applyBorder="1" applyAlignment="1" applyProtection="1">
      <alignment horizontal="center" vertical="center" wrapText="1"/>
    </xf>
    <xf numFmtId="0" fontId="15" fillId="2" borderId="31" xfId="8" applyFont="1" applyFill="1" applyBorder="1" applyAlignment="1" applyProtection="1">
      <alignment horizontal="left" vertical="center" wrapText="1"/>
    </xf>
    <xf numFmtId="0" fontId="15" fillId="4" borderId="21" xfId="8" applyNumberFormat="1" applyFont="1" applyFill="1" applyBorder="1" applyAlignment="1" applyProtection="1">
      <alignment horizontal="center" vertical="center" wrapText="1" shrinkToFit="1"/>
    </xf>
    <xf numFmtId="0" fontId="15" fillId="4" borderId="21" xfId="8" applyFont="1" applyFill="1" applyBorder="1" applyAlignment="1" applyProtection="1">
      <alignment horizontal="center" vertical="center" wrapText="1" shrinkToFit="1"/>
    </xf>
    <xf numFmtId="3" fontId="15" fillId="4" borderId="21" xfId="8" applyNumberFormat="1" applyFont="1" applyFill="1" applyBorder="1" applyAlignment="1" applyProtection="1">
      <alignment horizontal="center" vertical="center" wrapText="1" shrinkToFit="1"/>
    </xf>
    <xf numFmtId="4" fontId="15" fillId="4" borderId="21" xfId="8" applyNumberFormat="1" applyFont="1" applyFill="1" applyBorder="1" applyAlignment="1" applyProtection="1">
      <alignment horizontal="center" vertical="center" wrapText="1" shrinkToFit="1"/>
    </xf>
    <xf numFmtId="4" fontId="15" fillId="3" borderId="21" xfId="6" applyNumberFormat="1" applyFont="1" applyFill="1" applyBorder="1" applyAlignment="1" applyProtection="1">
      <alignment horizontal="center" vertical="center" wrapText="1"/>
    </xf>
    <xf numFmtId="1" fontId="15" fillId="3" borderId="21" xfId="6" applyNumberFormat="1" applyFont="1" applyFill="1" applyBorder="1" applyAlignment="1" applyProtection="1">
      <alignment horizontal="center" vertical="center" wrapText="1"/>
    </xf>
    <xf numFmtId="4" fontId="16" fillId="5" borderId="46" xfId="0" applyNumberFormat="1" applyFont="1" applyFill="1" applyBorder="1" applyAlignment="1" applyProtection="1">
      <alignment horizontal="center" vertical="center" wrapText="1"/>
    </xf>
    <xf numFmtId="0" fontId="16" fillId="5" borderId="46" xfId="0" applyFont="1" applyFill="1" applyBorder="1" applyAlignment="1" applyProtection="1">
      <alignment horizontal="center" vertical="center" wrapText="1"/>
    </xf>
    <xf numFmtId="165" fontId="16" fillId="5" borderId="46" xfId="0" applyNumberFormat="1" applyFont="1" applyFill="1" applyBorder="1" applyAlignment="1" applyProtection="1">
      <alignment horizontal="center" vertical="center" wrapText="1"/>
    </xf>
    <xf numFmtId="166" fontId="16" fillId="5" borderId="46" xfId="0" applyNumberFormat="1" applyFont="1" applyFill="1" applyBorder="1" applyAlignment="1" applyProtection="1">
      <alignment horizontal="center" vertical="center" wrapText="1"/>
    </xf>
    <xf numFmtId="4" fontId="16" fillId="0" borderId="47" xfId="0" applyNumberFormat="1" applyFont="1" applyBorder="1" applyAlignment="1">
      <alignment horizontal="center" vertical="center"/>
    </xf>
    <xf numFmtId="4" fontId="15" fillId="3" borderId="47" xfId="0" applyNumberFormat="1" applyFont="1" applyFill="1" applyBorder="1" applyAlignment="1" applyProtection="1">
      <alignment horizontal="center" vertical="center" wrapText="1"/>
    </xf>
    <xf numFmtId="14" fontId="19" fillId="0" borderId="47" xfId="2" applyNumberFormat="1" applyFont="1" applyFill="1" applyBorder="1" applyAlignment="1">
      <alignment horizontal="center" vertical="center" wrapText="1"/>
    </xf>
    <xf numFmtId="4" fontId="15" fillId="0" borderId="47" xfId="6" applyNumberFormat="1" applyFont="1" applyFill="1" applyBorder="1" applyAlignment="1" applyProtection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14" fontId="15" fillId="0" borderId="47" xfId="6" applyNumberFormat="1" applyFont="1" applyFill="1" applyBorder="1" applyAlignment="1" applyProtection="1">
      <alignment horizontal="center" vertical="center" wrapText="1"/>
    </xf>
    <xf numFmtId="4" fontId="15" fillId="0" borderId="47" xfId="0" applyNumberFormat="1" applyFont="1" applyFill="1" applyBorder="1" applyAlignment="1" applyProtection="1">
      <alignment horizontal="center" vertical="center" wrapText="1"/>
    </xf>
    <xf numFmtId="0" fontId="15" fillId="3" borderId="30" xfId="6" applyFont="1" applyFill="1" applyBorder="1" applyAlignment="1" applyProtection="1">
      <alignment horizontal="center" vertical="center" wrapText="1"/>
    </xf>
    <xf numFmtId="0" fontId="15" fillId="3" borderId="32" xfId="0" applyFont="1" applyFill="1" applyBorder="1" applyAlignment="1" applyProtection="1">
      <alignment horizontal="left" vertical="center" wrapText="1"/>
    </xf>
    <xf numFmtId="0" fontId="15" fillId="3" borderId="10" xfId="6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left" vertical="center" wrapText="1"/>
    </xf>
    <xf numFmtId="0" fontId="16" fillId="4" borderId="49" xfId="0" applyFont="1" applyFill="1" applyBorder="1" applyAlignment="1" applyProtection="1">
      <alignment horizontal="center" vertical="center" wrapText="1"/>
    </xf>
    <xf numFmtId="0" fontId="16" fillId="4" borderId="34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16" fillId="4" borderId="45" xfId="0" applyFont="1" applyFill="1" applyBorder="1" applyAlignment="1" applyProtection="1">
      <alignment horizontal="center" vertical="center" wrapText="1"/>
    </xf>
    <xf numFmtId="14" fontId="15" fillId="3" borderId="27" xfId="0" applyNumberFormat="1" applyFont="1" applyFill="1" applyBorder="1" applyAlignment="1" applyProtection="1">
      <alignment horizontal="center" vertical="center" wrapText="1"/>
    </xf>
    <xf numFmtId="14" fontId="15" fillId="3" borderId="28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0" fontId="15" fillId="3" borderId="50" xfId="0" applyFont="1" applyFill="1" applyBorder="1" applyAlignment="1" applyProtection="1">
      <alignment horizontal="right" vertical="center" wrapText="1"/>
    </xf>
    <xf numFmtId="4" fontId="15" fillId="3" borderId="50" xfId="0" applyNumberFormat="1" applyFont="1" applyFill="1" applyBorder="1" applyAlignment="1" applyProtection="1">
      <alignment horizontal="right" vertical="center" wrapText="1"/>
    </xf>
    <xf numFmtId="4" fontId="18" fillId="3" borderId="10" xfId="0" applyNumberFormat="1" applyFont="1" applyFill="1" applyBorder="1" applyAlignment="1">
      <alignment horizontal="right" vertical="center"/>
    </xf>
    <xf numFmtId="2" fontId="18" fillId="3" borderId="10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right" vertical="center"/>
    </xf>
    <xf numFmtId="4" fontId="18" fillId="3" borderId="28" xfId="0" applyNumberFormat="1" applyFont="1" applyFill="1" applyBorder="1" applyAlignment="1">
      <alignment horizontal="right" vertical="center"/>
    </xf>
    <xf numFmtId="2" fontId="16" fillId="3" borderId="2" xfId="0" applyNumberFormat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/>
    </xf>
    <xf numFmtId="2" fontId="15" fillId="3" borderId="12" xfId="6" applyNumberFormat="1" applyFont="1" applyFill="1" applyBorder="1" applyAlignment="1" applyProtection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2" fontId="15" fillId="3" borderId="13" xfId="6" applyNumberFormat="1" applyFont="1" applyFill="1" applyBorder="1" applyAlignment="1" applyProtection="1">
      <alignment horizontal="center" vertical="center"/>
    </xf>
    <xf numFmtId="2" fontId="15" fillId="3" borderId="14" xfId="6" applyNumberFormat="1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>
      <alignment vertical="top"/>
    </xf>
    <xf numFmtId="0" fontId="16" fillId="3" borderId="10" xfId="0" applyFont="1" applyFill="1" applyBorder="1" applyAlignment="1"/>
    <xf numFmtId="4" fontId="16" fillId="3" borderId="10" xfId="0" applyNumberFormat="1" applyFont="1" applyFill="1" applyBorder="1" applyAlignment="1"/>
    <xf numFmtId="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2" fontId="17" fillId="3" borderId="28" xfId="6" applyNumberFormat="1" applyFont="1" applyFill="1" applyBorder="1" applyAlignment="1" applyProtection="1">
      <alignment horizontal="left" vertical="center"/>
    </xf>
    <xf numFmtId="2" fontId="15" fillId="3" borderId="28" xfId="6" applyNumberFormat="1" applyFont="1" applyFill="1" applyBorder="1" applyAlignment="1" applyProtection="1">
      <alignment horizontal="center" vertical="top"/>
    </xf>
    <xf numFmtId="0" fontId="16" fillId="3" borderId="28" xfId="0" applyFont="1" applyFill="1" applyBorder="1" applyAlignment="1">
      <alignment vertical="top"/>
    </xf>
    <xf numFmtId="0" fontId="16" fillId="3" borderId="28" xfId="0" applyFont="1" applyFill="1" applyBorder="1" applyAlignment="1"/>
    <xf numFmtId="4" fontId="16" fillId="3" borderId="28" xfId="0" applyNumberFormat="1" applyFont="1" applyFill="1" applyBorder="1" applyAlignment="1"/>
    <xf numFmtId="4" fontId="17" fillId="3" borderId="0" xfId="0" applyNumberFormat="1" applyFont="1" applyFill="1" applyBorder="1" applyAlignment="1" applyProtection="1">
      <alignment horizontal="center" vertical="center" wrapText="1"/>
    </xf>
    <xf numFmtId="0" fontId="17" fillId="3" borderId="2" xfId="6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3" fontId="17" fillId="4" borderId="2" xfId="8" applyNumberFormat="1" applyFont="1" applyFill="1" applyBorder="1" applyAlignment="1" applyProtection="1">
      <alignment horizontal="center" vertical="center" wrapText="1" shrinkToFit="1"/>
    </xf>
    <xf numFmtId="4" fontId="18" fillId="3" borderId="2" xfId="0" applyNumberFormat="1" applyFont="1" applyFill="1" applyBorder="1" applyAlignment="1">
      <alignment horizontal="center" vertical="center"/>
    </xf>
    <xf numFmtId="4" fontId="17" fillId="4" borderId="2" xfId="8" applyNumberFormat="1" applyFont="1" applyFill="1" applyBorder="1" applyAlignment="1" applyProtection="1">
      <alignment horizontal="center" vertical="center" wrapText="1" shrinkToFit="1"/>
    </xf>
    <xf numFmtId="4" fontId="17" fillId="3" borderId="2" xfId="6" applyNumberFormat="1" applyFont="1" applyFill="1" applyBorder="1" applyAlignment="1" applyProtection="1">
      <alignment horizontal="center" vertical="center" wrapText="1"/>
    </xf>
    <xf numFmtId="1" fontId="17" fillId="3" borderId="2" xfId="6" applyNumberFormat="1" applyFont="1" applyFill="1" applyBorder="1" applyAlignment="1" applyProtection="1">
      <alignment horizontal="center" vertical="center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/>
    </xf>
    <xf numFmtId="14" fontId="21" fillId="3" borderId="2" xfId="2" applyNumberFormat="1" applyFont="1" applyFill="1" applyBorder="1" applyAlignment="1">
      <alignment horizontal="center" vertical="center" wrapText="1"/>
    </xf>
    <xf numFmtId="165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2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14" fontId="17" fillId="3" borderId="2" xfId="6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8" applyNumberFormat="1" applyFont="1" applyFill="1" applyBorder="1" applyAlignment="1" applyProtection="1">
      <alignment horizontal="right" vertical="center" wrapText="1"/>
    </xf>
    <xf numFmtId="0" fontId="17" fillId="3" borderId="12" xfId="8" applyFont="1" applyFill="1" applyBorder="1" applyAlignment="1" applyProtection="1">
      <alignment horizontal="left" vertical="center" wrapText="1"/>
    </xf>
    <xf numFmtId="0" fontId="18" fillId="3" borderId="0" xfId="0" applyFont="1" applyFill="1" applyBorder="1"/>
    <xf numFmtId="0" fontId="18" fillId="3" borderId="0" xfId="0" applyFont="1" applyFill="1"/>
    <xf numFmtId="0" fontId="17" fillId="3" borderId="10" xfId="6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3" borderId="10" xfId="0" applyFont="1" applyFill="1" applyBorder="1" applyAlignment="1">
      <alignment horizontal="center" vertical="center"/>
    </xf>
    <xf numFmtId="3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3" borderId="10" xfId="6" applyNumberFormat="1" applyFont="1" applyFill="1" applyBorder="1" applyAlignment="1" applyProtection="1">
      <alignment horizontal="center" vertical="center" wrapText="1"/>
    </xf>
    <xf numFmtId="1" fontId="17" fillId="3" borderId="10" xfId="6" applyNumberFormat="1" applyFont="1" applyFill="1" applyBorder="1" applyAlignment="1" applyProtection="1">
      <alignment horizontal="center" vertical="center" wrapText="1"/>
    </xf>
    <xf numFmtId="4" fontId="17" fillId="4" borderId="18" xfId="0" applyNumberFormat="1" applyFont="1" applyFill="1" applyBorder="1" applyAlignment="1" applyProtection="1">
      <alignment horizontal="center" vertical="center" wrapText="1"/>
    </xf>
    <xf numFmtId="14" fontId="18" fillId="3" borderId="18" xfId="0" applyNumberFormat="1" applyFont="1" applyFill="1" applyBorder="1" applyAlignment="1">
      <alignment horizontal="center" vertical="center"/>
    </xf>
    <xf numFmtId="4" fontId="18" fillId="3" borderId="18" xfId="0" applyNumberFormat="1" applyFont="1" applyFill="1" applyBorder="1" applyAlignment="1">
      <alignment horizontal="center" vertical="center"/>
    </xf>
    <xf numFmtId="14" fontId="21" fillId="3" borderId="10" xfId="2" applyNumberFormat="1" applyFont="1" applyFill="1" applyBorder="1" applyAlignment="1">
      <alignment horizontal="center" vertical="center" wrapText="1"/>
    </xf>
    <xf numFmtId="14" fontId="18" fillId="3" borderId="10" xfId="0" applyNumberFormat="1" applyFont="1" applyFill="1" applyBorder="1" applyAlignment="1">
      <alignment horizontal="center" vertical="center"/>
    </xf>
    <xf numFmtId="4" fontId="17" fillId="3" borderId="10" xfId="2" applyNumberFormat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14" fontId="17" fillId="3" borderId="10" xfId="6" applyNumberFormat="1" applyFont="1" applyFill="1" applyBorder="1" applyAlignment="1" applyProtection="1">
      <alignment horizontal="center" vertical="center" wrapText="1"/>
    </xf>
    <xf numFmtId="4" fontId="17" fillId="3" borderId="0" xfId="8" applyNumberFormat="1" applyFont="1" applyFill="1" applyBorder="1" applyAlignment="1" applyProtection="1">
      <alignment horizontal="right" vertical="center" wrapText="1"/>
    </xf>
    <xf numFmtId="4" fontId="16" fillId="4" borderId="2" xfId="0" applyNumberFormat="1" applyFont="1" applyFill="1" applyBorder="1" applyAlignment="1" applyProtection="1">
      <alignment horizontal="right" vertical="center" wrapText="1"/>
    </xf>
    <xf numFmtId="4" fontId="16" fillId="5" borderId="2" xfId="0" applyNumberFormat="1" applyFont="1" applyFill="1" applyBorder="1" applyAlignment="1" applyProtection="1">
      <alignment horizontal="right" vertical="center" wrapText="1"/>
    </xf>
    <xf numFmtId="4" fontId="16" fillId="5" borderId="33" xfId="0" applyNumberFormat="1" applyFont="1" applyFill="1" applyBorder="1" applyAlignment="1" applyProtection="1">
      <alignment horizontal="right" vertical="center" wrapText="1"/>
    </xf>
    <xf numFmtId="2" fontId="9" fillId="0" borderId="35" xfId="0" applyNumberFormat="1" applyFont="1" applyFill="1" applyBorder="1" applyAlignment="1">
      <alignment horizontal="center" vertical="center" wrapText="1"/>
    </xf>
    <xf numFmtId="2" fontId="9" fillId="0" borderId="36" xfId="0" applyNumberFormat="1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4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11" fillId="0" borderId="0" xfId="6" applyFont="1" applyFill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2" fillId="0" borderId="1" xfId="6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 applyProtection="1">
      <alignment horizontal="center" vertical="center" textRotation="90" wrapText="1" readingOrder="1"/>
    </xf>
    <xf numFmtId="1" fontId="11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1" fillId="3" borderId="3" xfId="0" applyNumberFormat="1" applyFont="1" applyFill="1" applyBorder="1" applyAlignment="1" applyProtection="1">
      <alignment horizontal="center" vertical="center" textRotation="90" wrapText="1" readingOrder="1"/>
    </xf>
    <xf numFmtId="2" fontId="9" fillId="3" borderId="4" xfId="0" applyNumberFormat="1" applyFont="1" applyFill="1" applyBorder="1" applyAlignment="1">
      <alignment horizontal="center" vertical="center" textRotation="90" wrapText="1"/>
    </xf>
    <xf numFmtId="2" fontId="9" fillId="3" borderId="5" xfId="0" applyNumberFormat="1" applyFont="1" applyFill="1" applyBorder="1" applyAlignment="1">
      <alignment horizontal="center" vertical="center" textRotation="90" wrapText="1"/>
    </xf>
    <xf numFmtId="2" fontId="9" fillId="3" borderId="3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/>
    <xf numFmtId="4" fontId="11" fillId="0" borderId="2" xfId="6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5" fillId="0" borderId="39" xfId="6" applyNumberFormat="1" applyFont="1" applyFill="1" applyBorder="1" applyAlignment="1" applyProtection="1">
      <alignment horizontal="center" vertical="center"/>
    </xf>
    <xf numFmtId="2" fontId="15" fillId="0" borderId="36" xfId="6" applyNumberFormat="1" applyFont="1" applyFill="1" applyBorder="1" applyAlignment="1" applyProtection="1">
      <alignment horizontal="center" vertical="center"/>
    </xf>
    <xf numFmtId="2" fontId="15" fillId="0" borderId="40" xfId="6" applyNumberFormat="1" applyFont="1" applyFill="1" applyBorder="1" applyAlignment="1" applyProtection="1">
      <alignment horizontal="center" vertical="center"/>
    </xf>
    <xf numFmtId="4" fontId="11" fillId="3" borderId="4" xfId="0" applyNumberFormat="1" applyFont="1" applyFill="1" applyBorder="1" applyAlignment="1" applyProtection="1">
      <alignment horizontal="center" vertical="center" textRotation="90" wrapText="1"/>
    </xf>
    <xf numFmtId="4" fontId="11" fillId="3" borderId="3" xfId="0" applyNumberFormat="1" applyFont="1" applyFill="1" applyBorder="1" applyAlignment="1" applyProtection="1">
      <alignment horizontal="center" vertical="center" textRotation="90" wrapText="1"/>
    </xf>
    <xf numFmtId="4" fontId="11" fillId="3" borderId="5" xfId="0" applyNumberFormat="1" applyFont="1" applyFill="1" applyBorder="1" applyAlignment="1" applyProtection="1">
      <alignment horizontal="center" vertical="center" textRotation="90" wrapText="1"/>
    </xf>
    <xf numFmtId="1" fontId="11" fillId="3" borderId="4" xfId="0" applyNumberFormat="1" applyFont="1" applyFill="1" applyBorder="1" applyAlignment="1" applyProtection="1">
      <alignment horizontal="center" vertical="center" textRotation="90"/>
    </xf>
    <xf numFmtId="1" fontId="11" fillId="3" borderId="5" xfId="0" applyNumberFormat="1" applyFont="1" applyFill="1" applyBorder="1" applyAlignment="1" applyProtection="1">
      <alignment horizontal="center" vertical="center" textRotation="90"/>
    </xf>
    <xf numFmtId="1" fontId="11" fillId="3" borderId="3" xfId="0" applyNumberFormat="1" applyFont="1" applyFill="1" applyBorder="1" applyAlignment="1" applyProtection="1">
      <alignment horizontal="center" vertical="center" textRotation="90"/>
    </xf>
    <xf numFmtId="3" fontId="11" fillId="0" borderId="4" xfId="6" applyNumberFormat="1" applyFont="1" applyFill="1" applyBorder="1" applyAlignment="1" applyProtection="1">
      <alignment horizontal="center" vertical="center" wrapText="1"/>
    </xf>
    <xf numFmtId="3" fontId="11" fillId="0" borderId="5" xfId="6" applyNumberFormat="1" applyFont="1" applyFill="1" applyBorder="1" applyAlignment="1" applyProtection="1">
      <alignment horizontal="center" vertical="center" wrapText="1"/>
    </xf>
    <xf numFmtId="3" fontId="11" fillId="0" borderId="3" xfId="6" applyNumberFormat="1" applyFont="1" applyFill="1" applyBorder="1" applyAlignment="1" applyProtection="1">
      <alignment horizontal="center" vertical="center" wrapText="1"/>
    </xf>
    <xf numFmtId="4" fontId="11" fillId="0" borderId="4" xfId="6" applyNumberFormat="1" applyFont="1" applyFill="1" applyBorder="1" applyAlignment="1" applyProtection="1">
      <alignment horizontal="center" vertical="center" wrapText="1"/>
    </xf>
    <xf numFmtId="4" fontId="11" fillId="0" borderId="5" xfId="6" applyNumberFormat="1" applyFont="1" applyFill="1" applyBorder="1" applyAlignment="1" applyProtection="1">
      <alignment horizontal="center" vertical="center" wrapText="1"/>
    </xf>
    <xf numFmtId="4" fontId="11" fillId="0" borderId="3" xfId="6" applyNumberFormat="1" applyFont="1" applyFill="1" applyBorder="1" applyAlignment="1" applyProtection="1">
      <alignment horizontal="center" vertical="center" wrapText="1"/>
    </xf>
    <xf numFmtId="3" fontId="11" fillId="3" borderId="4" xfId="0" applyNumberFormat="1" applyFont="1" applyFill="1" applyBorder="1" applyAlignment="1" applyProtection="1">
      <alignment horizontal="center" vertical="center" textRotation="90" wrapText="1"/>
    </xf>
    <xf numFmtId="3" fontId="11" fillId="3" borderId="5" xfId="0" applyNumberFormat="1" applyFont="1" applyFill="1" applyBorder="1" applyAlignment="1" applyProtection="1">
      <alignment horizontal="center" vertical="center" textRotation="90" wrapText="1"/>
    </xf>
    <xf numFmtId="3" fontId="11" fillId="3" borderId="3" xfId="0" applyNumberFormat="1" applyFont="1" applyFill="1" applyBorder="1" applyAlignment="1" applyProtection="1">
      <alignment horizontal="center" vertical="center" textRotation="90" wrapText="1"/>
    </xf>
    <xf numFmtId="0" fontId="11" fillId="3" borderId="4" xfId="0" applyFont="1" applyFill="1" applyBorder="1" applyAlignment="1" applyProtection="1">
      <alignment horizontal="center" vertical="center" textRotation="90"/>
    </xf>
    <xf numFmtId="0" fontId="11" fillId="3" borderId="5" xfId="0" applyFont="1" applyFill="1" applyBorder="1" applyAlignment="1" applyProtection="1">
      <alignment horizontal="center" vertical="center" textRotation="90"/>
    </xf>
    <xf numFmtId="0" fontId="11" fillId="3" borderId="3" xfId="0" applyFont="1" applyFill="1" applyBorder="1" applyAlignment="1" applyProtection="1">
      <alignment horizontal="center" vertical="center" textRotation="90"/>
    </xf>
    <xf numFmtId="4" fontId="11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 applyProtection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1" fontId="11" fillId="3" borderId="2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" fontId="9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right"/>
    </xf>
    <xf numFmtId="4" fontId="11" fillId="0" borderId="2" xfId="0" applyNumberFormat="1" applyFont="1" applyFill="1" applyBorder="1" applyAlignment="1" applyProtection="1">
      <alignment horizontal="center" vertical="center" wrapText="1"/>
    </xf>
    <xf numFmtId="4" fontId="11" fillId="0" borderId="6" xfId="0" applyNumberFormat="1" applyFon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1" xfId="0" applyFont="1" applyBorder="1" applyAlignment="1">
      <alignment wrapText="1"/>
    </xf>
  </cellXfs>
  <cellStyles count="27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2 3" xfId="26"/>
    <cellStyle name="Финансовый 3" xfId="21"/>
    <cellStyle name="Финансовый 3 2" xfId="24"/>
    <cellStyle name="Финансовый 3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56;&#1054;&#1063;&#1053;&#1054;\1051_37%20&#1086;&#1090;%2021.10.2021\1051_37%20&#1086;&#1090;%2021.10.2021\&#1055;&#1088;&#1080;&#1083;&#1086;&#1078;&#1077;&#1085;&#1080;&#1077;%204%20&#1082;%20&#1087;&#1086;&#1089;&#1090;&#1072;&#1085;&#1086;&#1074;&#1083;&#1077;&#1085;&#1080;&#1102;%20&#1055;&#1088;&#1072;&#1074;&#1080;&#1090;&#1077;&#1083;&#1100;&#1089;&#1090;&#1074;&#1072;%20&#1052;&#1086;&#1089;&#1082;&#1086;&#1074;&#1089;&#1082;&#1086;&#1081;%20&#1086;&#1073;&#1083;&#1072;&#1089;&#1090;&#1080;%20&#1086;&#1090;%2021.10.2021%20&#8470;1051-37%20&#1074;&#1080;&#1076;&#1099;%20&#1088;&#1072;&#1073;&#1086;&#1090;%20&#1085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Р"/>
    </sheetNames>
    <sheetDataSet>
      <sheetData sheetId="0">
        <row r="2502">
          <cell r="D2502" t="str">
            <v>г. Электросталь, п. Новые дома, д.4</v>
          </cell>
        </row>
        <row r="2503">
          <cell r="D2503" t="str">
            <v>г. Электросталь, п. Фрязево, ул. Московская, д.2</v>
          </cell>
        </row>
        <row r="2504">
          <cell r="D2504" t="str">
            <v>г. Электросталь, п. Фрязево, ул. Московская, д.4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115"/>
  <sheetViews>
    <sheetView tabSelected="1" view="pageBreakPreview" topLeftCell="AB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70" customWidth="1"/>
    <col min="2" max="2" width="33.85546875" style="62" customWidth="1"/>
    <col min="3" max="3" width="6.7109375" style="60" customWidth="1"/>
    <col min="4" max="4" width="8.85546875" style="60" customWidth="1"/>
    <col min="5" max="6" width="4" style="60" customWidth="1"/>
    <col min="7" max="7" width="3.7109375" style="60" customWidth="1"/>
    <col min="8" max="8" width="4.85546875" style="60" customWidth="1"/>
    <col min="9" max="10" width="4" style="60" customWidth="1"/>
    <col min="11" max="11" width="7.85546875" style="61" customWidth="1"/>
    <col min="12" max="13" width="7.7109375" style="61" customWidth="1"/>
    <col min="14" max="14" width="7.85546875" style="61" customWidth="1"/>
    <col min="15" max="15" width="5" style="60" customWidth="1"/>
    <col min="16" max="16" width="7.7109375" style="60" customWidth="1"/>
    <col min="17" max="17" width="5.140625" style="60" customWidth="1"/>
    <col min="18" max="18" width="8" style="60" customWidth="1"/>
    <col min="19" max="19" width="16.5703125" style="60" customWidth="1"/>
    <col min="20" max="20" width="8.7109375" style="62" customWidth="1"/>
    <col min="21" max="21" width="5.85546875" style="62" customWidth="1"/>
    <col min="22" max="22" width="11.7109375" style="62" customWidth="1"/>
    <col min="23" max="23" width="8.7109375" style="62" customWidth="1"/>
    <col min="24" max="24" width="8.42578125" style="62" customWidth="1"/>
    <col min="25" max="25" width="11.5703125" style="62" customWidth="1"/>
    <col min="26" max="26" width="8.5703125" style="62" customWidth="1"/>
    <col min="27" max="27" width="6.140625" style="62" customWidth="1"/>
    <col min="28" max="28" width="5.28515625" style="62" customWidth="1"/>
    <col min="29" max="29" width="6.140625" style="62" customWidth="1"/>
    <col min="30" max="30" width="7.85546875" style="62" customWidth="1"/>
    <col min="31" max="31" width="11.140625" style="62" customWidth="1"/>
    <col min="32" max="32" width="8.5703125" style="62" customWidth="1"/>
    <col min="33" max="33" width="7.42578125" style="62" customWidth="1"/>
    <col min="34" max="34" width="12.140625" style="62" customWidth="1"/>
    <col min="35" max="35" width="8.42578125" style="62" customWidth="1"/>
    <col min="36" max="36" width="5.42578125" style="62" customWidth="1"/>
    <col min="37" max="37" width="5.85546875" style="62" customWidth="1"/>
    <col min="38" max="38" width="6.28515625" style="62" customWidth="1"/>
    <col min="39" max="39" width="6.7109375" style="62" customWidth="1"/>
    <col min="40" max="40" width="11.5703125" style="62" customWidth="1"/>
    <col min="41" max="41" width="9" style="62" customWidth="1"/>
    <col min="42" max="42" width="4.85546875" style="62" customWidth="1"/>
    <col min="43" max="43" width="4.7109375" style="62" customWidth="1"/>
    <col min="44" max="44" width="7.5703125" style="62" customWidth="1"/>
    <col min="45" max="45" width="4.7109375" style="62" customWidth="1"/>
    <col min="46" max="46" width="5" style="62" customWidth="1"/>
    <col min="47" max="47" width="6.85546875" style="62" customWidth="1"/>
    <col min="48" max="48" width="6.5703125" style="62" customWidth="1"/>
    <col min="49" max="49" width="9.7109375" style="62" customWidth="1"/>
    <col min="50" max="50" width="8.85546875" style="63" customWidth="1"/>
    <col min="51" max="51" width="5.5703125" style="63" customWidth="1"/>
    <col min="52" max="52" width="5.85546875" style="63" customWidth="1"/>
    <col min="53" max="53" width="7.28515625" style="63" customWidth="1"/>
    <col min="54" max="54" width="16.7109375" style="14" customWidth="1"/>
    <col min="55" max="55" width="12.5703125" style="62" customWidth="1"/>
    <col min="56" max="57" width="11.42578125" style="62" customWidth="1"/>
    <col min="58" max="58" width="16.5703125" style="62" customWidth="1"/>
    <col min="59" max="139" width="9.140625" style="5"/>
    <col min="140" max="16384" width="9.140625" style="1"/>
  </cols>
  <sheetData>
    <row r="2" spans="1:139" ht="15" customHeight="1" x14ac:dyDescent="0.25">
      <c r="A2" s="9"/>
      <c r="B2" s="10"/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1"/>
      <c r="P2" s="11"/>
      <c r="Q2" s="11"/>
      <c r="R2" s="13"/>
      <c r="S2" s="13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5"/>
      <c r="AY2" s="15"/>
      <c r="AZ2" s="15"/>
      <c r="BA2" s="15"/>
      <c r="BB2" s="403" t="s">
        <v>373</v>
      </c>
      <c r="BC2" s="403"/>
      <c r="BD2" s="403"/>
      <c r="BE2" s="403"/>
      <c r="BF2" s="403"/>
    </row>
    <row r="3" spans="1:139" ht="15" customHeight="1" x14ac:dyDescent="0.25">
      <c r="A3" s="9"/>
      <c r="B3" s="10"/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1"/>
      <c r="P3" s="11"/>
      <c r="Q3" s="11"/>
      <c r="R3" s="13"/>
      <c r="S3" s="13"/>
      <c r="T3" s="14"/>
      <c r="U3" s="14"/>
      <c r="V3" s="14"/>
      <c r="W3" s="14"/>
      <c r="X3" s="14"/>
      <c r="Y3" s="14">
        <v>4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5"/>
      <c r="AY3" s="15"/>
      <c r="AZ3" s="15"/>
      <c r="BA3" s="15"/>
      <c r="BB3" s="403"/>
      <c r="BC3" s="403"/>
      <c r="BD3" s="403"/>
      <c r="BE3" s="403"/>
      <c r="BF3" s="403"/>
    </row>
    <row r="4" spans="1:139" ht="15" customHeight="1" x14ac:dyDescent="0.25">
      <c r="A4" s="9"/>
      <c r="B4" s="10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1"/>
      <c r="P4" s="11"/>
      <c r="Q4" s="11"/>
      <c r="R4" s="13"/>
      <c r="S4" s="13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5"/>
      <c r="AY4" s="15"/>
      <c r="AZ4" s="15"/>
      <c r="BA4" s="15"/>
      <c r="BB4" s="403"/>
      <c r="BC4" s="403"/>
      <c r="BD4" s="403"/>
      <c r="BE4" s="403"/>
      <c r="BF4" s="403"/>
    </row>
    <row r="5" spans="1:139" ht="48.75" customHeight="1" x14ac:dyDescent="0.25">
      <c r="A5" s="9"/>
      <c r="B5" s="10"/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1"/>
      <c r="P5" s="11"/>
      <c r="Q5" s="11"/>
      <c r="R5" s="13"/>
      <c r="S5" s="13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5"/>
      <c r="AY5" s="15"/>
      <c r="AZ5" s="15"/>
      <c r="BA5" s="15"/>
      <c r="BB5" s="403"/>
      <c r="BC5" s="403"/>
      <c r="BD5" s="403"/>
      <c r="BE5" s="403"/>
      <c r="BF5" s="403"/>
    </row>
    <row r="6" spans="1:139" ht="48" customHeight="1" x14ac:dyDescent="0.25">
      <c r="A6" s="16"/>
      <c r="B6" s="17"/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8"/>
      <c r="P6" s="18"/>
      <c r="Q6" s="18"/>
      <c r="R6" s="18"/>
      <c r="S6" s="18"/>
      <c r="T6" s="17"/>
      <c r="U6" s="17"/>
      <c r="V6" s="17"/>
      <c r="W6" s="409" t="s">
        <v>48</v>
      </c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1"/>
      <c r="AX6" s="22"/>
      <c r="AY6" s="22"/>
      <c r="AZ6" s="22"/>
      <c r="BA6" s="22"/>
      <c r="BC6" s="14"/>
      <c r="BD6" s="14"/>
      <c r="BE6" s="14"/>
      <c r="BF6" s="14"/>
    </row>
    <row r="7" spans="1:139" s="2" customFormat="1" ht="56.25" customHeight="1" x14ac:dyDescent="0.3">
      <c r="A7" s="430" t="s">
        <v>0</v>
      </c>
      <c r="B7" s="433" t="s">
        <v>17</v>
      </c>
      <c r="C7" s="436" t="s">
        <v>3</v>
      </c>
      <c r="D7" s="439" t="s">
        <v>4</v>
      </c>
      <c r="E7" s="427" t="s">
        <v>5</v>
      </c>
      <c r="F7" s="427" t="s">
        <v>6</v>
      </c>
      <c r="G7" s="442" t="s">
        <v>7</v>
      </c>
      <c r="H7" s="443"/>
      <c r="I7" s="443"/>
      <c r="J7" s="443"/>
      <c r="K7" s="424" t="s">
        <v>28</v>
      </c>
      <c r="L7" s="442" t="s">
        <v>29</v>
      </c>
      <c r="M7" s="442"/>
      <c r="N7" s="444"/>
      <c r="O7" s="410" t="s">
        <v>30</v>
      </c>
      <c r="P7" s="413" t="s">
        <v>23</v>
      </c>
      <c r="Q7" s="413" t="s">
        <v>1</v>
      </c>
      <c r="R7" s="419" t="s">
        <v>26</v>
      </c>
      <c r="S7" s="419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391" t="s">
        <v>27</v>
      </c>
      <c r="AN7" s="392"/>
      <c r="AO7" s="393"/>
      <c r="AP7" s="393"/>
      <c r="AQ7" s="393"/>
      <c r="AR7" s="393"/>
      <c r="AS7" s="393"/>
      <c r="AT7" s="393"/>
      <c r="AU7" s="393"/>
      <c r="AV7" s="393"/>
      <c r="AW7" s="393"/>
      <c r="AX7" s="393"/>
      <c r="AY7" s="393"/>
      <c r="AZ7" s="393"/>
      <c r="BA7" s="394"/>
      <c r="BB7" s="404" t="s">
        <v>24</v>
      </c>
      <c r="BC7" s="404"/>
      <c r="BD7" s="404"/>
      <c r="BE7" s="404"/>
      <c r="BF7" s="404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</row>
    <row r="8" spans="1:139" s="2" customFormat="1" ht="46.5" customHeight="1" x14ac:dyDescent="0.3">
      <c r="A8" s="431"/>
      <c r="B8" s="434"/>
      <c r="C8" s="437"/>
      <c r="D8" s="440"/>
      <c r="E8" s="428"/>
      <c r="F8" s="428"/>
      <c r="G8" s="445" t="s">
        <v>8</v>
      </c>
      <c r="H8" s="447" t="s">
        <v>9</v>
      </c>
      <c r="I8" s="448"/>
      <c r="J8" s="448"/>
      <c r="K8" s="426"/>
      <c r="L8" s="424" t="s">
        <v>8</v>
      </c>
      <c r="M8" s="424" t="s">
        <v>22</v>
      </c>
      <c r="N8" s="424" t="s">
        <v>10</v>
      </c>
      <c r="O8" s="411"/>
      <c r="P8" s="414"/>
      <c r="Q8" s="414"/>
      <c r="R8" s="451" t="s">
        <v>32</v>
      </c>
      <c r="S8" s="408"/>
      <c r="T8" s="408"/>
      <c r="U8" s="451" t="s">
        <v>33</v>
      </c>
      <c r="V8" s="451"/>
      <c r="W8" s="451"/>
      <c r="X8" s="451" t="s">
        <v>34</v>
      </c>
      <c r="Y8" s="451"/>
      <c r="Z8" s="451"/>
      <c r="AA8" s="452" t="s">
        <v>35</v>
      </c>
      <c r="AB8" s="453"/>
      <c r="AC8" s="453"/>
      <c r="AD8" s="451" t="s">
        <v>36</v>
      </c>
      <c r="AE8" s="451"/>
      <c r="AF8" s="451"/>
      <c r="AG8" s="451" t="s">
        <v>37</v>
      </c>
      <c r="AH8" s="407"/>
      <c r="AI8" s="407"/>
      <c r="AJ8" s="451" t="s">
        <v>38</v>
      </c>
      <c r="AK8" s="451"/>
      <c r="AL8" s="451"/>
      <c r="AM8" s="416" t="s">
        <v>40</v>
      </c>
      <c r="AN8" s="417"/>
      <c r="AO8" s="417"/>
      <c r="AP8" s="406" t="s">
        <v>41</v>
      </c>
      <c r="AQ8" s="407"/>
      <c r="AR8" s="407"/>
      <c r="AS8" s="406" t="s">
        <v>43</v>
      </c>
      <c r="AT8" s="407"/>
      <c r="AU8" s="407"/>
      <c r="AV8" s="406" t="s">
        <v>42</v>
      </c>
      <c r="AW8" s="407"/>
      <c r="AX8" s="407"/>
      <c r="AY8" s="395" t="s">
        <v>292</v>
      </c>
      <c r="AZ8" s="396"/>
      <c r="BA8" s="397"/>
      <c r="BB8" s="405" t="s">
        <v>8</v>
      </c>
      <c r="BC8" s="404" t="s">
        <v>9</v>
      </c>
      <c r="BD8" s="404"/>
      <c r="BE8" s="404"/>
      <c r="BF8" s="404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</row>
    <row r="9" spans="1:139" s="2" customFormat="1" ht="120.75" customHeight="1" x14ac:dyDescent="0.3">
      <c r="A9" s="432"/>
      <c r="B9" s="435"/>
      <c r="C9" s="438"/>
      <c r="D9" s="441"/>
      <c r="E9" s="429"/>
      <c r="F9" s="429"/>
      <c r="G9" s="446"/>
      <c r="H9" s="23" t="s">
        <v>11</v>
      </c>
      <c r="I9" s="23" t="s">
        <v>12</v>
      </c>
      <c r="J9" s="23" t="s">
        <v>13</v>
      </c>
      <c r="K9" s="425"/>
      <c r="L9" s="425"/>
      <c r="M9" s="425"/>
      <c r="N9" s="425"/>
      <c r="O9" s="412"/>
      <c r="P9" s="415"/>
      <c r="Q9" s="415"/>
      <c r="R9" s="408"/>
      <c r="S9" s="408"/>
      <c r="T9" s="408"/>
      <c r="U9" s="408"/>
      <c r="V9" s="408"/>
      <c r="W9" s="408"/>
      <c r="X9" s="408"/>
      <c r="Y9" s="408"/>
      <c r="Z9" s="408"/>
      <c r="AA9" s="454"/>
      <c r="AB9" s="455"/>
      <c r="AC9" s="455"/>
      <c r="AD9" s="408"/>
      <c r="AE9" s="408"/>
      <c r="AF9" s="408"/>
      <c r="AG9" s="408"/>
      <c r="AH9" s="408"/>
      <c r="AI9" s="408"/>
      <c r="AJ9" s="408"/>
      <c r="AK9" s="408"/>
      <c r="AL9" s="408"/>
      <c r="AM9" s="418"/>
      <c r="AN9" s="418"/>
      <c r="AO9" s="418"/>
      <c r="AP9" s="408"/>
      <c r="AQ9" s="408"/>
      <c r="AR9" s="408"/>
      <c r="AS9" s="408"/>
      <c r="AT9" s="408"/>
      <c r="AU9" s="408"/>
      <c r="AV9" s="408"/>
      <c r="AW9" s="408"/>
      <c r="AX9" s="408"/>
      <c r="AY9" s="398"/>
      <c r="AZ9" s="399"/>
      <c r="BA9" s="400"/>
      <c r="BB9" s="405"/>
      <c r="BC9" s="24" t="s">
        <v>18</v>
      </c>
      <c r="BD9" s="24" t="s">
        <v>25</v>
      </c>
      <c r="BE9" s="24" t="s">
        <v>19</v>
      </c>
      <c r="BF9" s="24" t="s">
        <v>20</v>
      </c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</row>
    <row r="10" spans="1:139" s="2" customFormat="1" ht="62.25" customHeight="1" x14ac:dyDescent="0.3">
      <c r="A10" s="25"/>
      <c r="B10" s="25"/>
      <c r="C10" s="26"/>
      <c r="D10" s="27"/>
      <c r="E10" s="28"/>
      <c r="F10" s="28"/>
      <c r="G10" s="29" t="s">
        <v>14</v>
      </c>
      <c r="H10" s="29" t="s">
        <v>14</v>
      </c>
      <c r="I10" s="29" t="s">
        <v>14</v>
      </c>
      <c r="J10" s="29" t="s">
        <v>14</v>
      </c>
      <c r="K10" s="30" t="s">
        <v>2</v>
      </c>
      <c r="L10" s="30" t="s">
        <v>2</v>
      </c>
      <c r="M10" s="30" t="s">
        <v>2</v>
      </c>
      <c r="N10" s="30" t="s">
        <v>2</v>
      </c>
      <c r="O10" s="31" t="s">
        <v>15</v>
      </c>
      <c r="P10" s="32"/>
      <c r="Q10" s="33"/>
      <c r="R10" s="30" t="s">
        <v>2</v>
      </c>
      <c r="S10" s="30" t="s">
        <v>21</v>
      </c>
      <c r="T10" s="34" t="s">
        <v>39</v>
      </c>
      <c r="U10" s="34" t="s">
        <v>16</v>
      </c>
      <c r="V10" s="34" t="s">
        <v>21</v>
      </c>
      <c r="W10" s="34" t="s">
        <v>39</v>
      </c>
      <c r="X10" s="34" t="s">
        <v>2</v>
      </c>
      <c r="Y10" s="34" t="s">
        <v>21</v>
      </c>
      <c r="Z10" s="34" t="s">
        <v>39</v>
      </c>
      <c r="AA10" s="34" t="s">
        <v>2</v>
      </c>
      <c r="AB10" s="34" t="s">
        <v>21</v>
      </c>
      <c r="AC10" s="34" t="s">
        <v>39</v>
      </c>
      <c r="AD10" s="34" t="s">
        <v>2</v>
      </c>
      <c r="AE10" s="34" t="s">
        <v>21</v>
      </c>
      <c r="AF10" s="34" t="s">
        <v>39</v>
      </c>
      <c r="AG10" s="34" t="s">
        <v>2</v>
      </c>
      <c r="AH10" s="34" t="s">
        <v>21</v>
      </c>
      <c r="AI10" s="34" t="s">
        <v>39</v>
      </c>
      <c r="AJ10" s="35" t="s">
        <v>31</v>
      </c>
      <c r="AK10" s="34" t="s">
        <v>21</v>
      </c>
      <c r="AL10" s="34" t="s">
        <v>39</v>
      </c>
      <c r="AM10" s="36" t="s">
        <v>2</v>
      </c>
      <c r="AN10" s="36" t="s">
        <v>21</v>
      </c>
      <c r="AO10" s="34" t="s">
        <v>39</v>
      </c>
      <c r="AP10" s="36" t="s">
        <v>2</v>
      </c>
      <c r="AQ10" s="36" t="s">
        <v>21</v>
      </c>
      <c r="AR10" s="34" t="s">
        <v>39</v>
      </c>
      <c r="AS10" s="36" t="s">
        <v>2</v>
      </c>
      <c r="AT10" s="36" t="s">
        <v>21</v>
      </c>
      <c r="AU10" s="34" t="s">
        <v>39</v>
      </c>
      <c r="AV10" s="36" t="s">
        <v>16</v>
      </c>
      <c r="AW10" s="34" t="s">
        <v>21</v>
      </c>
      <c r="AX10" s="37" t="s">
        <v>39</v>
      </c>
      <c r="AY10" s="38" t="s">
        <v>293</v>
      </c>
      <c r="AZ10" s="38" t="s">
        <v>21</v>
      </c>
      <c r="BA10" s="38" t="s">
        <v>39</v>
      </c>
      <c r="BB10" s="39" t="s">
        <v>21</v>
      </c>
      <c r="BC10" s="39" t="s">
        <v>21</v>
      </c>
      <c r="BD10" s="39" t="s">
        <v>21</v>
      </c>
      <c r="BE10" s="39" t="s">
        <v>21</v>
      </c>
      <c r="BF10" s="39" t="s">
        <v>21</v>
      </c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</row>
    <row r="11" spans="1:139" s="4" customFormat="1" ht="21.75" customHeight="1" x14ac:dyDescent="0.3">
      <c r="A11" s="40">
        <v>1</v>
      </c>
      <c r="B11" s="41">
        <v>2</v>
      </c>
      <c r="C11" s="4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3">
        <v>16</v>
      </c>
      <c r="Q11" s="44">
        <v>17</v>
      </c>
      <c r="R11" s="42">
        <v>18</v>
      </c>
      <c r="S11" s="42">
        <v>19</v>
      </c>
      <c r="T11" s="45">
        <v>20</v>
      </c>
      <c r="U11" s="45">
        <v>21</v>
      </c>
      <c r="V11" s="45">
        <v>22</v>
      </c>
      <c r="W11" s="45">
        <v>23</v>
      </c>
      <c r="X11" s="45">
        <v>24</v>
      </c>
      <c r="Y11" s="45">
        <v>25</v>
      </c>
      <c r="Z11" s="45">
        <v>26</v>
      </c>
      <c r="AA11" s="45">
        <v>27</v>
      </c>
      <c r="AB11" s="45">
        <v>28</v>
      </c>
      <c r="AC11" s="45">
        <v>29</v>
      </c>
      <c r="AD11" s="45">
        <v>30</v>
      </c>
      <c r="AE11" s="45">
        <v>31</v>
      </c>
      <c r="AF11" s="45">
        <v>32</v>
      </c>
      <c r="AG11" s="45">
        <v>33</v>
      </c>
      <c r="AH11" s="45">
        <v>34</v>
      </c>
      <c r="AI11" s="45">
        <v>35</v>
      </c>
      <c r="AJ11" s="45">
        <v>36</v>
      </c>
      <c r="AK11" s="45">
        <v>37</v>
      </c>
      <c r="AL11" s="45">
        <v>38</v>
      </c>
      <c r="AM11" s="45">
        <v>39</v>
      </c>
      <c r="AN11" s="45">
        <v>40</v>
      </c>
      <c r="AO11" s="45">
        <v>41</v>
      </c>
      <c r="AP11" s="45">
        <v>42</v>
      </c>
      <c r="AQ11" s="45">
        <v>43</v>
      </c>
      <c r="AR11" s="45">
        <v>44</v>
      </c>
      <c r="AS11" s="45">
        <v>45</v>
      </c>
      <c r="AT11" s="45">
        <v>46</v>
      </c>
      <c r="AU11" s="45">
        <v>47</v>
      </c>
      <c r="AV11" s="45">
        <v>48</v>
      </c>
      <c r="AW11" s="45">
        <v>49</v>
      </c>
      <c r="AX11" s="41">
        <v>50</v>
      </c>
      <c r="AY11" s="41">
        <v>51</v>
      </c>
      <c r="AZ11" s="41">
        <v>52</v>
      </c>
      <c r="BA11" s="41">
        <v>53</v>
      </c>
      <c r="BB11" s="46">
        <v>54</v>
      </c>
      <c r="BC11" s="46">
        <v>55</v>
      </c>
      <c r="BD11" s="46">
        <v>56</v>
      </c>
      <c r="BE11" s="46">
        <v>57</v>
      </c>
      <c r="BF11" s="46">
        <v>58</v>
      </c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</row>
    <row r="12" spans="1:139" s="79" customFormat="1" ht="17.25" customHeight="1" x14ac:dyDescent="0.2">
      <c r="A12" s="421" t="s">
        <v>44</v>
      </c>
      <c r="B12" s="422"/>
      <c r="C12" s="422"/>
      <c r="D12" s="423"/>
      <c r="E12" s="71"/>
      <c r="F12" s="72"/>
      <c r="G12" s="72"/>
      <c r="H12" s="72"/>
      <c r="I12" s="72"/>
      <c r="J12" s="72"/>
      <c r="K12" s="73"/>
      <c r="L12" s="73"/>
      <c r="M12" s="73"/>
      <c r="N12" s="73"/>
      <c r="O12" s="72"/>
      <c r="P12" s="72"/>
      <c r="Q12" s="72"/>
      <c r="R12" s="74"/>
      <c r="S12" s="74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6"/>
      <c r="AY12" s="76"/>
      <c r="AZ12" s="76"/>
      <c r="BA12" s="76"/>
      <c r="BB12" s="77"/>
      <c r="BC12" s="77"/>
      <c r="BD12" s="77"/>
      <c r="BE12" s="77"/>
      <c r="BF12" s="77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</row>
    <row r="13" spans="1:139" s="81" customFormat="1" ht="17.25" customHeight="1" x14ac:dyDescent="0.2">
      <c r="A13" s="337"/>
      <c r="B13" s="338" t="s">
        <v>75</v>
      </c>
      <c r="C13" s="339"/>
      <c r="D13" s="340"/>
      <c r="E13" s="341"/>
      <c r="F13" s="342"/>
      <c r="G13" s="342"/>
      <c r="H13" s="342"/>
      <c r="I13" s="342"/>
      <c r="J13" s="342"/>
      <c r="K13" s="343"/>
      <c r="L13" s="343"/>
      <c r="M13" s="343"/>
      <c r="N13" s="343"/>
      <c r="O13" s="342"/>
      <c r="P13" s="342"/>
      <c r="Q13" s="342"/>
      <c r="R13" s="344">
        <f>R14+R68</f>
        <v>95671.82</v>
      </c>
      <c r="S13" s="344" t="s">
        <v>364</v>
      </c>
      <c r="T13" s="344"/>
      <c r="U13" s="344">
        <f>U14+U68+U78</f>
        <v>54</v>
      </c>
      <c r="V13" s="344">
        <f>V14</f>
        <v>218389492.19999999</v>
      </c>
      <c r="W13" s="344"/>
      <c r="X13" s="344">
        <f>X14+X78</f>
        <v>121910.01999999999</v>
      </c>
      <c r="Y13" s="344">
        <f>Y14+Y78</f>
        <v>368634031.73999995</v>
      </c>
      <c r="Z13" s="344"/>
      <c r="AA13" s="344"/>
      <c r="AB13" s="344">
        <v>0</v>
      </c>
      <c r="AC13" s="344"/>
      <c r="AD13" s="344">
        <f>AD14+AD68+AD78</f>
        <v>66162.320000000007</v>
      </c>
      <c r="AE13" s="344">
        <f>AE14+AE68+AE78</f>
        <v>71658790.029999971</v>
      </c>
      <c r="AF13" s="344"/>
      <c r="AG13" s="344">
        <f>AG14+AG68</f>
        <v>1552.3700000000003</v>
      </c>
      <c r="AH13" s="344">
        <f>AH14+AH68</f>
        <v>10451802.559999999</v>
      </c>
      <c r="AI13" s="344"/>
      <c r="AJ13" s="344"/>
      <c r="AK13" s="344">
        <v>0</v>
      </c>
      <c r="AL13" s="344"/>
      <c r="AM13" s="344">
        <f>AM14</f>
        <v>4519</v>
      </c>
      <c r="AN13" s="344">
        <f>AN14</f>
        <v>38472713.960000001</v>
      </c>
      <c r="AO13" s="344"/>
      <c r="AP13" s="344"/>
      <c r="AQ13" s="344">
        <v>0</v>
      </c>
      <c r="AR13" s="344"/>
      <c r="AS13" s="344"/>
      <c r="AT13" s="344">
        <v>0</v>
      </c>
      <c r="AU13" s="344"/>
      <c r="AV13" s="344">
        <f>AV14</f>
        <v>5</v>
      </c>
      <c r="AW13" s="344">
        <f>AW14</f>
        <v>5115844.71</v>
      </c>
      <c r="AX13" s="345"/>
      <c r="AY13" s="346"/>
      <c r="AZ13" s="344">
        <v>0</v>
      </c>
      <c r="BA13" s="346"/>
      <c r="BB13" s="330" t="s">
        <v>371</v>
      </c>
      <c r="BC13" s="331">
        <v>0</v>
      </c>
      <c r="BD13" s="332">
        <f>BD14</f>
        <v>117568651.40000001</v>
      </c>
      <c r="BE13" s="332">
        <f>BE14</f>
        <v>1292589.8599999999</v>
      </c>
      <c r="BF13" s="333" t="s">
        <v>369</v>
      </c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</row>
    <row r="14" spans="1:139" s="81" customFormat="1" ht="17.25" customHeight="1" x14ac:dyDescent="0.2">
      <c r="A14" s="82"/>
      <c r="B14" s="347" t="s">
        <v>76</v>
      </c>
      <c r="C14" s="348"/>
      <c r="D14" s="348"/>
      <c r="E14" s="349"/>
      <c r="F14" s="350"/>
      <c r="G14" s="350"/>
      <c r="H14" s="350"/>
      <c r="I14" s="350"/>
      <c r="J14" s="350"/>
      <c r="K14" s="351"/>
      <c r="L14" s="351"/>
      <c r="M14" s="351"/>
      <c r="N14" s="351"/>
      <c r="O14" s="350"/>
      <c r="P14" s="350"/>
      <c r="Q14" s="350"/>
      <c r="R14" s="352">
        <f>SUM(R15:R67)</f>
        <v>92099.6</v>
      </c>
      <c r="S14" s="83" t="s">
        <v>363</v>
      </c>
      <c r="T14" s="83"/>
      <c r="U14" s="83">
        <f>SUM(U16:U67)</f>
        <v>54</v>
      </c>
      <c r="V14" s="83">
        <f>V20+V21+V23+V25+V29+V30+V33+V34+V37+V38+V49+V50+V51+V62+V63</f>
        <v>218389492.19999999</v>
      </c>
      <c r="W14" s="83"/>
      <c r="X14" s="83">
        <f>SUM(X15:X67)</f>
        <v>53455.99</v>
      </c>
      <c r="Y14" s="83">
        <f>Y17+Y18+Y19+Y24+Y26+Y27+Y28+Y31+Y32+Y35+Y36+Y39+Y40+Y41+Y42+Y43+Y44+Y45+Y46+Y47+Y48+Y52+Y54+Y55+Y56+Y61</f>
        <v>192120446.34999999</v>
      </c>
      <c r="Z14" s="83"/>
      <c r="AA14" s="83"/>
      <c r="AB14" s="83">
        <v>0</v>
      </c>
      <c r="AC14" s="83"/>
      <c r="AD14" s="83">
        <f>SUM(AD15:AD67)</f>
        <v>54256.94000000001</v>
      </c>
      <c r="AE14" s="83">
        <f>AE15+AE18+AE19+AE22+AE26+AE27+AE28+AE31+AE32+AE35+AE36+AE39+AE40+AE41+AE42+AE43+AE44+AE45+AE48+AE52+AE55+AE58+AE59+AE60+AE64+AE65+AE66+AE67</f>
        <v>57635553.809999973</v>
      </c>
      <c r="AF14" s="83"/>
      <c r="AG14" s="83">
        <f>SUM(AG15:AG67)</f>
        <v>1311.3700000000003</v>
      </c>
      <c r="AH14" s="83">
        <f>AH28+AH35+AH39+AH40+AH41+AH42+AH43+AH44+AH45+AH48+AH55</f>
        <v>8786049.1199999992</v>
      </c>
      <c r="AI14" s="83"/>
      <c r="AJ14" s="83"/>
      <c r="AK14" s="344">
        <v>0</v>
      </c>
      <c r="AL14" s="83"/>
      <c r="AM14" s="83">
        <f>AM18+AM19+AM32</f>
        <v>4519</v>
      </c>
      <c r="AN14" s="83">
        <f>AN18+AN19+AN32</f>
        <v>38472713.960000001</v>
      </c>
      <c r="AO14" s="83"/>
      <c r="AP14" s="83"/>
      <c r="AQ14" s="83">
        <v>0</v>
      </c>
      <c r="AR14" s="83"/>
      <c r="AS14" s="83"/>
      <c r="AT14" s="83">
        <v>0</v>
      </c>
      <c r="AU14" s="83"/>
      <c r="AV14" s="83">
        <f>AV19+AV18+AV32</f>
        <v>5</v>
      </c>
      <c r="AW14" s="83">
        <f>AW18+AW19+AW32</f>
        <v>5115844.71</v>
      </c>
      <c r="AX14" s="84"/>
      <c r="AY14" s="84"/>
      <c r="AZ14" s="83">
        <v>0</v>
      </c>
      <c r="BA14" s="84"/>
      <c r="BB14" s="334" t="s">
        <v>372</v>
      </c>
      <c r="BC14" s="331">
        <v>0</v>
      </c>
      <c r="BD14" s="85">
        <f>BD21+BD23+BD25+BD30+BD38+BD49+BD51</f>
        <v>117568651.40000001</v>
      </c>
      <c r="BE14" s="85">
        <f>BE21+BE23+BE25+BE30+BE38+BE49+BE51</f>
        <v>1292589.8599999999</v>
      </c>
      <c r="BF14" s="333" t="s">
        <v>368</v>
      </c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</row>
    <row r="15" spans="1:139" s="81" customFormat="1" ht="34.5" customHeight="1" x14ac:dyDescent="0.2">
      <c r="A15" s="294">
        <v>1</v>
      </c>
      <c r="B15" s="293" t="s">
        <v>298</v>
      </c>
      <c r="C15" s="294">
        <v>1960</v>
      </c>
      <c r="D15" s="82" t="s">
        <v>67</v>
      </c>
      <c r="E15" s="295">
        <v>3</v>
      </c>
      <c r="F15" s="295">
        <v>5</v>
      </c>
      <c r="G15" s="295">
        <v>36</v>
      </c>
      <c r="H15" s="295">
        <v>0</v>
      </c>
      <c r="I15" s="295">
        <v>23</v>
      </c>
      <c r="J15" s="295">
        <v>13</v>
      </c>
      <c r="K15" s="296">
        <v>2523.1</v>
      </c>
      <c r="L15" s="296">
        <v>1545</v>
      </c>
      <c r="M15" s="296">
        <v>554.1</v>
      </c>
      <c r="N15" s="296">
        <v>990.9</v>
      </c>
      <c r="O15" s="295">
        <v>39</v>
      </c>
      <c r="P15" s="297" t="s">
        <v>119</v>
      </c>
      <c r="Q15" s="295">
        <v>2016</v>
      </c>
      <c r="R15" s="193"/>
      <c r="S15" s="298" t="s">
        <v>201</v>
      </c>
      <c r="T15" s="298"/>
      <c r="U15" s="83"/>
      <c r="V15" s="298" t="s">
        <v>201</v>
      </c>
      <c r="W15" s="83"/>
      <c r="X15" s="83"/>
      <c r="Y15" s="298" t="s">
        <v>201</v>
      </c>
      <c r="Z15" s="83"/>
      <c r="AA15" s="83"/>
      <c r="AB15" s="298">
        <v>0</v>
      </c>
      <c r="AC15" s="83"/>
      <c r="AD15" s="298">
        <v>4506.6000000000004</v>
      </c>
      <c r="AE15" s="298" t="s">
        <v>265</v>
      </c>
      <c r="AF15" s="326">
        <v>44926</v>
      </c>
      <c r="AG15" s="83"/>
      <c r="AH15" s="298" t="s">
        <v>201</v>
      </c>
      <c r="AI15" s="83"/>
      <c r="AJ15" s="83"/>
      <c r="AK15" s="193">
        <v>0</v>
      </c>
      <c r="AL15" s="83"/>
      <c r="AM15" s="298"/>
      <c r="AN15" s="298" t="s">
        <v>201</v>
      </c>
      <c r="AO15" s="298"/>
      <c r="AP15" s="298"/>
      <c r="AQ15" s="298">
        <v>0</v>
      </c>
      <c r="AR15" s="298"/>
      <c r="AS15" s="298"/>
      <c r="AT15" s="298">
        <v>0</v>
      </c>
      <c r="AU15" s="298"/>
      <c r="AV15" s="298"/>
      <c r="AW15" s="298" t="s">
        <v>201</v>
      </c>
      <c r="AX15" s="326"/>
      <c r="AY15" s="84"/>
      <c r="AZ15" s="298">
        <v>0</v>
      </c>
      <c r="BA15" s="84"/>
      <c r="BB15" s="328" t="s">
        <v>138</v>
      </c>
      <c r="BC15" s="335">
        <v>0</v>
      </c>
      <c r="BD15" s="296">
        <v>0</v>
      </c>
      <c r="BE15" s="296">
        <v>0</v>
      </c>
      <c r="BF15" s="327">
        <v>5873233.8499999996</v>
      </c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</row>
    <row r="16" spans="1:139" s="81" customFormat="1" ht="22.5" customHeight="1" x14ac:dyDescent="0.2">
      <c r="A16" s="294">
        <v>2</v>
      </c>
      <c r="B16" s="293" t="s">
        <v>299</v>
      </c>
      <c r="C16" s="294">
        <v>1956</v>
      </c>
      <c r="D16" s="82" t="s">
        <v>117</v>
      </c>
      <c r="E16" s="295">
        <v>2</v>
      </c>
      <c r="F16" s="295">
        <v>1</v>
      </c>
      <c r="G16" s="295">
        <v>8</v>
      </c>
      <c r="H16" s="295">
        <v>3</v>
      </c>
      <c r="I16" s="295">
        <v>5</v>
      </c>
      <c r="J16" s="295">
        <v>0</v>
      </c>
      <c r="K16" s="296">
        <v>957.2</v>
      </c>
      <c r="L16" s="296">
        <v>532.4</v>
      </c>
      <c r="M16" s="296">
        <v>153.4</v>
      </c>
      <c r="N16" s="296">
        <v>379</v>
      </c>
      <c r="O16" s="295">
        <v>16</v>
      </c>
      <c r="P16" s="295"/>
      <c r="Q16" s="295"/>
      <c r="R16" s="193">
        <v>1066.8</v>
      </c>
      <c r="S16" s="298" t="s">
        <v>317</v>
      </c>
      <c r="T16" s="326">
        <v>44926</v>
      </c>
      <c r="U16" s="83"/>
      <c r="V16" s="298" t="s">
        <v>201</v>
      </c>
      <c r="W16" s="83"/>
      <c r="X16" s="83"/>
      <c r="Y16" s="298" t="s">
        <v>201</v>
      </c>
      <c r="Z16" s="83"/>
      <c r="AA16" s="83"/>
      <c r="AB16" s="298">
        <v>0</v>
      </c>
      <c r="AC16" s="83"/>
      <c r="AD16" s="298"/>
      <c r="AE16" s="298" t="s">
        <v>201</v>
      </c>
      <c r="AF16" s="298"/>
      <c r="AG16" s="83"/>
      <c r="AH16" s="298" t="s">
        <v>201</v>
      </c>
      <c r="AI16" s="83"/>
      <c r="AJ16" s="83"/>
      <c r="AK16" s="193">
        <v>0</v>
      </c>
      <c r="AL16" s="83"/>
      <c r="AM16" s="298"/>
      <c r="AN16" s="298" t="s">
        <v>201</v>
      </c>
      <c r="AO16" s="298"/>
      <c r="AP16" s="298"/>
      <c r="AQ16" s="298">
        <v>0</v>
      </c>
      <c r="AR16" s="298"/>
      <c r="AS16" s="298"/>
      <c r="AT16" s="298">
        <v>0</v>
      </c>
      <c r="AU16" s="298"/>
      <c r="AV16" s="298"/>
      <c r="AW16" s="298" t="s">
        <v>201</v>
      </c>
      <c r="AX16" s="326"/>
      <c r="AY16" s="84"/>
      <c r="AZ16" s="298">
        <v>0</v>
      </c>
      <c r="BA16" s="84"/>
      <c r="BB16" s="328" t="s">
        <v>346</v>
      </c>
      <c r="BC16" s="335">
        <v>0</v>
      </c>
      <c r="BD16" s="296">
        <v>0</v>
      </c>
      <c r="BE16" s="296">
        <v>0</v>
      </c>
      <c r="BF16" s="327">
        <v>653198.72</v>
      </c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</row>
    <row r="17" spans="1:139" s="80" customFormat="1" ht="23.25" customHeight="1" x14ac:dyDescent="0.2">
      <c r="A17" s="294">
        <v>3</v>
      </c>
      <c r="B17" s="86" t="str">
        <f>[1]КПР!D2502</f>
        <v>г. Электросталь, п. Новые дома, д.4</v>
      </c>
      <c r="C17" s="87">
        <v>1972</v>
      </c>
      <c r="D17" s="87" t="s">
        <v>67</v>
      </c>
      <c r="E17" s="87">
        <v>5</v>
      </c>
      <c r="F17" s="87">
        <v>4</v>
      </c>
      <c r="G17" s="87">
        <v>70</v>
      </c>
      <c r="H17" s="87">
        <v>13</v>
      </c>
      <c r="I17" s="87">
        <v>57</v>
      </c>
      <c r="J17" s="87">
        <v>0</v>
      </c>
      <c r="K17" s="88">
        <v>3690.6</v>
      </c>
      <c r="L17" s="88">
        <v>3406.3</v>
      </c>
      <c r="M17" s="88">
        <f>L17-N17</f>
        <v>637.14000000000033</v>
      </c>
      <c r="N17" s="88">
        <v>2769.16</v>
      </c>
      <c r="O17" s="87">
        <v>177</v>
      </c>
      <c r="P17" s="89"/>
      <c r="Q17" s="89"/>
      <c r="R17" s="90"/>
      <c r="S17" s="91" t="s">
        <v>201</v>
      </c>
      <c r="T17" s="92"/>
      <c r="U17" s="93"/>
      <c r="V17" s="91" t="s">
        <v>201</v>
      </c>
      <c r="W17" s="92"/>
      <c r="X17" s="93">
        <v>1084.8399999999999</v>
      </c>
      <c r="Y17" s="91" t="s">
        <v>223</v>
      </c>
      <c r="Z17" s="92">
        <v>44926</v>
      </c>
      <c r="AA17" s="94"/>
      <c r="AB17" s="95">
        <v>0</v>
      </c>
      <c r="AC17" s="94"/>
      <c r="AD17" s="93"/>
      <c r="AE17" s="91" t="s">
        <v>201</v>
      </c>
      <c r="AF17" s="92"/>
      <c r="AG17" s="93"/>
      <c r="AH17" s="91" t="s">
        <v>201</v>
      </c>
      <c r="AI17" s="92"/>
      <c r="AJ17" s="94"/>
      <c r="AK17" s="95">
        <v>0</v>
      </c>
      <c r="AL17" s="94"/>
      <c r="AM17" s="94"/>
      <c r="AN17" s="95" t="s">
        <v>201</v>
      </c>
      <c r="AO17" s="94"/>
      <c r="AP17" s="94"/>
      <c r="AQ17" s="95">
        <v>0</v>
      </c>
      <c r="AR17" s="94"/>
      <c r="AS17" s="94"/>
      <c r="AT17" s="95">
        <v>0</v>
      </c>
      <c r="AU17" s="94"/>
      <c r="AV17" s="94"/>
      <c r="AW17" s="95" t="s">
        <v>201</v>
      </c>
      <c r="AX17" s="96"/>
      <c r="AY17" s="96"/>
      <c r="AZ17" s="97">
        <v>0</v>
      </c>
      <c r="BA17" s="96"/>
      <c r="BB17" s="328" t="s">
        <v>137</v>
      </c>
      <c r="BC17" s="95">
        <v>0</v>
      </c>
      <c r="BD17" s="95">
        <v>0</v>
      </c>
      <c r="BE17" s="95">
        <v>0</v>
      </c>
      <c r="BF17" s="388">
        <v>9175411.7699999996</v>
      </c>
    </row>
    <row r="18" spans="1:139" s="80" customFormat="1" ht="20.25" customHeight="1" x14ac:dyDescent="0.2">
      <c r="A18" s="294">
        <v>4</v>
      </c>
      <c r="B18" s="86" t="str">
        <f>[1]КПР!D2503</f>
        <v>г. Электросталь, п. Фрязево, ул. Московская, д.2</v>
      </c>
      <c r="C18" s="87">
        <v>1959</v>
      </c>
      <c r="D18" s="87" t="s">
        <v>67</v>
      </c>
      <c r="E18" s="87">
        <v>2</v>
      </c>
      <c r="F18" s="87">
        <v>1</v>
      </c>
      <c r="G18" s="87">
        <v>8</v>
      </c>
      <c r="H18" s="87">
        <v>1</v>
      </c>
      <c r="I18" s="87">
        <v>7</v>
      </c>
      <c r="J18" s="87">
        <v>0</v>
      </c>
      <c r="K18" s="88">
        <v>501.5</v>
      </c>
      <c r="L18" s="88">
        <v>449.2</v>
      </c>
      <c r="M18" s="88">
        <v>51.9</v>
      </c>
      <c r="N18" s="88">
        <f>L18-M18</f>
        <v>397.3</v>
      </c>
      <c r="O18" s="87">
        <v>21</v>
      </c>
      <c r="P18" s="89"/>
      <c r="Q18" s="89"/>
      <c r="R18" s="90">
        <v>2266</v>
      </c>
      <c r="S18" s="91" t="s">
        <v>318</v>
      </c>
      <c r="T18" s="92">
        <v>44926</v>
      </c>
      <c r="U18" s="93"/>
      <c r="V18" s="91" t="s">
        <v>201</v>
      </c>
      <c r="W18" s="92"/>
      <c r="X18" s="93">
        <v>1260</v>
      </c>
      <c r="Y18" s="91" t="s">
        <v>322</v>
      </c>
      <c r="Z18" s="92">
        <v>44926</v>
      </c>
      <c r="AA18" s="94"/>
      <c r="AB18" s="95">
        <v>0</v>
      </c>
      <c r="AC18" s="94"/>
      <c r="AD18" s="93">
        <v>550</v>
      </c>
      <c r="AE18" s="91" t="s">
        <v>333</v>
      </c>
      <c r="AF18" s="92">
        <v>44926</v>
      </c>
      <c r="AG18" s="93"/>
      <c r="AH18" s="91" t="s">
        <v>201</v>
      </c>
      <c r="AI18" s="92"/>
      <c r="AJ18" s="94"/>
      <c r="AK18" s="95">
        <v>0</v>
      </c>
      <c r="AL18" s="94"/>
      <c r="AM18" s="95">
        <v>550</v>
      </c>
      <c r="AN18" s="95" t="s">
        <v>342</v>
      </c>
      <c r="AO18" s="325">
        <v>44926</v>
      </c>
      <c r="AP18" s="94"/>
      <c r="AQ18" s="95">
        <v>0</v>
      </c>
      <c r="AR18" s="94"/>
      <c r="AS18" s="94"/>
      <c r="AT18" s="95">
        <v>0</v>
      </c>
      <c r="AU18" s="94"/>
      <c r="AV18" s="95">
        <v>2</v>
      </c>
      <c r="AW18" s="95" t="s">
        <v>344</v>
      </c>
      <c r="AX18" s="325">
        <v>44926</v>
      </c>
      <c r="AY18" s="96"/>
      <c r="AZ18" s="97">
        <v>0</v>
      </c>
      <c r="BA18" s="96"/>
      <c r="BB18" s="329" t="s">
        <v>366</v>
      </c>
      <c r="BC18" s="95">
        <v>0</v>
      </c>
      <c r="BD18" s="95">
        <v>0</v>
      </c>
      <c r="BE18" s="95">
        <v>0</v>
      </c>
      <c r="BF18" s="388" t="s">
        <v>366</v>
      </c>
    </row>
    <row r="19" spans="1:139" s="80" customFormat="1" ht="21" customHeight="1" x14ac:dyDescent="0.2">
      <c r="A19" s="294">
        <v>5</v>
      </c>
      <c r="B19" s="86" t="str">
        <f>[1]КПР!D2504</f>
        <v>г. Электросталь, п. Фрязево, ул. Московская, д.4</v>
      </c>
      <c r="C19" s="98">
        <v>1958</v>
      </c>
      <c r="D19" s="99" t="s">
        <v>67</v>
      </c>
      <c r="E19" s="87">
        <v>2</v>
      </c>
      <c r="F19" s="87">
        <v>1</v>
      </c>
      <c r="G19" s="87">
        <v>8</v>
      </c>
      <c r="H19" s="87">
        <v>0</v>
      </c>
      <c r="I19" s="87">
        <v>8</v>
      </c>
      <c r="J19" s="87">
        <v>0</v>
      </c>
      <c r="K19" s="88">
        <v>487.1</v>
      </c>
      <c r="L19" s="88">
        <v>440</v>
      </c>
      <c r="M19" s="88">
        <v>0</v>
      </c>
      <c r="N19" s="88">
        <v>440</v>
      </c>
      <c r="O19" s="87">
        <v>17</v>
      </c>
      <c r="P19" s="89"/>
      <c r="Q19" s="89"/>
      <c r="R19" s="90">
        <v>2207.5</v>
      </c>
      <c r="S19" s="91" t="s">
        <v>319</v>
      </c>
      <c r="T19" s="92">
        <v>44926</v>
      </c>
      <c r="U19" s="93"/>
      <c r="V19" s="91" t="s">
        <v>201</v>
      </c>
      <c r="W19" s="92"/>
      <c r="X19" s="93">
        <v>2207.6</v>
      </c>
      <c r="Y19" s="91" t="s">
        <v>323</v>
      </c>
      <c r="Z19" s="92">
        <v>44926</v>
      </c>
      <c r="AA19" s="94"/>
      <c r="AB19" s="95">
        <v>0</v>
      </c>
      <c r="AC19" s="94"/>
      <c r="AD19" s="93">
        <v>550</v>
      </c>
      <c r="AE19" s="91" t="s">
        <v>333</v>
      </c>
      <c r="AF19" s="92">
        <v>44926</v>
      </c>
      <c r="AG19" s="93"/>
      <c r="AH19" s="91" t="s">
        <v>201</v>
      </c>
      <c r="AI19" s="92"/>
      <c r="AJ19" s="94"/>
      <c r="AK19" s="95">
        <v>0</v>
      </c>
      <c r="AL19" s="94"/>
      <c r="AM19" s="95">
        <v>550</v>
      </c>
      <c r="AN19" s="95" t="s">
        <v>342</v>
      </c>
      <c r="AO19" s="325">
        <v>44926</v>
      </c>
      <c r="AP19" s="94"/>
      <c r="AQ19" s="95">
        <v>0</v>
      </c>
      <c r="AR19" s="94"/>
      <c r="AS19" s="94"/>
      <c r="AT19" s="95">
        <v>0</v>
      </c>
      <c r="AU19" s="94"/>
      <c r="AV19" s="95">
        <v>2</v>
      </c>
      <c r="AW19" s="95" t="s">
        <v>344</v>
      </c>
      <c r="AX19" s="325">
        <v>44926</v>
      </c>
      <c r="AY19" s="96"/>
      <c r="AZ19" s="97">
        <v>0</v>
      </c>
      <c r="BA19" s="96"/>
      <c r="BB19" s="329" t="s">
        <v>367</v>
      </c>
      <c r="BC19" s="95">
        <v>0</v>
      </c>
      <c r="BD19" s="95">
        <v>0</v>
      </c>
      <c r="BE19" s="95">
        <v>0</v>
      </c>
      <c r="BF19" s="388" t="s">
        <v>367</v>
      </c>
    </row>
    <row r="20" spans="1:139" s="78" customFormat="1" ht="20.25" customHeight="1" x14ac:dyDescent="0.2">
      <c r="A20" s="294">
        <v>6</v>
      </c>
      <c r="B20" s="106" t="s">
        <v>49</v>
      </c>
      <c r="C20" s="116">
        <v>1995</v>
      </c>
      <c r="D20" s="117" t="s">
        <v>67</v>
      </c>
      <c r="E20" s="116">
        <v>14</v>
      </c>
      <c r="F20" s="116">
        <v>1</v>
      </c>
      <c r="G20" s="116">
        <v>93</v>
      </c>
      <c r="H20" s="116">
        <v>12</v>
      </c>
      <c r="I20" s="118">
        <v>81</v>
      </c>
      <c r="J20" s="109">
        <v>0</v>
      </c>
      <c r="K20" s="111">
        <v>7200</v>
      </c>
      <c r="L20" s="111">
        <v>7200</v>
      </c>
      <c r="M20" s="111">
        <v>520.79999999999995</v>
      </c>
      <c r="N20" s="111">
        <v>4681.6000000000004</v>
      </c>
      <c r="O20" s="109">
        <v>216</v>
      </c>
      <c r="P20" s="102"/>
      <c r="Q20" s="103"/>
      <c r="R20" s="209"/>
      <c r="S20" s="321" t="s">
        <v>201</v>
      </c>
      <c r="T20" s="92"/>
      <c r="U20" s="119">
        <v>2</v>
      </c>
      <c r="V20" s="120" t="s">
        <v>212</v>
      </c>
      <c r="W20" s="121">
        <v>44561</v>
      </c>
      <c r="X20" s="119"/>
      <c r="Y20" s="120" t="s">
        <v>201</v>
      </c>
      <c r="Z20" s="121"/>
      <c r="AA20" s="104"/>
      <c r="AB20" s="95">
        <v>0</v>
      </c>
      <c r="AC20" s="122"/>
      <c r="AD20" s="119"/>
      <c r="AE20" s="120" t="s">
        <v>201</v>
      </c>
      <c r="AF20" s="121"/>
      <c r="AG20" s="119"/>
      <c r="AH20" s="120" t="s">
        <v>201</v>
      </c>
      <c r="AI20" s="121"/>
      <c r="AJ20" s="123"/>
      <c r="AK20" s="95">
        <v>0</v>
      </c>
      <c r="AL20" s="122"/>
      <c r="AM20" s="123"/>
      <c r="AN20" s="95" t="s">
        <v>201</v>
      </c>
      <c r="AO20" s="124"/>
      <c r="AP20" s="123"/>
      <c r="AQ20" s="95">
        <v>0</v>
      </c>
      <c r="AR20" s="124"/>
      <c r="AS20" s="123"/>
      <c r="AT20" s="95">
        <v>0</v>
      </c>
      <c r="AU20" s="124"/>
      <c r="AV20" s="123"/>
      <c r="AW20" s="95" t="s">
        <v>201</v>
      </c>
      <c r="AX20" s="125"/>
      <c r="AY20" s="125"/>
      <c r="AZ20" s="97">
        <v>0</v>
      </c>
      <c r="BA20" s="125"/>
      <c r="BB20" s="328" t="s">
        <v>139</v>
      </c>
      <c r="BC20" s="104">
        <v>0</v>
      </c>
      <c r="BD20" s="126">
        <v>0</v>
      </c>
      <c r="BE20" s="126">
        <v>0</v>
      </c>
      <c r="BF20" s="389">
        <v>11582617.949999999</v>
      </c>
    </row>
    <row r="21" spans="1:139" s="80" customFormat="1" ht="18.75" customHeight="1" x14ac:dyDescent="0.2">
      <c r="A21" s="294">
        <v>7</v>
      </c>
      <c r="B21" s="127" t="s">
        <v>126</v>
      </c>
      <c r="C21" s="128">
        <v>1999</v>
      </c>
      <c r="D21" s="129" t="s">
        <v>294</v>
      </c>
      <c r="E21" s="128">
        <v>10</v>
      </c>
      <c r="F21" s="128">
        <v>7</v>
      </c>
      <c r="G21" s="128">
        <v>260</v>
      </c>
      <c r="H21" s="128">
        <v>18</v>
      </c>
      <c r="I21" s="128">
        <v>242</v>
      </c>
      <c r="J21" s="128">
        <v>0</v>
      </c>
      <c r="K21" s="130">
        <v>2067.5</v>
      </c>
      <c r="L21" s="130">
        <v>15048.4</v>
      </c>
      <c r="M21" s="130">
        <v>843.2</v>
      </c>
      <c r="N21" s="130">
        <v>14205.199999999999</v>
      </c>
      <c r="O21" s="128">
        <v>209</v>
      </c>
      <c r="P21" s="131"/>
      <c r="Q21" s="132"/>
      <c r="R21" s="209"/>
      <c r="S21" s="321" t="s">
        <v>201</v>
      </c>
      <c r="T21" s="92"/>
      <c r="U21" s="93">
        <v>4</v>
      </c>
      <c r="V21" s="91" t="s">
        <v>213</v>
      </c>
      <c r="W21" s="92">
        <v>44926</v>
      </c>
      <c r="X21" s="93"/>
      <c r="Y21" s="91" t="s">
        <v>201</v>
      </c>
      <c r="Z21" s="92"/>
      <c r="AA21" s="88"/>
      <c r="AB21" s="95">
        <v>0</v>
      </c>
      <c r="AC21" s="112"/>
      <c r="AD21" s="93"/>
      <c r="AE21" s="91" t="s">
        <v>201</v>
      </c>
      <c r="AF21" s="92"/>
      <c r="AG21" s="93"/>
      <c r="AH21" s="91" t="s">
        <v>201</v>
      </c>
      <c r="AI21" s="92"/>
      <c r="AJ21" s="113"/>
      <c r="AK21" s="95">
        <v>0</v>
      </c>
      <c r="AL21" s="112"/>
      <c r="AM21" s="113"/>
      <c r="AN21" s="95" t="s">
        <v>201</v>
      </c>
      <c r="AO21" s="114"/>
      <c r="AP21" s="113"/>
      <c r="AQ21" s="95">
        <v>0</v>
      </c>
      <c r="AR21" s="114"/>
      <c r="AS21" s="113"/>
      <c r="AT21" s="95">
        <v>0</v>
      </c>
      <c r="AU21" s="114"/>
      <c r="AV21" s="113"/>
      <c r="AW21" s="95" t="s">
        <v>201</v>
      </c>
      <c r="AX21" s="115"/>
      <c r="AY21" s="115"/>
      <c r="AZ21" s="97">
        <v>0</v>
      </c>
      <c r="BA21" s="115"/>
      <c r="BB21" s="328" t="s">
        <v>140</v>
      </c>
      <c r="BC21" s="88">
        <v>0</v>
      </c>
      <c r="BD21" s="95">
        <v>15320938.83</v>
      </c>
      <c r="BE21" s="95">
        <v>173671.54</v>
      </c>
      <c r="BF21" s="388">
        <v>1872543.8999999994</v>
      </c>
    </row>
    <row r="22" spans="1:139" s="78" customFormat="1" ht="24.75" customHeight="1" x14ac:dyDescent="0.2">
      <c r="A22" s="294">
        <v>8</v>
      </c>
      <c r="B22" s="127" t="s">
        <v>50</v>
      </c>
      <c r="C22" s="133">
        <v>1957</v>
      </c>
      <c r="D22" s="133" t="s">
        <v>67</v>
      </c>
      <c r="E22" s="133">
        <v>5</v>
      </c>
      <c r="F22" s="133">
        <v>6</v>
      </c>
      <c r="G22" s="134">
        <v>86</v>
      </c>
      <c r="H22" s="133">
        <v>7</v>
      </c>
      <c r="I22" s="133">
        <v>78</v>
      </c>
      <c r="J22" s="133">
        <v>1</v>
      </c>
      <c r="K22" s="135">
        <v>7213</v>
      </c>
      <c r="L22" s="130">
        <v>5282.1</v>
      </c>
      <c r="M22" s="135">
        <v>491.3</v>
      </c>
      <c r="N22" s="135">
        <v>4790.8</v>
      </c>
      <c r="O22" s="133">
        <v>201</v>
      </c>
      <c r="P22" s="136" t="s">
        <v>73</v>
      </c>
      <c r="Q22" s="137">
        <v>2018</v>
      </c>
      <c r="R22" s="209"/>
      <c r="S22" s="321" t="s">
        <v>201</v>
      </c>
      <c r="T22" s="92"/>
      <c r="U22" s="119"/>
      <c r="V22" s="120" t="s">
        <v>201</v>
      </c>
      <c r="W22" s="121"/>
      <c r="X22" s="119"/>
      <c r="Y22" s="120" t="s">
        <v>201</v>
      </c>
      <c r="Z22" s="121"/>
      <c r="AA22" s="104"/>
      <c r="AB22" s="95">
        <v>0</v>
      </c>
      <c r="AC22" s="122"/>
      <c r="AD22" s="119">
        <v>63</v>
      </c>
      <c r="AE22" s="120" t="s">
        <v>266</v>
      </c>
      <c r="AF22" s="121">
        <v>44926</v>
      </c>
      <c r="AG22" s="119"/>
      <c r="AH22" s="120" t="s">
        <v>201</v>
      </c>
      <c r="AI22" s="121"/>
      <c r="AJ22" s="138"/>
      <c r="AK22" s="95">
        <v>0</v>
      </c>
      <c r="AL22" s="122"/>
      <c r="AM22" s="138"/>
      <c r="AN22" s="95" t="s">
        <v>201</v>
      </c>
      <c r="AO22" s="124"/>
      <c r="AP22" s="138"/>
      <c r="AQ22" s="95">
        <v>0</v>
      </c>
      <c r="AR22" s="124"/>
      <c r="AS22" s="138"/>
      <c r="AT22" s="95">
        <v>0</v>
      </c>
      <c r="AU22" s="124"/>
      <c r="AV22" s="138"/>
      <c r="AW22" s="95" t="s">
        <v>201</v>
      </c>
      <c r="AX22" s="139"/>
      <c r="AY22" s="139"/>
      <c r="AZ22" s="97">
        <v>0</v>
      </c>
      <c r="BA22" s="139"/>
      <c r="BB22" s="328" t="s">
        <v>141</v>
      </c>
      <c r="BC22" s="104">
        <v>0</v>
      </c>
      <c r="BD22" s="126">
        <v>0</v>
      </c>
      <c r="BE22" s="126">
        <v>0</v>
      </c>
      <c r="BF22" s="389">
        <v>1089419.3600000001</v>
      </c>
    </row>
    <row r="23" spans="1:139" s="78" customFormat="1" ht="20.25" customHeight="1" x14ac:dyDescent="0.2">
      <c r="A23" s="294">
        <v>9</v>
      </c>
      <c r="B23" s="127" t="s">
        <v>127</v>
      </c>
      <c r="C23" s="128">
        <v>1999</v>
      </c>
      <c r="D23" s="129" t="s">
        <v>67</v>
      </c>
      <c r="E23" s="128">
        <v>9</v>
      </c>
      <c r="F23" s="128">
        <v>5</v>
      </c>
      <c r="G23" s="128">
        <v>230</v>
      </c>
      <c r="H23" s="128">
        <v>29</v>
      </c>
      <c r="I23" s="128">
        <v>201</v>
      </c>
      <c r="J23" s="128">
        <v>0</v>
      </c>
      <c r="K23" s="133">
        <v>18441.7</v>
      </c>
      <c r="L23" s="133">
        <v>14128.2</v>
      </c>
      <c r="M23" s="130">
        <v>1816.8</v>
      </c>
      <c r="N23" s="130">
        <v>12311.4</v>
      </c>
      <c r="O23" s="128">
        <v>634</v>
      </c>
      <c r="P23" s="136"/>
      <c r="Q23" s="137"/>
      <c r="R23" s="209"/>
      <c r="S23" s="321" t="s">
        <v>201</v>
      </c>
      <c r="T23" s="92"/>
      <c r="U23" s="119">
        <v>5</v>
      </c>
      <c r="V23" s="120" t="s">
        <v>214</v>
      </c>
      <c r="W23" s="121">
        <v>44926</v>
      </c>
      <c r="X23" s="119"/>
      <c r="Y23" s="120" t="s">
        <v>201</v>
      </c>
      <c r="Z23" s="121"/>
      <c r="AA23" s="104"/>
      <c r="AB23" s="95">
        <v>0</v>
      </c>
      <c r="AC23" s="122"/>
      <c r="AD23" s="119"/>
      <c r="AE23" s="120" t="s">
        <v>201</v>
      </c>
      <c r="AF23" s="121"/>
      <c r="AG23" s="119"/>
      <c r="AH23" s="120" t="s">
        <v>201</v>
      </c>
      <c r="AI23" s="121"/>
      <c r="AJ23" s="138"/>
      <c r="AK23" s="95">
        <v>0</v>
      </c>
      <c r="AL23" s="122"/>
      <c r="AM23" s="138"/>
      <c r="AN23" s="95" t="s">
        <v>201</v>
      </c>
      <c r="AO23" s="124"/>
      <c r="AP23" s="138"/>
      <c r="AQ23" s="95">
        <v>0</v>
      </c>
      <c r="AR23" s="124"/>
      <c r="AS23" s="138"/>
      <c r="AT23" s="95">
        <v>0</v>
      </c>
      <c r="AU23" s="124"/>
      <c r="AV23" s="138"/>
      <c r="AW23" s="95" t="s">
        <v>201</v>
      </c>
      <c r="AX23" s="139"/>
      <c r="AY23" s="139"/>
      <c r="AZ23" s="97">
        <v>0</v>
      </c>
      <c r="BA23" s="139"/>
      <c r="BB23" s="328" t="s">
        <v>142</v>
      </c>
      <c r="BC23" s="104">
        <v>0</v>
      </c>
      <c r="BD23" s="126">
        <v>19026018.960000001</v>
      </c>
      <c r="BE23" s="126">
        <v>207142.74</v>
      </c>
      <c r="BF23" s="389">
        <v>1481112.7400000005</v>
      </c>
    </row>
    <row r="24" spans="1:139" s="80" customFormat="1" ht="22.5" customHeight="1" x14ac:dyDescent="0.2">
      <c r="A24" s="294">
        <v>10</v>
      </c>
      <c r="B24" s="185" t="s">
        <v>300</v>
      </c>
      <c r="C24" s="109">
        <v>1952</v>
      </c>
      <c r="D24" s="101" t="s">
        <v>67</v>
      </c>
      <c r="E24" s="109">
        <v>4</v>
      </c>
      <c r="F24" s="109">
        <v>3</v>
      </c>
      <c r="G24" s="109">
        <v>38</v>
      </c>
      <c r="H24" s="109">
        <v>3</v>
      </c>
      <c r="I24" s="109">
        <v>35</v>
      </c>
      <c r="J24" s="109">
        <v>0</v>
      </c>
      <c r="K24" s="110">
        <v>2060.2999999999997</v>
      </c>
      <c r="L24" s="110">
        <v>1637.6000000000001</v>
      </c>
      <c r="M24" s="111">
        <v>123.2</v>
      </c>
      <c r="N24" s="111">
        <v>1514.4</v>
      </c>
      <c r="O24" s="109">
        <v>92</v>
      </c>
      <c r="P24" s="202"/>
      <c r="Q24" s="212"/>
      <c r="R24" s="209"/>
      <c r="S24" s="321" t="s">
        <v>201</v>
      </c>
      <c r="T24" s="189"/>
      <c r="U24" s="199"/>
      <c r="V24" s="188" t="s">
        <v>201</v>
      </c>
      <c r="W24" s="189"/>
      <c r="X24" s="199">
        <v>790</v>
      </c>
      <c r="Y24" s="188" t="s">
        <v>324</v>
      </c>
      <c r="Z24" s="189">
        <v>44926</v>
      </c>
      <c r="AA24" s="200"/>
      <c r="AB24" s="95">
        <v>0</v>
      </c>
      <c r="AC24" s="201"/>
      <c r="AD24" s="199"/>
      <c r="AE24" s="188" t="s">
        <v>201</v>
      </c>
      <c r="AF24" s="189"/>
      <c r="AG24" s="199"/>
      <c r="AH24" s="188" t="s">
        <v>201</v>
      </c>
      <c r="AI24" s="189"/>
      <c r="AJ24" s="202"/>
      <c r="AK24" s="95">
        <v>0</v>
      </c>
      <c r="AL24" s="201"/>
      <c r="AM24" s="202"/>
      <c r="AN24" s="193" t="s">
        <v>201</v>
      </c>
      <c r="AO24" s="203"/>
      <c r="AP24" s="202"/>
      <c r="AQ24" s="95">
        <v>0</v>
      </c>
      <c r="AR24" s="203"/>
      <c r="AS24" s="202"/>
      <c r="AT24" s="95">
        <v>0</v>
      </c>
      <c r="AU24" s="203"/>
      <c r="AV24" s="202"/>
      <c r="AW24" s="193" t="s">
        <v>201</v>
      </c>
      <c r="AX24" s="204"/>
      <c r="AY24" s="204"/>
      <c r="AZ24" s="97">
        <v>0</v>
      </c>
      <c r="BA24" s="204"/>
      <c r="BB24" s="328" t="s">
        <v>347</v>
      </c>
      <c r="BC24" s="104">
        <v>0</v>
      </c>
      <c r="BD24" s="104">
        <v>0</v>
      </c>
      <c r="BE24" s="104">
        <v>0</v>
      </c>
      <c r="BF24" s="388">
        <v>3522551.23</v>
      </c>
    </row>
    <row r="25" spans="1:139" s="80" customFormat="1" ht="19.5" customHeight="1" x14ac:dyDescent="0.2">
      <c r="A25" s="294">
        <v>11</v>
      </c>
      <c r="B25" s="127" t="s">
        <v>128</v>
      </c>
      <c r="C25" s="128">
        <v>1999</v>
      </c>
      <c r="D25" s="129" t="s">
        <v>294</v>
      </c>
      <c r="E25" s="128">
        <v>10</v>
      </c>
      <c r="F25" s="128">
        <v>3</v>
      </c>
      <c r="G25" s="128">
        <v>114</v>
      </c>
      <c r="H25" s="128">
        <v>2</v>
      </c>
      <c r="I25" s="128">
        <v>112</v>
      </c>
      <c r="J25" s="128">
        <v>0</v>
      </c>
      <c r="K25" s="130">
        <v>914</v>
      </c>
      <c r="L25" s="130">
        <v>6575.8</v>
      </c>
      <c r="M25" s="130">
        <v>117.3</v>
      </c>
      <c r="N25" s="130">
        <v>6458.5</v>
      </c>
      <c r="O25" s="128">
        <v>255</v>
      </c>
      <c r="P25" s="136"/>
      <c r="Q25" s="137"/>
      <c r="R25" s="209"/>
      <c r="S25" s="321" t="s">
        <v>201</v>
      </c>
      <c r="T25" s="92"/>
      <c r="U25" s="93">
        <v>3</v>
      </c>
      <c r="V25" s="91" t="s">
        <v>215</v>
      </c>
      <c r="W25" s="92">
        <v>44926</v>
      </c>
      <c r="X25" s="93"/>
      <c r="Y25" s="91" t="s">
        <v>201</v>
      </c>
      <c r="Z25" s="92"/>
      <c r="AA25" s="88"/>
      <c r="AB25" s="95">
        <v>0</v>
      </c>
      <c r="AC25" s="112"/>
      <c r="AD25" s="93"/>
      <c r="AE25" s="91" t="s">
        <v>201</v>
      </c>
      <c r="AF25" s="92"/>
      <c r="AG25" s="93"/>
      <c r="AH25" s="91" t="s">
        <v>201</v>
      </c>
      <c r="AI25" s="92"/>
      <c r="AJ25" s="140"/>
      <c r="AK25" s="95">
        <v>0</v>
      </c>
      <c r="AL25" s="112"/>
      <c r="AM25" s="140"/>
      <c r="AN25" s="95" t="s">
        <v>201</v>
      </c>
      <c r="AO25" s="114"/>
      <c r="AP25" s="140"/>
      <c r="AQ25" s="95">
        <v>0</v>
      </c>
      <c r="AR25" s="114"/>
      <c r="AS25" s="140"/>
      <c r="AT25" s="95">
        <v>0</v>
      </c>
      <c r="AU25" s="114"/>
      <c r="AV25" s="140"/>
      <c r="AW25" s="95" t="s">
        <v>201</v>
      </c>
      <c r="AX25" s="141"/>
      <c r="AY25" s="141"/>
      <c r="AZ25" s="97">
        <v>0</v>
      </c>
      <c r="BA25" s="141"/>
      <c r="BB25" s="328" t="s">
        <v>143</v>
      </c>
      <c r="BC25" s="88">
        <v>0</v>
      </c>
      <c r="BD25" s="95">
        <v>11977120.470000001</v>
      </c>
      <c r="BE25" s="95">
        <v>130253.66</v>
      </c>
      <c r="BF25" s="388">
        <v>917991.55999999878</v>
      </c>
    </row>
    <row r="26" spans="1:139" s="80" customFormat="1" ht="23.25" customHeight="1" x14ac:dyDescent="0.2">
      <c r="A26" s="294">
        <v>12</v>
      </c>
      <c r="B26" s="214" t="s">
        <v>301</v>
      </c>
      <c r="C26" s="109">
        <v>1930</v>
      </c>
      <c r="D26" s="101" t="s">
        <v>67</v>
      </c>
      <c r="E26" s="109">
        <v>4</v>
      </c>
      <c r="F26" s="109">
        <v>4</v>
      </c>
      <c r="G26" s="109">
        <v>45</v>
      </c>
      <c r="H26" s="109">
        <v>33</v>
      </c>
      <c r="I26" s="109">
        <v>12</v>
      </c>
      <c r="J26" s="109">
        <v>0</v>
      </c>
      <c r="K26" s="111">
        <v>2756.7999999999997</v>
      </c>
      <c r="L26" s="111">
        <v>2383.6999999999998</v>
      </c>
      <c r="M26" s="111">
        <v>1743.1</v>
      </c>
      <c r="N26" s="111">
        <v>640.6</v>
      </c>
      <c r="O26" s="109">
        <v>109</v>
      </c>
      <c r="P26" s="202"/>
      <c r="Q26" s="212"/>
      <c r="R26" s="209"/>
      <c r="S26" s="321" t="s">
        <v>201</v>
      </c>
      <c r="T26" s="189"/>
      <c r="U26" s="199"/>
      <c r="V26" s="188" t="s">
        <v>201</v>
      </c>
      <c r="W26" s="189"/>
      <c r="X26" s="199">
        <v>3987.5</v>
      </c>
      <c r="Y26" s="188" t="s">
        <v>224</v>
      </c>
      <c r="Z26" s="189">
        <v>44926</v>
      </c>
      <c r="AA26" s="200"/>
      <c r="AB26" s="95">
        <v>0</v>
      </c>
      <c r="AC26" s="201"/>
      <c r="AD26" s="199">
        <v>2800</v>
      </c>
      <c r="AE26" s="188" t="s">
        <v>267</v>
      </c>
      <c r="AF26" s="189">
        <v>44926</v>
      </c>
      <c r="AG26" s="199"/>
      <c r="AH26" s="188" t="s">
        <v>201</v>
      </c>
      <c r="AI26" s="189"/>
      <c r="AJ26" s="202"/>
      <c r="AK26" s="95">
        <v>0</v>
      </c>
      <c r="AL26" s="201"/>
      <c r="AM26" s="202"/>
      <c r="AN26" s="193" t="s">
        <v>201</v>
      </c>
      <c r="AO26" s="203"/>
      <c r="AP26" s="202"/>
      <c r="AQ26" s="95">
        <v>0</v>
      </c>
      <c r="AR26" s="203"/>
      <c r="AS26" s="202"/>
      <c r="AT26" s="95">
        <v>0</v>
      </c>
      <c r="AU26" s="203"/>
      <c r="AV26" s="202"/>
      <c r="AW26" s="193" t="s">
        <v>201</v>
      </c>
      <c r="AX26" s="204"/>
      <c r="AY26" s="204"/>
      <c r="AZ26" s="97">
        <v>0</v>
      </c>
      <c r="BA26" s="204"/>
      <c r="BB26" s="328" t="s">
        <v>144</v>
      </c>
      <c r="BC26" s="200">
        <v>0</v>
      </c>
      <c r="BD26" s="193">
        <v>0</v>
      </c>
      <c r="BE26" s="193">
        <v>0</v>
      </c>
      <c r="BF26" s="388">
        <v>15117955.52</v>
      </c>
    </row>
    <row r="27" spans="1:139" s="79" customFormat="1" ht="22.5" customHeight="1" x14ac:dyDescent="0.2">
      <c r="A27" s="294">
        <v>13</v>
      </c>
      <c r="B27" s="142" t="s">
        <v>51</v>
      </c>
      <c r="C27" s="128">
        <v>1930</v>
      </c>
      <c r="D27" s="129" t="s">
        <v>67</v>
      </c>
      <c r="E27" s="128">
        <v>4</v>
      </c>
      <c r="F27" s="128">
        <v>4</v>
      </c>
      <c r="G27" s="134">
        <v>40</v>
      </c>
      <c r="H27" s="128">
        <v>31</v>
      </c>
      <c r="I27" s="134">
        <v>9</v>
      </c>
      <c r="J27" s="134">
        <v>0</v>
      </c>
      <c r="K27" s="130">
        <v>2739.2999999999997</v>
      </c>
      <c r="L27" s="130">
        <v>1989.2</v>
      </c>
      <c r="M27" s="130">
        <v>1562.9</v>
      </c>
      <c r="N27" s="130">
        <v>426.29999999999995</v>
      </c>
      <c r="O27" s="134">
        <v>96</v>
      </c>
      <c r="P27" s="136"/>
      <c r="Q27" s="137"/>
      <c r="R27" s="209"/>
      <c r="S27" s="321" t="s">
        <v>201</v>
      </c>
      <c r="T27" s="189"/>
      <c r="U27" s="190"/>
      <c r="V27" s="191" t="s">
        <v>201</v>
      </c>
      <c r="W27" s="192"/>
      <c r="X27" s="190">
        <v>3987.5</v>
      </c>
      <c r="Y27" s="191" t="s">
        <v>224</v>
      </c>
      <c r="Z27" s="192">
        <v>44926</v>
      </c>
      <c r="AA27" s="159"/>
      <c r="AB27" s="95">
        <v>0</v>
      </c>
      <c r="AC27" s="161"/>
      <c r="AD27" s="190">
        <v>2800</v>
      </c>
      <c r="AE27" s="191" t="s">
        <v>267</v>
      </c>
      <c r="AF27" s="192">
        <v>44926</v>
      </c>
      <c r="AG27" s="190"/>
      <c r="AH27" s="191" t="s">
        <v>201</v>
      </c>
      <c r="AI27" s="192"/>
      <c r="AJ27" s="163"/>
      <c r="AK27" s="95">
        <v>0</v>
      </c>
      <c r="AL27" s="161"/>
      <c r="AM27" s="162"/>
      <c r="AN27" s="193" t="s">
        <v>201</v>
      </c>
      <c r="AO27" s="164"/>
      <c r="AP27" s="162"/>
      <c r="AQ27" s="95">
        <v>0</v>
      </c>
      <c r="AR27" s="164"/>
      <c r="AS27" s="162"/>
      <c r="AT27" s="95">
        <v>0</v>
      </c>
      <c r="AU27" s="164"/>
      <c r="AV27" s="162"/>
      <c r="AW27" s="193" t="s">
        <v>201</v>
      </c>
      <c r="AX27" s="165"/>
      <c r="AY27" s="165"/>
      <c r="AZ27" s="97">
        <v>0</v>
      </c>
      <c r="BA27" s="165"/>
      <c r="BB27" s="328" t="s">
        <v>144</v>
      </c>
      <c r="BC27" s="159">
        <v>0</v>
      </c>
      <c r="BD27" s="194">
        <v>0</v>
      </c>
      <c r="BE27" s="194">
        <v>0</v>
      </c>
      <c r="BF27" s="389">
        <v>15117955.52</v>
      </c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</row>
    <row r="28" spans="1:139" s="79" customFormat="1" ht="22.5" customHeight="1" x14ac:dyDescent="0.2">
      <c r="A28" s="294">
        <v>14</v>
      </c>
      <c r="B28" s="155" t="s">
        <v>52</v>
      </c>
      <c r="C28" s="128">
        <v>1938</v>
      </c>
      <c r="D28" s="129" t="s">
        <v>67</v>
      </c>
      <c r="E28" s="128">
        <v>4</v>
      </c>
      <c r="F28" s="128">
        <v>4</v>
      </c>
      <c r="G28" s="128">
        <v>40</v>
      </c>
      <c r="H28" s="128">
        <v>3</v>
      </c>
      <c r="I28" s="128">
        <v>37</v>
      </c>
      <c r="J28" s="128">
        <v>0</v>
      </c>
      <c r="K28" s="130">
        <v>4104</v>
      </c>
      <c r="L28" s="130">
        <v>2799.9</v>
      </c>
      <c r="M28" s="130">
        <v>292.7</v>
      </c>
      <c r="N28" s="130">
        <v>2507.1999999999998</v>
      </c>
      <c r="O28" s="128">
        <v>109</v>
      </c>
      <c r="P28" s="136"/>
      <c r="Q28" s="137"/>
      <c r="R28" s="209">
        <v>19089.7</v>
      </c>
      <c r="S28" s="322" t="s">
        <v>202</v>
      </c>
      <c r="T28" s="143">
        <v>44926</v>
      </c>
      <c r="U28" s="144"/>
      <c r="V28" s="145" t="s">
        <v>201</v>
      </c>
      <c r="W28" s="146"/>
      <c r="X28" s="144">
        <v>3811.13</v>
      </c>
      <c r="Y28" s="145" t="s">
        <v>225</v>
      </c>
      <c r="Z28" s="146">
        <v>44926</v>
      </c>
      <c r="AA28" s="147"/>
      <c r="AB28" s="95">
        <v>0</v>
      </c>
      <c r="AC28" s="149"/>
      <c r="AD28" s="144">
        <v>7494.71</v>
      </c>
      <c r="AE28" s="145" t="s">
        <v>268</v>
      </c>
      <c r="AF28" s="146">
        <v>44926</v>
      </c>
      <c r="AG28" s="144">
        <v>147.68</v>
      </c>
      <c r="AH28" s="145" t="s">
        <v>282</v>
      </c>
      <c r="AI28" s="146">
        <v>44926</v>
      </c>
      <c r="AJ28" s="151"/>
      <c r="AK28" s="95">
        <v>0</v>
      </c>
      <c r="AL28" s="149"/>
      <c r="AM28" s="150"/>
      <c r="AN28" s="148" t="s">
        <v>201</v>
      </c>
      <c r="AO28" s="152"/>
      <c r="AP28" s="150"/>
      <c r="AQ28" s="95">
        <v>0</v>
      </c>
      <c r="AR28" s="152"/>
      <c r="AS28" s="150"/>
      <c r="AT28" s="95">
        <v>0</v>
      </c>
      <c r="AU28" s="152"/>
      <c r="AV28" s="150"/>
      <c r="AW28" s="148" t="s">
        <v>201</v>
      </c>
      <c r="AX28" s="153"/>
      <c r="AY28" s="153"/>
      <c r="AZ28" s="97">
        <v>0</v>
      </c>
      <c r="BA28" s="153"/>
      <c r="BB28" s="328" t="s">
        <v>145</v>
      </c>
      <c r="BC28" s="245">
        <v>0</v>
      </c>
      <c r="BD28" s="247">
        <v>0</v>
      </c>
      <c r="BE28" s="247">
        <v>0</v>
      </c>
      <c r="BF28" s="390">
        <v>62179683.479999997</v>
      </c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</row>
    <row r="29" spans="1:139" s="79" customFormat="1" ht="21.75" customHeight="1" x14ac:dyDescent="0.2">
      <c r="A29" s="294">
        <v>15</v>
      </c>
      <c r="B29" s="168" t="s">
        <v>47</v>
      </c>
      <c r="C29" s="128">
        <v>1994</v>
      </c>
      <c r="D29" s="129" t="s">
        <v>67</v>
      </c>
      <c r="E29" s="128" t="s">
        <v>68</v>
      </c>
      <c r="F29" s="128">
        <v>6</v>
      </c>
      <c r="G29" s="128">
        <v>216</v>
      </c>
      <c r="H29" s="128">
        <v>23</v>
      </c>
      <c r="I29" s="134">
        <v>193</v>
      </c>
      <c r="J29" s="134">
        <v>0</v>
      </c>
      <c r="K29" s="130">
        <v>21202.400000000001</v>
      </c>
      <c r="L29" s="130">
        <v>15520</v>
      </c>
      <c r="M29" s="130">
        <v>14015</v>
      </c>
      <c r="N29" s="130">
        <v>1504.9</v>
      </c>
      <c r="O29" s="134">
        <v>626</v>
      </c>
      <c r="P29" s="136" t="s">
        <v>74</v>
      </c>
      <c r="Q29" s="137">
        <v>2019</v>
      </c>
      <c r="R29" s="209"/>
      <c r="S29" s="323" t="s">
        <v>201</v>
      </c>
      <c r="T29" s="169"/>
      <c r="U29" s="170">
        <v>3</v>
      </c>
      <c r="V29" s="171" t="s">
        <v>216</v>
      </c>
      <c r="W29" s="172">
        <v>44926</v>
      </c>
      <c r="X29" s="170"/>
      <c r="Y29" s="171" t="s">
        <v>201</v>
      </c>
      <c r="Z29" s="172"/>
      <c r="AA29" s="173"/>
      <c r="AB29" s="95">
        <v>0</v>
      </c>
      <c r="AC29" s="174"/>
      <c r="AD29" s="175"/>
      <c r="AE29" s="176" t="s">
        <v>201</v>
      </c>
      <c r="AF29" s="177"/>
      <c r="AG29" s="175"/>
      <c r="AH29" s="176" t="s">
        <v>201</v>
      </c>
      <c r="AI29" s="177"/>
      <c r="AJ29" s="178"/>
      <c r="AK29" s="95">
        <v>0</v>
      </c>
      <c r="AL29" s="180"/>
      <c r="AM29" s="181"/>
      <c r="AN29" s="179" t="s">
        <v>201</v>
      </c>
      <c r="AO29" s="182"/>
      <c r="AP29" s="181"/>
      <c r="AQ29" s="95">
        <v>0</v>
      </c>
      <c r="AR29" s="182"/>
      <c r="AS29" s="181"/>
      <c r="AT29" s="95">
        <v>0</v>
      </c>
      <c r="AU29" s="182"/>
      <c r="AV29" s="181"/>
      <c r="AW29" s="179" t="s">
        <v>201</v>
      </c>
      <c r="AX29" s="183"/>
      <c r="AY29" s="183"/>
      <c r="AZ29" s="97">
        <v>0</v>
      </c>
      <c r="BA29" s="183"/>
      <c r="BB29" s="328" t="s">
        <v>146</v>
      </c>
      <c r="BC29" s="104">
        <v>0</v>
      </c>
      <c r="BD29" s="184">
        <v>0</v>
      </c>
      <c r="BE29" s="184">
        <v>0</v>
      </c>
      <c r="BF29" s="389">
        <v>13622166.74</v>
      </c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</row>
    <row r="30" spans="1:139" s="77" customFormat="1" ht="21.75" customHeight="1" x14ac:dyDescent="0.2">
      <c r="A30" s="294">
        <v>16</v>
      </c>
      <c r="B30" s="185" t="s">
        <v>129</v>
      </c>
      <c r="C30" s="128">
        <v>1997</v>
      </c>
      <c r="D30" s="129" t="s">
        <v>67</v>
      </c>
      <c r="E30" s="128">
        <v>12</v>
      </c>
      <c r="F30" s="128">
        <v>4</v>
      </c>
      <c r="G30" s="128">
        <v>191</v>
      </c>
      <c r="H30" s="128">
        <v>35</v>
      </c>
      <c r="I30" s="134">
        <v>156</v>
      </c>
      <c r="J30" s="134">
        <v>0</v>
      </c>
      <c r="K30" s="130">
        <v>19491.599999999999</v>
      </c>
      <c r="L30" s="130">
        <v>12063.5</v>
      </c>
      <c r="M30" s="186">
        <v>2217</v>
      </c>
      <c r="N30" s="186">
        <v>9846.5</v>
      </c>
      <c r="O30" s="187">
        <v>578</v>
      </c>
      <c r="P30" s="136"/>
      <c r="Q30" s="137"/>
      <c r="R30" s="209"/>
      <c r="S30" s="324" t="s">
        <v>201</v>
      </c>
      <c r="T30" s="189"/>
      <c r="U30" s="190">
        <v>6</v>
      </c>
      <c r="V30" s="191" t="s">
        <v>217</v>
      </c>
      <c r="W30" s="192">
        <v>44926</v>
      </c>
      <c r="X30" s="190"/>
      <c r="Y30" s="191" t="s">
        <v>201</v>
      </c>
      <c r="Z30" s="192"/>
      <c r="AA30" s="159"/>
      <c r="AB30" s="95">
        <v>0</v>
      </c>
      <c r="AC30" s="161"/>
      <c r="AD30" s="190"/>
      <c r="AE30" s="191" t="s">
        <v>201</v>
      </c>
      <c r="AF30" s="192"/>
      <c r="AG30" s="190"/>
      <c r="AH30" s="191" t="s">
        <v>201</v>
      </c>
      <c r="AI30" s="192"/>
      <c r="AJ30" s="163"/>
      <c r="AK30" s="95">
        <v>0</v>
      </c>
      <c r="AL30" s="161"/>
      <c r="AM30" s="162"/>
      <c r="AN30" s="193" t="s">
        <v>201</v>
      </c>
      <c r="AO30" s="164"/>
      <c r="AP30" s="162"/>
      <c r="AQ30" s="95">
        <v>0</v>
      </c>
      <c r="AR30" s="164"/>
      <c r="AS30" s="162"/>
      <c r="AT30" s="95">
        <v>0</v>
      </c>
      <c r="AU30" s="164"/>
      <c r="AV30" s="162"/>
      <c r="AW30" s="193" t="s">
        <v>201</v>
      </c>
      <c r="AX30" s="165"/>
      <c r="AY30" s="165"/>
      <c r="AZ30" s="97">
        <v>0</v>
      </c>
      <c r="BA30" s="165"/>
      <c r="BB30" s="328" t="s">
        <v>147</v>
      </c>
      <c r="BC30" s="104">
        <v>0</v>
      </c>
      <c r="BD30" s="194">
        <v>26200277.32</v>
      </c>
      <c r="BE30" s="194">
        <v>284379.36</v>
      </c>
      <c r="BF30" s="389">
        <v>1953278.8799999985</v>
      </c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</row>
    <row r="31" spans="1:139" s="79" customFormat="1" ht="22.5" customHeight="1" x14ac:dyDescent="0.2">
      <c r="A31" s="294">
        <v>17</v>
      </c>
      <c r="B31" s="185" t="s">
        <v>53</v>
      </c>
      <c r="C31" s="128">
        <v>1955</v>
      </c>
      <c r="D31" s="129" t="s">
        <v>67</v>
      </c>
      <c r="E31" s="128">
        <v>4</v>
      </c>
      <c r="F31" s="128">
        <v>4</v>
      </c>
      <c r="G31" s="134">
        <v>52</v>
      </c>
      <c r="H31" s="128">
        <v>11</v>
      </c>
      <c r="I31" s="128">
        <v>41</v>
      </c>
      <c r="J31" s="128">
        <v>0</v>
      </c>
      <c r="K31" s="130">
        <v>3003.6</v>
      </c>
      <c r="L31" s="130">
        <v>2613.1</v>
      </c>
      <c r="M31" s="130">
        <v>533.9</v>
      </c>
      <c r="N31" s="130">
        <v>2079.1999999999998</v>
      </c>
      <c r="O31" s="128">
        <v>123</v>
      </c>
      <c r="P31" s="136"/>
      <c r="Q31" s="137"/>
      <c r="R31" s="209">
        <v>10948.3</v>
      </c>
      <c r="S31" s="324" t="s">
        <v>203</v>
      </c>
      <c r="T31" s="189">
        <v>44926</v>
      </c>
      <c r="U31" s="190"/>
      <c r="V31" s="191" t="s">
        <v>201</v>
      </c>
      <c r="W31" s="192"/>
      <c r="X31" s="190">
        <v>4415</v>
      </c>
      <c r="Y31" s="191" t="s">
        <v>226</v>
      </c>
      <c r="Z31" s="192">
        <v>44926</v>
      </c>
      <c r="AA31" s="159"/>
      <c r="AB31" s="95">
        <v>0</v>
      </c>
      <c r="AC31" s="161"/>
      <c r="AD31" s="190">
        <v>2848</v>
      </c>
      <c r="AE31" s="191" t="s">
        <v>269</v>
      </c>
      <c r="AF31" s="192">
        <v>44926</v>
      </c>
      <c r="AG31" s="190"/>
      <c r="AH31" s="191" t="s">
        <v>201</v>
      </c>
      <c r="AI31" s="192"/>
      <c r="AJ31" s="163"/>
      <c r="AK31" s="95">
        <v>0</v>
      </c>
      <c r="AL31" s="161"/>
      <c r="AM31" s="163"/>
      <c r="AN31" s="193" t="s">
        <v>201</v>
      </c>
      <c r="AO31" s="164"/>
      <c r="AP31" s="163"/>
      <c r="AQ31" s="95">
        <v>0</v>
      </c>
      <c r="AR31" s="164"/>
      <c r="AS31" s="163"/>
      <c r="AT31" s="95">
        <v>0</v>
      </c>
      <c r="AU31" s="164"/>
      <c r="AV31" s="163"/>
      <c r="AW31" s="193" t="s">
        <v>201</v>
      </c>
      <c r="AX31" s="165"/>
      <c r="AY31" s="165"/>
      <c r="AZ31" s="97">
        <v>0</v>
      </c>
      <c r="BA31" s="165"/>
      <c r="BB31" s="328" t="s">
        <v>148</v>
      </c>
      <c r="BC31" s="159">
        <v>0</v>
      </c>
      <c r="BD31" s="194">
        <v>0</v>
      </c>
      <c r="BE31" s="194">
        <v>0</v>
      </c>
      <c r="BF31" s="389">
        <v>33665097.979999997</v>
      </c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</row>
    <row r="32" spans="1:139" s="81" customFormat="1" ht="22.5" customHeight="1" x14ac:dyDescent="0.2">
      <c r="A32" s="294">
        <v>18</v>
      </c>
      <c r="B32" s="185" t="s">
        <v>302</v>
      </c>
      <c r="C32" s="109">
        <v>1968</v>
      </c>
      <c r="D32" s="101" t="s">
        <v>67</v>
      </c>
      <c r="E32" s="109">
        <v>5</v>
      </c>
      <c r="F32" s="109">
        <v>6</v>
      </c>
      <c r="G32" s="211">
        <v>100</v>
      </c>
      <c r="H32" s="109">
        <v>8</v>
      </c>
      <c r="I32" s="109">
        <v>92</v>
      </c>
      <c r="J32" s="109">
        <v>0</v>
      </c>
      <c r="K32" s="111">
        <v>5985</v>
      </c>
      <c r="L32" s="111">
        <v>5985</v>
      </c>
      <c r="M32" s="111">
        <v>325.89999999999998</v>
      </c>
      <c r="N32" s="111">
        <v>4616</v>
      </c>
      <c r="O32" s="109">
        <v>186</v>
      </c>
      <c r="P32" s="202"/>
      <c r="Q32" s="212"/>
      <c r="R32" s="209">
        <v>44069.440000000002</v>
      </c>
      <c r="S32" s="324" t="s">
        <v>320</v>
      </c>
      <c r="T32" s="189">
        <v>44926</v>
      </c>
      <c r="U32" s="199"/>
      <c r="V32" s="188" t="s">
        <v>201</v>
      </c>
      <c r="W32" s="189"/>
      <c r="X32" s="199">
        <v>1304</v>
      </c>
      <c r="Y32" s="188" t="s">
        <v>325</v>
      </c>
      <c r="Z32" s="189">
        <v>44926</v>
      </c>
      <c r="AA32" s="200"/>
      <c r="AB32" s="95">
        <v>0</v>
      </c>
      <c r="AC32" s="201"/>
      <c r="AD32" s="199">
        <v>6923</v>
      </c>
      <c r="AE32" s="188" t="s">
        <v>334</v>
      </c>
      <c r="AF32" s="189">
        <v>44926</v>
      </c>
      <c r="AG32" s="199"/>
      <c r="AH32" s="188" t="s">
        <v>201</v>
      </c>
      <c r="AI32" s="189"/>
      <c r="AJ32" s="202"/>
      <c r="AK32" s="95">
        <v>0</v>
      </c>
      <c r="AL32" s="201"/>
      <c r="AM32" s="202">
        <v>3419</v>
      </c>
      <c r="AN32" s="193" t="s">
        <v>343</v>
      </c>
      <c r="AO32" s="336">
        <v>44926</v>
      </c>
      <c r="AP32" s="202"/>
      <c r="AQ32" s="95">
        <v>0</v>
      </c>
      <c r="AR32" s="203"/>
      <c r="AS32" s="202"/>
      <c r="AT32" s="95">
        <v>0</v>
      </c>
      <c r="AU32" s="203"/>
      <c r="AV32" s="202">
        <v>1</v>
      </c>
      <c r="AW32" s="193" t="s">
        <v>345</v>
      </c>
      <c r="AX32" s="204">
        <v>44926</v>
      </c>
      <c r="AY32" s="204"/>
      <c r="AZ32" s="97">
        <v>0</v>
      </c>
      <c r="BA32" s="204"/>
      <c r="BB32" s="329" t="s">
        <v>370</v>
      </c>
      <c r="BC32" s="200">
        <v>0</v>
      </c>
      <c r="BD32" s="193">
        <v>0</v>
      </c>
      <c r="BE32" s="193">
        <v>0</v>
      </c>
      <c r="BF32" s="388" t="s">
        <v>370</v>
      </c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</row>
    <row r="33" spans="1:139" s="81" customFormat="1" ht="22.5" customHeight="1" x14ac:dyDescent="0.2">
      <c r="A33" s="294">
        <v>19</v>
      </c>
      <c r="B33" s="195" t="s">
        <v>130</v>
      </c>
      <c r="C33" s="196">
        <v>1975</v>
      </c>
      <c r="D33" s="197" t="s">
        <v>67</v>
      </c>
      <c r="E33" s="196">
        <v>9</v>
      </c>
      <c r="F33" s="196">
        <v>4</v>
      </c>
      <c r="G33" s="196">
        <v>251</v>
      </c>
      <c r="H33" s="196">
        <v>16</v>
      </c>
      <c r="I33" s="196">
        <v>235</v>
      </c>
      <c r="J33" s="196">
        <v>0</v>
      </c>
      <c r="K33" s="198">
        <v>16647.2</v>
      </c>
      <c r="L33" s="198">
        <v>12993.2</v>
      </c>
      <c r="M33" s="198">
        <v>792.4</v>
      </c>
      <c r="N33" s="198">
        <v>12200.8</v>
      </c>
      <c r="O33" s="196">
        <v>523</v>
      </c>
      <c r="P33" s="136"/>
      <c r="Q33" s="137"/>
      <c r="R33" s="209"/>
      <c r="S33" s="324" t="s">
        <v>201</v>
      </c>
      <c r="T33" s="189"/>
      <c r="U33" s="199">
        <v>4</v>
      </c>
      <c r="V33" s="188" t="s">
        <v>218</v>
      </c>
      <c r="W33" s="189">
        <v>44926</v>
      </c>
      <c r="X33" s="199"/>
      <c r="Y33" s="188" t="s">
        <v>201</v>
      </c>
      <c r="Z33" s="189"/>
      <c r="AA33" s="200"/>
      <c r="AB33" s="95">
        <v>0</v>
      </c>
      <c r="AC33" s="201"/>
      <c r="AD33" s="199"/>
      <c r="AE33" s="188" t="s">
        <v>201</v>
      </c>
      <c r="AF33" s="189"/>
      <c r="AG33" s="199"/>
      <c r="AH33" s="188" t="s">
        <v>201</v>
      </c>
      <c r="AI33" s="189"/>
      <c r="AJ33" s="202"/>
      <c r="AK33" s="95">
        <v>0</v>
      </c>
      <c r="AL33" s="201"/>
      <c r="AM33" s="202"/>
      <c r="AN33" s="193" t="s">
        <v>201</v>
      </c>
      <c r="AO33" s="203"/>
      <c r="AP33" s="202"/>
      <c r="AQ33" s="95">
        <v>0</v>
      </c>
      <c r="AR33" s="203"/>
      <c r="AS33" s="202"/>
      <c r="AT33" s="95">
        <v>0</v>
      </c>
      <c r="AU33" s="203"/>
      <c r="AV33" s="202"/>
      <c r="AW33" s="193" t="s">
        <v>201</v>
      </c>
      <c r="AX33" s="204"/>
      <c r="AY33" s="204"/>
      <c r="AZ33" s="97">
        <v>0</v>
      </c>
      <c r="BA33" s="204"/>
      <c r="BB33" s="328" t="s">
        <v>149</v>
      </c>
      <c r="BC33" s="200">
        <v>0</v>
      </c>
      <c r="BD33" s="193">
        <v>0</v>
      </c>
      <c r="BE33" s="193">
        <v>0</v>
      </c>
      <c r="BF33" s="388">
        <v>16571419.539999999</v>
      </c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</row>
    <row r="34" spans="1:139" s="81" customFormat="1" ht="22.5" customHeight="1" x14ac:dyDescent="0.2">
      <c r="A34" s="294">
        <v>20</v>
      </c>
      <c r="B34" s="205" t="s">
        <v>131</v>
      </c>
      <c r="C34" s="107">
        <v>1974</v>
      </c>
      <c r="D34" s="108" t="s">
        <v>295</v>
      </c>
      <c r="E34" s="107">
        <v>9</v>
      </c>
      <c r="F34" s="107">
        <v>2</v>
      </c>
      <c r="G34" s="107">
        <v>113</v>
      </c>
      <c r="H34" s="107">
        <v>12</v>
      </c>
      <c r="I34" s="107">
        <v>101</v>
      </c>
      <c r="J34" s="107">
        <v>0</v>
      </c>
      <c r="K34" s="206">
        <v>950.2</v>
      </c>
      <c r="L34" s="206">
        <v>6384.2</v>
      </c>
      <c r="M34" s="206">
        <v>498.2</v>
      </c>
      <c r="N34" s="206">
        <v>5886</v>
      </c>
      <c r="O34" s="107">
        <v>272</v>
      </c>
      <c r="P34" s="207"/>
      <c r="Q34" s="208"/>
      <c r="R34" s="209"/>
      <c r="S34" s="324" t="s">
        <v>201</v>
      </c>
      <c r="T34" s="189"/>
      <c r="U34" s="199">
        <v>2</v>
      </c>
      <c r="V34" s="188" t="s">
        <v>219</v>
      </c>
      <c r="W34" s="189">
        <v>44926</v>
      </c>
      <c r="X34" s="199"/>
      <c r="Y34" s="188" t="s">
        <v>201</v>
      </c>
      <c r="Z34" s="189"/>
      <c r="AA34" s="200"/>
      <c r="AB34" s="95">
        <v>0</v>
      </c>
      <c r="AC34" s="201"/>
      <c r="AD34" s="199"/>
      <c r="AE34" s="188" t="s">
        <v>201</v>
      </c>
      <c r="AF34" s="189"/>
      <c r="AG34" s="199"/>
      <c r="AH34" s="188" t="s">
        <v>201</v>
      </c>
      <c r="AI34" s="189"/>
      <c r="AJ34" s="202"/>
      <c r="AK34" s="95">
        <v>0</v>
      </c>
      <c r="AL34" s="201"/>
      <c r="AM34" s="202"/>
      <c r="AN34" s="193" t="s">
        <v>201</v>
      </c>
      <c r="AO34" s="203"/>
      <c r="AP34" s="202"/>
      <c r="AQ34" s="95">
        <v>0</v>
      </c>
      <c r="AR34" s="203"/>
      <c r="AS34" s="202"/>
      <c r="AT34" s="95">
        <v>0</v>
      </c>
      <c r="AU34" s="203"/>
      <c r="AV34" s="202"/>
      <c r="AW34" s="193" t="s">
        <v>201</v>
      </c>
      <c r="AX34" s="204"/>
      <c r="AY34" s="204"/>
      <c r="AZ34" s="97">
        <v>0</v>
      </c>
      <c r="BA34" s="204"/>
      <c r="BB34" s="328" t="s">
        <v>150</v>
      </c>
      <c r="BC34" s="200">
        <v>0</v>
      </c>
      <c r="BD34" s="193">
        <v>0</v>
      </c>
      <c r="BE34" s="193">
        <v>0</v>
      </c>
      <c r="BF34" s="388">
        <v>8285709.7699999996</v>
      </c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</row>
    <row r="35" spans="1:139" s="79" customFormat="1" ht="21.75" customHeight="1" x14ac:dyDescent="0.2">
      <c r="A35" s="294">
        <v>21</v>
      </c>
      <c r="B35" s="210" t="s">
        <v>54</v>
      </c>
      <c r="C35" s="109">
        <v>1952</v>
      </c>
      <c r="D35" s="101" t="s">
        <v>69</v>
      </c>
      <c r="E35" s="109">
        <v>2</v>
      </c>
      <c r="F35" s="109">
        <v>3</v>
      </c>
      <c r="G35" s="211">
        <v>19</v>
      </c>
      <c r="H35" s="109">
        <v>5</v>
      </c>
      <c r="I35" s="109">
        <v>14</v>
      </c>
      <c r="J35" s="109">
        <v>0</v>
      </c>
      <c r="K35" s="111">
        <v>1106.2</v>
      </c>
      <c r="L35" s="111">
        <v>1013.0999999999999</v>
      </c>
      <c r="M35" s="111">
        <v>298.3</v>
      </c>
      <c r="N35" s="111">
        <v>714.8</v>
      </c>
      <c r="O35" s="109">
        <v>53</v>
      </c>
      <c r="P35" s="202"/>
      <c r="Q35" s="212"/>
      <c r="R35" s="213"/>
      <c r="S35" s="191" t="s">
        <v>201</v>
      </c>
      <c r="T35" s="192"/>
      <c r="U35" s="190"/>
      <c r="V35" s="191" t="s">
        <v>201</v>
      </c>
      <c r="W35" s="192"/>
      <c r="X35" s="190">
        <v>3687.8</v>
      </c>
      <c r="Y35" s="191" t="s">
        <v>227</v>
      </c>
      <c r="Z35" s="192">
        <v>44926</v>
      </c>
      <c r="AA35" s="159"/>
      <c r="AB35" s="95">
        <v>0</v>
      </c>
      <c r="AC35" s="161"/>
      <c r="AD35" s="190">
        <v>2375.9</v>
      </c>
      <c r="AE35" s="191" t="s">
        <v>270</v>
      </c>
      <c r="AF35" s="192">
        <v>44926</v>
      </c>
      <c r="AG35" s="190">
        <v>155.76</v>
      </c>
      <c r="AH35" s="191" t="s">
        <v>283</v>
      </c>
      <c r="AI35" s="192">
        <v>44926</v>
      </c>
      <c r="AJ35" s="162"/>
      <c r="AK35" s="95">
        <v>0</v>
      </c>
      <c r="AL35" s="161"/>
      <c r="AM35" s="162"/>
      <c r="AN35" s="193" t="s">
        <v>201</v>
      </c>
      <c r="AO35" s="164"/>
      <c r="AP35" s="162"/>
      <c r="AQ35" s="95">
        <v>0</v>
      </c>
      <c r="AR35" s="164"/>
      <c r="AS35" s="162"/>
      <c r="AT35" s="95">
        <v>0</v>
      </c>
      <c r="AU35" s="164"/>
      <c r="AV35" s="162"/>
      <c r="AW35" s="193" t="s">
        <v>201</v>
      </c>
      <c r="AX35" s="165"/>
      <c r="AY35" s="165"/>
      <c r="AZ35" s="97">
        <v>0</v>
      </c>
      <c r="BA35" s="165"/>
      <c r="BB35" s="328" t="s">
        <v>151</v>
      </c>
      <c r="BC35" s="159">
        <v>0</v>
      </c>
      <c r="BD35" s="194">
        <v>0</v>
      </c>
      <c r="BE35" s="194">
        <v>0</v>
      </c>
      <c r="BF35" s="389">
        <v>19713261.940000001</v>
      </c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</row>
    <row r="36" spans="1:139" s="81" customFormat="1" ht="18" customHeight="1" x14ac:dyDescent="0.2">
      <c r="A36" s="294">
        <v>22</v>
      </c>
      <c r="B36" s="214" t="s">
        <v>303</v>
      </c>
      <c r="C36" s="109">
        <v>1937</v>
      </c>
      <c r="D36" s="129" t="s">
        <v>67</v>
      </c>
      <c r="E36" s="128">
        <v>4</v>
      </c>
      <c r="F36" s="128">
        <v>4</v>
      </c>
      <c r="G36" s="128">
        <v>40</v>
      </c>
      <c r="H36" s="128">
        <v>3</v>
      </c>
      <c r="I36" s="128">
        <v>37</v>
      </c>
      <c r="J36" s="128">
        <v>0</v>
      </c>
      <c r="K36" s="130">
        <v>4104</v>
      </c>
      <c r="L36" s="130">
        <v>2799.9</v>
      </c>
      <c r="M36" s="130">
        <v>292.7</v>
      </c>
      <c r="N36" s="130">
        <v>2507.1999999999998</v>
      </c>
      <c r="O36" s="128">
        <v>89</v>
      </c>
      <c r="P36" s="202"/>
      <c r="Q36" s="212"/>
      <c r="R36" s="209"/>
      <c r="S36" s="188" t="s">
        <v>201</v>
      </c>
      <c r="T36" s="189"/>
      <c r="U36" s="199"/>
      <c r="V36" s="188" t="s">
        <v>201</v>
      </c>
      <c r="W36" s="189"/>
      <c r="X36" s="199">
        <v>4450</v>
      </c>
      <c r="Y36" s="188" t="s">
        <v>326</v>
      </c>
      <c r="Z36" s="189">
        <v>44926</v>
      </c>
      <c r="AA36" s="200"/>
      <c r="AB36" s="95">
        <v>0</v>
      </c>
      <c r="AC36" s="201"/>
      <c r="AD36" s="199">
        <v>2860</v>
      </c>
      <c r="AE36" s="188" t="s">
        <v>335</v>
      </c>
      <c r="AF36" s="189">
        <v>44926</v>
      </c>
      <c r="AG36" s="199"/>
      <c r="AH36" s="188" t="s">
        <v>201</v>
      </c>
      <c r="AI36" s="189"/>
      <c r="AJ36" s="234"/>
      <c r="AK36" s="95">
        <v>0</v>
      </c>
      <c r="AL36" s="201"/>
      <c r="AM36" s="234"/>
      <c r="AN36" s="193" t="s">
        <v>201</v>
      </c>
      <c r="AO36" s="203"/>
      <c r="AP36" s="234"/>
      <c r="AQ36" s="95">
        <v>0</v>
      </c>
      <c r="AR36" s="203"/>
      <c r="AS36" s="234"/>
      <c r="AT36" s="95">
        <v>0</v>
      </c>
      <c r="AU36" s="203"/>
      <c r="AV36" s="234"/>
      <c r="AW36" s="193" t="s">
        <v>201</v>
      </c>
      <c r="AX36" s="204"/>
      <c r="AY36" s="204"/>
      <c r="AZ36" s="97">
        <v>0</v>
      </c>
      <c r="BA36" s="204"/>
      <c r="BB36" s="328" t="s">
        <v>348</v>
      </c>
      <c r="BC36" s="200">
        <v>0</v>
      </c>
      <c r="BD36" s="193">
        <v>0</v>
      </c>
      <c r="BE36" s="193">
        <v>0</v>
      </c>
      <c r="BF36" s="388">
        <v>16810374.829999998</v>
      </c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</row>
    <row r="37" spans="1:139" s="81" customFormat="1" ht="18.75" customHeight="1" x14ac:dyDescent="0.2">
      <c r="A37" s="294">
        <v>23</v>
      </c>
      <c r="B37" s="210" t="s">
        <v>55</v>
      </c>
      <c r="C37" s="109">
        <v>1995</v>
      </c>
      <c r="D37" s="101" t="s">
        <v>67</v>
      </c>
      <c r="E37" s="109">
        <v>9</v>
      </c>
      <c r="F37" s="109">
        <v>3</v>
      </c>
      <c r="G37" s="109">
        <v>108</v>
      </c>
      <c r="H37" s="109">
        <v>15</v>
      </c>
      <c r="I37" s="109">
        <v>93</v>
      </c>
      <c r="J37" s="109">
        <v>0</v>
      </c>
      <c r="K37" s="111">
        <v>10326.799999999999</v>
      </c>
      <c r="L37" s="111">
        <v>6801.2</v>
      </c>
      <c r="M37" s="111">
        <v>711</v>
      </c>
      <c r="N37" s="111">
        <v>6090.2</v>
      </c>
      <c r="O37" s="109">
        <v>311</v>
      </c>
      <c r="P37" s="202"/>
      <c r="Q37" s="212"/>
      <c r="R37" s="213"/>
      <c r="S37" s="191" t="s">
        <v>201</v>
      </c>
      <c r="T37" s="192"/>
      <c r="U37" s="190">
        <v>3</v>
      </c>
      <c r="V37" s="191" t="s">
        <v>220</v>
      </c>
      <c r="W37" s="192">
        <v>44926</v>
      </c>
      <c r="X37" s="190"/>
      <c r="Y37" s="191" t="s">
        <v>201</v>
      </c>
      <c r="Z37" s="192"/>
      <c r="AA37" s="200"/>
      <c r="AB37" s="193">
        <v>0</v>
      </c>
      <c r="AC37" s="201"/>
      <c r="AD37" s="190"/>
      <c r="AE37" s="191" t="s">
        <v>201</v>
      </c>
      <c r="AF37" s="192"/>
      <c r="AG37" s="190"/>
      <c r="AH37" s="191" t="s">
        <v>201</v>
      </c>
      <c r="AI37" s="192"/>
      <c r="AJ37" s="202"/>
      <c r="AK37" s="95">
        <v>0</v>
      </c>
      <c r="AL37" s="201"/>
      <c r="AM37" s="202"/>
      <c r="AN37" s="193" t="s">
        <v>201</v>
      </c>
      <c r="AO37" s="203"/>
      <c r="AP37" s="202"/>
      <c r="AQ37" s="193">
        <v>0</v>
      </c>
      <c r="AR37" s="203"/>
      <c r="AS37" s="202"/>
      <c r="AT37" s="95">
        <v>0</v>
      </c>
      <c r="AU37" s="203"/>
      <c r="AV37" s="202"/>
      <c r="AW37" s="193" t="s">
        <v>201</v>
      </c>
      <c r="AX37" s="204"/>
      <c r="AY37" s="204"/>
      <c r="AZ37" s="97">
        <v>0</v>
      </c>
      <c r="BA37" s="204"/>
      <c r="BB37" s="328" t="s">
        <v>152</v>
      </c>
      <c r="BC37" s="200">
        <v>0</v>
      </c>
      <c r="BD37" s="194">
        <v>0</v>
      </c>
      <c r="BE37" s="194">
        <v>0</v>
      </c>
      <c r="BF37" s="389">
        <v>12428564.66</v>
      </c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</row>
    <row r="38" spans="1:139" s="218" customFormat="1" ht="20.25" customHeight="1" x14ac:dyDescent="0.2">
      <c r="A38" s="294">
        <v>24</v>
      </c>
      <c r="B38" s="214" t="s">
        <v>132</v>
      </c>
      <c r="C38" s="215">
        <v>1999</v>
      </c>
      <c r="D38" s="216" t="s">
        <v>296</v>
      </c>
      <c r="E38" s="215">
        <v>9</v>
      </c>
      <c r="F38" s="215">
        <v>4</v>
      </c>
      <c r="G38" s="215">
        <v>144</v>
      </c>
      <c r="H38" s="215">
        <v>19</v>
      </c>
      <c r="I38" s="215">
        <v>125</v>
      </c>
      <c r="J38" s="215"/>
      <c r="K38" s="217">
        <v>13177.2</v>
      </c>
      <c r="L38" s="217">
        <v>9106.7999999999993</v>
      </c>
      <c r="M38" s="217">
        <v>1286.7</v>
      </c>
      <c r="N38" s="217">
        <v>7820.1</v>
      </c>
      <c r="O38" s="215">
        <v>406</v>
      </c>
      <c r="P38" s="202"/>
      <c r="Q38" s="212"/>
      <c r="R38" s="209"/>
      <c r="S38" s="188" t="s">
        <v>201</v>
      </c>
      <c r="T38" s="189"/>
      <c r="U38" s="199">
        <v>4</v>
      </c>
      <c r="V38" s="188" t="s">
        <v>218</v>
      </c>
      <c r="W38" s="189">
        <v>44926</v>
      </c>
      <c r="X38" s="199"/>
      <c r="Y38" s="188" t="s">
        <v>201</v>
      </c>
      <c r="Z38" s="189"/>
      <c r="AA38" s="200"/>
      <c r="AB38" s="193">
        <v>0</v>
      </c>
      <c r="AC38" s="201"/>
      <c r="AD38" s="199"/>
      <c r="AE38" s="188" t="s">
        <v>201</v>
      </c>
      <c r="AF38" s="189"/>
      <c r="AG38" s="199"/>
      <c r="AH38" s="188" t="s">
        <v>201</v>
      </c>
      <c r="AI38" s="189"/>
      <c r="AJ38" s="202"/>
      <c r="AK38" s="95">
        <v>0</v>
      </c>
      <c r="AL38" s="201"/>
      <c r="AM38" s="202"/>
      <c r="AN38" s="193" t="s">
        <v>201</v>
      </c>
      <c r="AO38" s="203"/>
      <c r="AP38" s="202"/>
      <c r="AQ38" s="193">
        <v>0</v>
      </c>
      <c r="AR38" s="203"/>
      <c r="AS38" s="202"/>
      <c r="AT38" s="95">
        <v>0</v>
      </c>
      <c r="AU38" s="203"/>
      <c r="AV38" s="202"/>
      <c r="AW38" s="193" t="s">
        <v>201</v>
      </c>
      <c r="AX38" s="204"/>
      <c r="AY38" s="204"/>
      <c r="AZ38" s="97">
        <v>0</v>
      </c>
      <c r="BA38" s="204"/>
      <c r="BB38" s="328" t="s">
        <v>153</v>
      </c>
      <c r="BC38" s="200">
        <v>0</v>
      </c>
      <c r="BD38" s="193">
        <v>15220815.17</v>
      </c>
      <c r="BE38" s="193">
        <v>165714.19</v>
      </c>
      <c r="BF38" s="388">
        <v>1184890.1900000009</v>
      </c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</row>
    <row r="39" spans="1:139" s="79" customFormat="1" ht="24" customHeight="1" x14ac:dyDescent="0.2">
      <c r="A39" s="294">
        <v>25</v>
      </c>
      <c r="B39" s="210" t="s">
        <v>56</v>
      </c>
      <c r="C39" s="109">
        <v>1952</v>
      </c>
      <c r="D39" s="101" t="s">
        <v>69</v>
      </c>
      <c r="E39" s="109">
        <v>2</v>
      </c>
      <c r="F39" s="109">
        <v>1</v>
      </c>
      <c r="G39" s="211">
        <v>8</v>
      </c>
      <c r="H39" s="109">
        <v>3</v>
      </c>
      <c r="I39" s="109">
        <v>5</v>
      </c>
      <c r="J39" s="109">
        <v>0</v>
      </c>
      <c r="K39" s="111">
        <v>394.3</v>
      </c>
      <c r="L39" s="111">
        <v>356.3</v>
      </c>
      <c r="M39" s="111">
        <v>150.80000000000001</v>
      </c>
      <c r="N39" s="111">
        <v>205.5</v>
      </c>
      <c r="O39" s="109">
        <v>29</v>
      </c>
      <c r="P39" s="202"/>
      <c r="Q39" s="212"/>
      <c r="R39" s="213"/>
      <c r="S39" s="191" t="s">
        <v>201</v>
      </c>
      <c r="T39" s="192"/>
      <c r="U39" s="190"/>
      <c r="V39" s="191" t="s">
        <v>201</v>
      </c>
      <c r="W39" s="192"/>
      <c r="X39" s="190">
        <v>1491</v>
      </c>
      <c r="Y39" s="191" t="s">
        <v>228</v>
      </c>
      <c r="Z39" s="192">
        <v>44926</v>
      </c>
      <c r="AA39" s="159"/>
      <c r="AB39" s="193">
        <v>0</v>
      </c>
      <c r="AC39" s="161"/>
      <c r="AD39" s="190">
        <v>1182.78</v>
      </c>
      <c r="AE39" s="191" t="s">
        <v>271</v>
      </c>
      <c r="AF39" s="192">
        <v>44926</v>
      </c>
      <c r="AG39" s="190">
        <v>77</v>
      </c>
      <c r="AH39" s="191" t="s">
        <v>284</v>
      </c>
      <c r="AI39" s="192">
        <v>44926</v>
      </c>
      <c r="AJ39" s="163"/>
      <c r="AK39" s="95">
        <v>0</v>
      </c>
      <c r="AL39" s="161"/>
      <c r="AM39" s="162"/>
      <c r="AN39" s="193" t="s">
        <v>201</v>
      </c>
      <c r="AO39" s="164"/>
      <c r="AP39" s="162"/>
      <c r="AQ39" s="193">
        <v>0</v>
      </c>
      <c r="AR39" s="164"/>
      <c r="AS39" s="162"/>
      <c r="AT39" s="95">
        <v>0</v>
      </c>
      <c r="AU39" s="164"/>
      <c r="AV39" s="162"/>
      <c r="AW39" s="193" t="s">
        <v>201</v>
      </c>
      <c r="AX39" s="165"/>
      <c r="AY39" s="165"/>
      <c r="AZ39" s="97">
        <v>0</v>
      </c>
      <c r="BA39" s="165"/>
      <c r="BB39" s="328" t="s">
        <v>154</v>
      </c>
      <c r="BC39" s="159">
        <v>0</v>
      </c>
      <c r="BD39" s="194">
        <v>0</v>
      </c>
      <c r="BE39" s="194">
        <v>0</v>
      </c>
      <c r="BF39" s="389">
        <v>8389750.2599999998</v>
      </c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</row>
    <row r="40" spans="1:139" s="79" customFormat="1" ht="24" customHeight="1" x14ac:dyDescent="0.2">
      <c r="A40" s="294">
        <v>26</v>
      </c>
      <c r="B40" s="219" t="s">
        <v>57</v>
      </c>
      <c r="C40" s="220">
        <v>1950</v>
      </c>
      <c r="D40" s="221" t="s">
        <v>69</v>
      </c>
      <c r="E40" s="220">
        <v>2</v>
      </c>
      <c r="F40" s="220">
        <v>1</v>
      </c>
      <c r="G40" s="222">
        <v>8</v>
      </c>
      <c r="H40" s="220">
        <v>1</v>
      </c>
      <c r="I40" s="220">
        <v>7</v>
      </c>
      <c r="J40" s="220">
        <v>0</v>
      </c>
      <c r="K40" s="223">
        <v>490.09999999999997</v>
      </c>
      <c r="L40" s="223">
        <v>450.2</v>
      </c>
      <c r="M40" s="223">
        <v>51.4</v>
      </c>
      <c r="N40" s="223">
        <v>398.8</v>
      </c>
      <c r="O40" s="220">
        <v>21</v>
      </c>
      <c r="P40" s="207"/>
      <c r="Q40" s="208"/>
      <c r="R40" s="224"/>
      <c r="S40" s="145" t="s">
        <v>201</v>
      </c>
      <c r="T40" s="146"/>
      <c r="U40" s="144"/>
      <c r="V40" s="145" t="s">
        <v>201</v>
      </c>
      <c r="W40" s="146"/>
      <c r="X40" s="144">
        <v>1616</v>
      </c>
      <c r="Y40" s="145" t="s">
        <v>229</v>
      </c>
      <c r="Z40" s="146">
        <v>44926</v>
      </c>
      <c r="AA40" s="147"/>
      <c r="AB40" s="148">
        <v>0</v>
      </c>
      <c r="AC40" s="149"/>
      <c r="AD40" s="144">
        <v>1222.22</v>
      </c>
      <c r="AE40" s="145" t="s">
        <v>272</v>
      </c>
      <c r="AF40" s="146">
        <v>44926</v>
      </c>
      <c r="AG40" s="144">
        <v>82</v>
      </c>
      <c r="AH40" s="145" t="s">
        <v>285</v>
      </c>
      <c r="AI40" s="146">
        <v>44926</v>
      </c>
      <c r="AJ40" s="151"/>
      <c r="AK40" s="95">
        <v>0</v>
      </c>
      <c r="AL40" s="149"/>
      <c r="AM40" s="150"/>
      <c r="AN40" s="148" t="s">
        <v>201</v>
      </c>
      <c r="AO40" s="152"/>
      <c r="AP40" s="150"/>
      <c r="AQ40" s="148">
        <v>0</v>
      </c>
      <c r="AR40" s="152"/>
      <c r="AS40" s="150"/>
      <c r="AT40" s="95">
        <v>0</v>
      </c>
      <c r="AU40" s="152"/>
      <c r="AV40" s="150"/>
      <c r="AW40" s="148" t="s">
        <v>201</v>
      </c>
      <c r="AX40" s="153"/>
      <c r="AY40" s="153"/>
      <c r="AZ40" s="97">
        <v>0</v>
      </c>
      <c r="BA40" s="153"/>
      <c r="BB40" s="328" t="s">
        <v>155</v>
      </c>
      <c r="BC40" s="147">
        <v>0</v>
      </c>
      <c r="BD40" s="154">
        <v>0</v>
      </c>
      <c r="BE40" s="154">
        <v>0</v>
      </c>
      <c r="BF40" s="389">
        <v>8948045.7799999993</v>
      </c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</row>
    <row r="41" spans="1:139" s="79" customFormat="1" ht="24" customHeight="1" x14ac:dyDescent="0.2">
      <c r="A41" s="294">
        <v>27</v>
      </c>
      <c r="B41" s="225" t="s">
        <v>58</v>
      </c>
      <c r="C41" s="109">
        <v>1950</v>
      </c>
      <c r="D41" s="101" t="s">
        <v>69</v>
      </c>
      <c r="E41" s="109">
        <v>2</v>
      </c>
      <c r="F41" s="109">
        <v>1</v>
      </c>
      <c r="G41" s="211">
        <v>8</v>
      </c>
      <c r="H41" s="109">
        <v>2</v>
      </c>
      <c r="I41" s="109">
        <v>6</v>
      </c>
      <c r="J41" s="109">
        <v>0</v>
      </c>
      <c r="K41" s="111">
        <v>480.7</v>
      </c>
      <c r="L41" s="111">
        <v>440.79999999999995</v>
      </c>
      <c r="M41" s="111">
        <v>103.4</v>
      </c>
      <c r="N41" s="111">
        <v>337.4</v>
      </c>
      <c r="O41" s="109">
        <v>22</v>
      </c>
      <c r="P41" s="202"/>
      <c r="Q41" s="212"/>
      <c r="R41" s="226"/>
      <c r="S41" s="157" t="s">
        <v>201</v>
      </c>
      <c r="T41" s="158"/>
      <c r="U41" s="156"/>
      <c r="V41" s="157" t="s">
        <v>201</v>
      </c>
      <c r="W41" s="158"/>
      <c r="X41" s="156">
        <v>1628.5</v>
      </c>
      <c r="Y41" s="157" t="s">
        <v>230</v>
      </c>
      <c r="Z41" s="158">
        <v>44926</v>
      </c>
      <c r="AA41" s="159"/>
      <c r="AB41" s="160">
        <v>0</v>
      </c>
      <c r="AC41" s="161"/>
      <c r="AD41" s="156">
        <v>1226.22</v>
      </c>
      <c r="AE41" s="157" t="s">
        <v>273</v>
      </c>
      <c r="AF41" s="158">
        <v>44926</v>
      </c>
      <c r="AG41" s="156">
        <v>82</v>
      </c>
      <c r="AH41" s="157" t="s">
        <v>285</v>
      </c>
      <c r="AI41" s="158">
        <v>44926</v>
      </c>
      <c r="AJ41" s="163"/>
      <c r="AK41" s="95">
        <v>0</v>
      </c>
      <c r="AL41" s="161"/>
      <c r="AM41" s="162"/>
      <c r="AN41" s="160" t="s">
        <v>201</v>
      </c>
      <c r="AO41" s="164"/>
      <c r="AP41" s="162"/>
      <c r="AQ41" s="160">
        <v>0</v>
      </c>
      <c r="AR41" s="164"/>
      <c r="AS41" s="162"/>
      <c r="AT41" s="95">
        <v>0</v>
      </c>
      <c r="AU41" s="164"/>
      <c r="AV41" s="162"/>
      <c r="AW41" s="160" t="s">
        <v>201</v>
      </c>
      <c r="AX41" s="165"/>
      <c r="AY41" s="165"/>
      <c r="AZ41" s="97">
        <v>0</v>
      </c>
      <c r="BA41" s="165"/>
      <c r="BB41" s="328" t="s">
        <v>156</v>
      </c>
      <c r="BC41" s="159">
        <v>0</v>
      </c>
      <c r="BD41" s="126">
        <v>0</v>
      </c>
      <c r="BE41" s="126">
        <v>0</v>
      </c>
      <c r="BF41" s="389">
        <v>9008340.5800000001</v>
      </c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</row>
    <row r="42" spans="1:139" s="79" customFormat="1" ht="23.25" customHeight="1" x14ac:dyDescent="0.2">
      <c r="A42" s="294">
        <v>28</v>
      </c>
      <c r="B42" s="225" t="s">
        <v>59</v>
      </c>
      <c r="C42" s="109">
        <v>1950</v>
      </c>
      <c r="D42" s="101" t="s">
        <v>69</v>
      </c>
      <c r="E42" s="109">
        <v>2</v>
      </c>
      <c r="F42" s="109">
        <v>1</v>
      </c>
      <c r="G42" s="211">
        <v>9</v>
      </c>
      <c r="H42" s="109">
        <v>0</v>
      </c>
      <c r="I42" s="109">
        <v>9</v>
      </c>
      <c r="J42" s="109">
        <v>0</v>
      </c>
      <c r="K42" s="111">
        <v>486.2</v>
      </c>
      <c r="L42" s="111">
        <v>372.5</v>
      </c>
      <c r="M42" s="111">
        <v>0</v>
      </c>
      <c r="N42" s="111">
        <v>372.5</v>
      </c>
      <c r="O42" s="109">
        <v>13</v>
      </c>
      <c r="P42" s="202"/>
      <c r="Q42" s="212"/>
      <c r="R42" s="226"/>
      <c r="S42" s="157" t="s">
        <v>201</v>
      </c>
      <c r="T42" s="158"/>
      <c r="U42" s="156"/>
      <c r="V42" s="157" t="s">
        <v>201</v>
      </c>
      <c r="W42" s="158"/>
      <c r="X42" s="156">
        <v>1628.5</v>
      </c>
      <c r="Y42" s="157" t="s">
        <v>230</v>
      </c>
      <c r="Z42" s="158">
        <v>44926</v>
      </c>
      <c r="AA42" s="159"/>
      <c r="AB42" s="160">
        <v>0</v>
      </c>
      <c r="AC42" s="161"/>
      <c r="AD42" s="156">
        <v>1227</v>
      </c>
      <c r="AE42" s="157" t="s">
        <v>274</v>
      </c>
      <c r="AF42" s="158">
        <v>44926</v>
      </c>
      <c r="AG42" s="156">
        <v>82</v>
      </c>
      <c r="AH42" s="157" t="s">
        <v>285</v>
      </c>
      <c r="AI42" s="158">
        <v>44926</v>
      </c>
      <c r="AJ42" s="163"/>
      <c r="AK42" s="95">
        <v>0</v>
      </c>
      <c r="AL42" s="161"/>
      <c r="AM42" s="163"/>
      <c r="AN42" s="160" t="s">
        <v>201</v>
      </c>
      <c r="AO42" s="164"/>
      <c r="AP42" s="163"/>
      <c r="AQ42" s="160">
        <v>0</v>
      </c>
      <c r="AR42" s="164"/>
      <c r="AS42" s="163"/>
      <c r="AT42" s="95">
        <v>0</v>
      </c>
      <c r="AU42" s="164"/>
      <c r="AV42" s="163"/>
      <c r="AW42" s="160" t="s">
        <v>201</v>
      </c>
      <c r="AX42" s="165"/>
      <c r="AY42" s="165"/>
      <c r="AZ42" s="97">
        <v>0</v>
      </c>
      <c r="BA42" s="165"/>
      <c r="BB42" s="328" t="s">
        <v>157</v>
      </c>
      <c r="BC42" s="159">
        <v>0</v>
      </c>
      <c r="BD42" s="126">
        <v>0</v>
      </c>
      <c r="BE42" s="126">
        <v>0</v>
      </c>
      <c r="BF42" s="389">
        <v>9079250.1500000004</v>
      </c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</row>
    <row r="43" spans="1:139" s="79" customFormat="1" ht="20.25" customHeight="1" x14ac:dyDescent="0.2">
      <c r="A43" s="294">
        <v>29</v>
      </c>
      <c r="B43" s="227" t="s">
        <v>60</v>
      </c>
      <c r="C43" s="228">
        <v>1949</v>
      </c>
      <c r="D43" s="229" t="s">
        <v>67</v>
      </c>
      <c r="E43" s="228">
        <v>2</v>
      </c>
      <c r="F43" s="228">
        <v>1</v>
      </c>
      <c r="G43" s="228">
        <v>8</v>
      </c>
      <c r="H43" s="228">
        <v>2</v>
      </c>
      <c r="I43" s="228">
        <v>4</v>
      </c>
      <c r="J43" s="228">
        <v>2</v>
      </c>
      <c r="K43" s="230">
        <v>650</v>
      </c>
      <c r="L43" s="230">
        <v>650</v>
      </c>
      <c r="M43" s="230">
        <v>151.4</v>
      </c>
      <c r="N43" s="230">
        <v>431.7</v>
      </c>
      <c r="O43" s="228">
        <v>23</v>
      </c>
      <c r="P43" s="231"/>
      <c r="Q43" s="232"/>
      <c r="R43" s="226"/>
      <c r="S43" s="157" t="s">
        <v>201</v>
      </c>
      <c r="T43" s="158"/>
      <c r="U43" s="156"/>
      <c r="V43" s="157" t="s">
        <v>201</v>
      </c>
      <c r="W43" s="158"/>
      <c r="X43" s="156">
        <v>1517.88</v>
      </c>
      <c r="Y43" s="157" t="s">
        <v>231</v>
      </c>
      <c r="Z43" s="158">
        <v>44926</v>
      </c>
      <c r="AA43" s="159"/>
      <c r="AB43" s="160">
        <v>0</v>
      </c>
      <c r="AC43" s="161"/>
      <c r="AD43" s="156">
        <v>1226.0999999999999</v>
      </c>
      <c r="AE43" s="157" t="s">
        <v>275</v>
      </c>
      <c r="AF43" s="158">
        <v>44926</v>
      </c>
      <c r="AG43" s="156">
        <v>90.2</v>
      </c>
      <c r="AH43" s="157" t="s">
        <v>286</v>
      </c>
      <c r="AI43" s="158">
        <v>44926</v>
      </c>
      <c r="AJ43" s="162"/>
      <c r="AK43" s="95">
        <v>0</v>
      </c>
      <c r="AL43" s="161"/>
      <c r="AM43" s="162"/>
      <c r="AN43" s="160" t="s">
        <v>201</v>
      </c>
      <c r="AO43" s="164"/>
      <c r="AP43" s="162"/>
      <c r="AQ43" s="160">
        <v>0</v>
      </c>
      <c r="AR43" s="164"/>
      <c r="AS43" s="162"/>
      <c r="AT43" s="95">
        <v>0</v>
      </c>
      <c r="AU43" s="164"/>
      <c r="AV43" s="162"/>
      <c r="AW43" s="160" t="s">
        <v>201</v>
      </c>
      <c r="AX43" s="165"/>
      <c r="AY43" s="165"/>
      <c r="AZ43" s="97">
        <v>0</v>
      </c>
      <c r="BA43" s="165"/>
      <c r="BB43" s="328" t="s">
        <v>158</v>
      </c>
      <c r="BC43" s="159">
        <v>0</v>
      </c>
      <c r="BD43" s="126">
        <v>0</v>
      </c>
      <c r="BE43" s="126">
        <v>0</v>
      </c>
      <c r="BF43" s="389">
        <v>9020241.7400000002</v>
      </c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</row>
    <row r="44" spans="1:139" s="79" customFormat="1" ht="21.75" customHeight="1" x14ac:dyDescent="0.2">
      <c r="A44" s="294">
        <v>30</v>
      </c>
      <c r="B44" s="299" t="s">
        <v>61</v>
      </c>
      <c r="C44" s="300">
        <v>1956</v>
      </c>
      <c r="D44" s="301" t="s">
        <v>67</v>
      </c>
      <c r="E44" s="300">
        <v>2</v>
      </c>
      <c r="F44" s="300">
        <v>1</v>
      </c>
      <c r="G44" s="302">
        <v>8</v>
      </c>
      <c r="H44" s="300">
        <v>1</v>
      </c>
      <c r="I44" s="300">
        <v>7</v>
      </c>
      <c r="J44" s="300">
        <v>0</v>
      </c>
      <c r="K44" s="303">
        <v>420.4</v>
      </c>
      <c r="L44" s="303">
        <v>379.40000000000003</v>
      </c>
      <c r="M44" s="303">
        <v>44.1</v>
      </c>
      <c r="N44" s="303">
        <v>335.3</v>
      </c>
      <c r="O44" s="300">
        <v>16</v>
      </c>
      <c r="P44" s="304"/>
      <c r="Q44" s="305"/>
      <c r="R44" s="306"/>
      <c r="S44" s="307" t="s">
        <v>201</v>
      </c>
      <c r="T44" s="308"/>
      <c r="U44" s="309"/>
      <c r="V44" s="307" t="s">
        <v>201</v>
      </c>
      <c r="W44" s="308"/>
      <c r="X44" s="309">
        <v>1628.5</v>
      </c>
      <c r="Y44" s="307" t="s">
        <v>230</v>
      </c>
      <c r="Z44" s="308">
        <v>44926</v>
      </c>
      <c r="AA44" s="310"/>
      <c r="AB44" s="311">
        <v>0</v>
      </c>
      <c r="AC44" s="312"/>
      <c r="AD44" s="309">
        <v>1233.3</v>
      </c>
      <c r="AE44" s="307" t="s">
        <v>276</v>
      </c>
      <c r="AF44" s="308">
        <v>44926</v>
      </c>
      <c r="AG44" s="309">
        <v>76.78</v>
      </c>
      <c r="AH44" s="307" t="s">
        <v>287</v>
      </c>
      <c r="AI44" s="308">
        <v>44926</v>
      </c>
      <c r="AJ44" s="313"/>
      <c r="AK44" s="95">
        <v>0</v>
      </c>
      <c r="AL44" s="312"/>
      <c r="AM44" s="313"/>
      <c r="AN44" s="311" t="s">
        <v>201</v>
      </c>
      <c r="AO44" s="314"/>
      <c r="AP44" s="313"/>
      <c r="AQ44" s="311">
        <v>0</v>
      </c>
      <c r="AR44" s="314"/>
      <c r="AS44" s="313"/>
      <c r="AT44" s="95">
        <v>0</v>
      </c>
      <c r="AU44" s="314"/>
      <c r="AV44" s="313"/>
      <c r="AW44" s="311" t="s">
        <v>201</v>
      </c>
      <c r="AX44" s="315"/>
      <c r="AY44" s="315"/>
      <c r="AZ44" s="97">
        <v>0</v>
      </c>
      <c r="BA44" s="315"/>
      <c r="BB44" s="328" t="s">
        <v>159</v>
      </c>
      <c r="BC44" s="310">
        <v>0</v>
      </c>
      <c r="BD44" s="316">
        <v>0</v>
      </c>
      <c r="BE44" s="316">
        <v>0</v>
      </c>
      <c r="BF44" s="389">
        <v>9208660</v>
      </c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</row>
    <row r="45" spans="1:139" s="79" customFormat="1" ht="24.75" customHeight="1" x14ac:dyDescent="0.2">
      <c r="A45" s="294">
        <v>31</v>
      </c>
      <c r="B45" s="210" t="s">
        <v>62</v>
      </c>
      <c r="C45" s="109">
        <v>1950</v>
      </c>
      <c r="D45" s="101" t="s">
        <v>69</v>
      </c>
      <c r="E45" s="109">
        <v>2</v>
      </c>
      <c r="F45" s="109">
        <v>2</v>
      </c>
      <c r="G45" s="211">
        <v>18</v>
      </c>
      <c r="H45" s="109">
        <v>4</v>
      </c>
      <c r="I45" s="109">
        <v>14</v>
      </c>
      <c r="J45" s="109">
        <v>0</v>
      </c>
      <c r="K45" s="111">
        <v>771.2</v>
      </c>
      <c r="L45" s="111">
        <v>688</v>
      </c>
      <c r="M45" s="111">
        <v>141.30000000000001</v>
      </c>
      <c r="N45" s="111">
        <v>546.70000000000005</v>
      </c>
      <c r="O45" s="109">
        <v>47</v>
      </c>
      <c r="P45" s="202"/>
      <c r="Q45" s="212"/>
      <c r="R45" s="213"/>
      <c r="S45" s="191" t="s">
        <v>201</v>
      </c>
      <c r="T45" s="192"/>
      <c r="U45" s="190"/>
      <c r="V45" s="191" t="s">
        <v>201</v>
      </c>
      <c r="W45" s="192"/>
      <c r="X45" s="190">
        <v>2732</v>
      </c>
      <c r="Y45" s="191" t="s">
        <v>232</v>
      </c>
      <c r="Z45" s="192">
        <v>44926</v>
      </c>
      <c r="AA45" s="159"/>
      <c r="AB45" s="193">
        <v>0</v>
      </c>
      <c r="AC45" s="161"/>
      <c r="AD45" s="190">
        <v>1672</v>
      </c>
      <c r="AE45" s="191" t="s">
        <v>277</v>
      </c>
      <c r="AF45" s="192">
        <v>44926</v>
      </c>
      <c r="AG45" s="190">
        <v>113.45</v>
      </c>
      <c r="AH45" s="191" t="s">
        <v>288</v>
      </c>
      <c r="AI45" s="192">
        <v>44926</v>
      </c>
      <c r="AJ45" s="163"/>
      <c r="AK45" s="95">
        <v>0</v>
      </c>
      <c r="AL45" s="161"/>
      <c r="AM45" s="162"/>
      <c r="AN45" s="193" t="s">
        <v>201</v>
      </c>
      <c r="AO45" s="164"/>
      <c r="AP45" s="162"/>
      <c r="AQ45" s="193">
        <v>0</v>
      </c>
      <c r="AR45" s="164"/>
      <c r="AS45" s="162"/>
      <c r="AT45" s="95">
        <v>0</v>
      </c>
      <c r="AU45" s="164"/>
      <c r="AV45" s="162"/>
      <c r="AW45" s="193" t="s">
        <v>201</v>
      </c>
      <c r="AX45" s="165"/>
      <c r="AY45" s="165"/>
      <c r="AZ45" s="97">
        <v>0</v>
      </c>
      <c r="BA45" s="165"/>
      <c r="BB45" s="328" t="s">
        <v>160</v>
      </c>
      <c r="BC45" s="159">
        <v>0</v>
      </c>
      <c r="BD45" s="194">
        <v>0</v>
      </c>
      <c r="BE45" s="194">
        <v>0</v>
      </c>
      <c r="BF45" s="389">
        <v>14178232.640000001</v>
      </c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</row>
    <row r="46" spans="1:139" s="79" customFormat="1" ht="34.5" customHeight="1" x14ac:dyDescent="0.2">
      <c r="A46" s="294">
        <v>32</v>
      </c>
      <c r="B46" s="214" t="s">
        <v>97</v>
      </c>
      <c r="C46" s="109">
        <v>1953</v>
      </c>
      <c r="D46" s="101" t="s">
        <v>67</v>
      </c>
      <c r="E46" s="109">
        <v>2</v>
      </c>
      <c r="F46" s="109">
        <v>2</v>
      </c>
      <c r="G46" s="211">
        <v>12</v>
      </c>
      <c r="H46" s="109">
        <v>1</v>
      </c>
      <c r="I46" s="109">
        <v>10</v>
      </c>
      <c r="J46" s="109">
        <v>1</v>
      </c>
      <c r="K46" s="111">
        <v>662.4</v>
      </c>
      <c r="L46" s="111">
        <v>606</v>
      </c>
      <c r="M46" s="111">
        <v>85.7</v>
      </c>
      <c r="N46" s="111">
        <v>520.29999999999995</v>
      </c>
      <c r="O46" s="109">
        <v>27</v>
      </c>
      <c r="P46" s="202" t="s">
        <v>121</v>
      </c>
      <c r="Q46" s="212">
        <v>2017</v>
      </c>
      <c r="R46" s="213"/>
      <c r="S46" s="191" t="s">
        <v>201</v>
      </c>
      <c r="T46" s="192"/>
      <c r="U46" s="190"/>
      <c r="V46" s="191" t="s">
        <v>201</v>
      </c>
      <c r="W46" s="192"/>
      <c r="X46" s="190">
        <v>484.93</v>
      </c>
      <c r="Y46" s="191" t="s">
        <v>327</v>
      </c>
      <c r="Z46" s="192">
        <v>44926</v>
      </c>
      <c r="AA46" s="159"/>
      <c r="AB46" s="193">
        <v>0</v>
      </c>
      <c r="AC46" s="161"/>
      <c r="AD46" s="190"/>
      <c r="AE46" s="191" t="s">
        <v>201</v>
      </c>
      <c r="AF46" s="192"/>
      <c r="AG46" s="190"/>
      <c r="AH46" s="191" t="s">
        <v>201</v>
      </c>
      <c r="AI46" s="192"/>
      <c r="AJ46" s="163"/>
      <c r="AK46" s="95">
        <v>0</v>
      </c>
      <c r="AL46" s="161"/>
      <c r="AM46" s="162"/>
      <c r="AN46" s="193" t="s">
        <v>201</v>
      </c>
      <c r="AO46" s="164"/>
      <c r="AP46" s="162"/>
      <c r="AQ46" s="193">
        <v>0</v>
      </c>
      <c r="AR46" s="164"/>
      <c r="AS46" s="162"/>
      <c r="AT46" s="95">
        <v>0</v>
      </c>
      <c r="AU46" s="164"/>
      <c r="AV46" s="162"/>
      <c r="AW46" s="193" t="s">
        <v>201</v>
      </c>
      <c r="AX46" s="165"/>
      <c r="AY46" s="165"/>
      <c r="AZ46" s="97">
        <v>0</v>
      </c>
      <c r="BA46" s="165"/>
      <c r="BB46" s="328" t="s">
        <v>349</v>
      </c>
      <c r="BC46" s="159">
        <v>0</v>
      </c>
      <c r="BD46" s="194">
        <v>0</v>
      </c>
      <c r="BE46" s="194">
        <v>0</v>
      </c>
      <c r="BF46" s="389">
        <v>2162266.7999999998</v>
      </c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</row>
    <row r="47" spans="1:139" s="79" customFormat="1" ht="27" customHeight="1" x14ac:dyDescent="0.2">
      <c r="A47" s="294">
        <v>33</v>
      </c>
      <c r="B47" s="185" t="s">
        <v>304</v>
      </c>
      <c r="C47" s="109">
        <v>1940</v>
      </c>
      <c r="D47" s="101" t="s">
        <v>67</v>
      </c>
      <c r="E47" s="109">
        <v>4</v>
      </c>
      <c r="F47" s="109">
        <v>4</v>
      </c>
      <c r="G47" s="211">
        <v>40</v>
      </c>
      <c r="H47" s="109">
        <v>2</v>
      </c>
      <c r="I47" s="109">
        <v>38</v>
      </c>
      <c r="J47" s="109">
        <v>0</v>
      </c>
      <c r="K47" s="111">
        <v>3175.5</v>
      </c>
      <c r="L47" s="111">
        <v>2329.6</v>
      </c>
      <c r="M47" s="111">
        <v>111.8</v>
      </c>
      <c r="N47" s="111">
        <v>2217.8000000000002</v>
      </c>
      <c r="O47" s="109">
        <v>79</v>
      </c>
      <c r="P47" s="202" t="s">
        <v>314</v>
      </c>
      <c r="Q47" s="212">
        <v>2015</v>
      </c>
      <c r="R47" s="213"/>
      <c r="S47" s="191" t="s">
        <v>201</v>
      </c>
      <c r="T47" s="192"/>
      <c r="U47" s="190"/>
      <c r="V47" s="191" t="s">
        <v>201</v>
      </c>
      <c r="W47" s="192"/>
      <c r="X47" s="190">
        <v>1108.2</v>
      </c>
      <c r="Y47" s="191" t="s">
        <v>328</v>
      </c>
      <c r="Z47" s="192">
        <v>44926</v>
      </c>
      <c r="AA47" s="159"/>
      <c r="AB47" s="193">
        <v>0</v>
      </c>
      <c r="AC47" s="161"/>
      <c r="AD47" s="190"/>
      <c r="AE47" s="191" t="s">
        <v>201</v>
      </c>
      <c r="AF47" s="192"/>
      <c r="AG47" s="190"/>
      <c r="AH47" s="191" t="s">
        <v>201</v>
      </c>
      <c r="AI47" s="192"/>
      <c r="AJ47" s="163"/>
      <c r="AK47" s="95">
        <v>0</v>
      </c>
      <c r="AL47" s="161"/>
      <c r="AM47" s="162"/>
      <c r="AN47" s="193" t="s">
        <v>201</v>
      </c>
      <c r="AO47" s="164"/>
      <c r="AP47" s="162"/>
      <c r="AQ47" s="193">
        <v>0</v>
      </c>
      <c r="AR47" s="164"/>
      <c r="AS47" s="162"/>
      <c r="AT47" s="95">
        <v>0</v>
      </c>
      <c r="AU47" s="164"/>
      <c r="AV47" s="162"/>
      <c r="AW47" s="193" t="s">
        <v>201</v>
      </c>
      <c r="AX47" s="165"/>
      <c r="AY47" s="165"/>
      <c r="AZ47" s="97">
        <v>0</v>
      </c>
      <c r="BA47" s="165"/>
      <c r="BB47" s="328" t="s">
        <v>350</v>
      </c>
      <c r="BC47" s="310">
        <v>0</v>
      </c>
      <c r="BD47" s="194">
        <v>0</v>
      </c>
      <c r="BE47" s="194">
        <v>0</v>
      </c>
      <c r="BF47" s="389">
        <v>4941381.3600000003</v>
      </c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</row>
    <row r="48" spans="1:139" s="79" customFormat="1" ht="19.5" customHeight="1" x14ac:dyDescent="0.2">
      <c r="A48" s="294">
        <v>34</v>
      </c>
      <c r="B48" s="185" t="s">
        <v>84</v>
      </c>
      <c r="C48" s="109">
        <v>1937</v>
      </c>
      <c r="D48" s="101" t="s">
        <v>67</v>
      </c>
      <c r="E48" s="109" t="s">
        <v>315</v>
      </c>
      <c r="F48" s="109">
        <v>6</v>
      </c>
      <c r="G48" s="211">
        <v>50</v>
      </c>
      <c r="H48" s="109">
        <v>5</v>
      </c>
      <c r="I48" s="109">
        <v>42</v>
      </c>
      <c r="J48" s="109">
        <v>3</v>
      </c>
      <c r="K48" s="111">
        <v>4464</v>
      </c>
      <c r="L48" s="111">
        <v>3571.8</v>
      </c>
      <c r="M48" s="111">
        <v>494.6</v>
      </c>
      <c r="N48" s="111">
        <v>3077.2</v>
      </c>
      <c r="O48" s="109">
        <v>158</v>
      </c>
      <c r="P48" s="202" t="s">
        <v>316</v>
      </c>
      <c r="Q48" s="212">
        <v>2015</v>
      </c>
      <c r="R48" s="213"/>
      <c r="S48" s="191" t="s">
        <v>201</v>
      </c>
      <c r="T48" s="192"/>
      <c r="U48" s="190"/>
      <c r="V48" s="191" t="s">
        <v>201</v>
      </c>
      <c r="W48" s="192"/>
      <c r="X48" s="190">
        <v>1427.5</v>
      </c>
      <c r="Y48" s="191" t="s">
        <v>329</v>
      </c>
      <c r="Z48" s="192">
        <v>44926</v>
      </c>
      <c r="AA48" s="159"/>
      <c r="AB48" s="193">
        <v>0</v>
      </c>
      <c r="AC48" s="161"/>
      <c r="AD48" s="190">
        <v>112.59</v>
      </c>
      <c r="AE48" s="191" t="s">
        <v>336</v>
      </c>
      <c r="AF48" s="192">
        <v>44926</v>
      </c>
      <c r="AG48" s="190">
        <v>292.60000000000002</v>
      </c>
      <c r="AH48" s="191" t="s">
        <v>341</v>
      </c>
      <c r="AI48" s="192">
        <v>44926</v>
      </c>
      <c r="AJ48" s="163"/>
      <c r="AK48" s="95">
        <v>0</v>
      </c>
      <c r="AL48" s="161"/>
      <c r="AM48" s="162"/>
      <c r="AN48" s="193" t="s">
        <v>201</v>
      </c>
      <c r="AO48" s="164"/>
      <c r="AP48" s="162"/>
      <c r="AQ48" s="193">
        <v>0</v>
      </c>
      <c r="AR48" s="164"/>
      <c r="AS48" s="162"/>
      <c r="AT48" s="95">
        <v>0</v>
      </c>
      <c r="AU48" s="164"/>
      <c r="AV48" s="162"/>
      <c r="AW48" s="193" t="s">
        <v>201</v>
      </c>
      <c r="AX48" s="165"/>
      <c r="AY48" s="165"/>
      <c r="AZ48" s="97">
        <v>0</v>
      </c>
      <c r="BA48" s="165"/>
      <c r="BB48" s="328" t="s">
        <v>351</v>
      </c>
      <c r="BC48" s="310">
        <v>0</v>
      </c>
      <c r="BD48" s="194">
        <v>0</v>
      </c>
      <c r="BE48" s="194">
        <v>0</v>
      </c>
      <c r="BF48" s="389">
        <v>10904653.390000001</v>
      </c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</row>
    <row r="49" spans="1:139" s="218" customFormat="1" ht="21.75" customHeight="1" x14ac:dyDescent="0.2">
      <c r="A49" s="294">
        <v>35</v>
      </c>
      <c r="B49" s="233" t="s">
        <v>133</v>
      </c>
      <c r="C49" s="109">
        <v>1968</v>
      </c>
      <c r="D49" s="101" t="s">
        <v>297</v>
      </c>
      <c r="E49" s="109">
        <v>9</v>
      </c>
      <c r="F49" s="109">
        <v>4</v>
      </c>
      <c r="G49" s="109">
        <v>216</v>
      </c>
      <c r="H49" s="109">
        <v>17</v>
      </c>
      <c r="I49" s="109">
        <v>199</v>
      </c>
      <c r="J49" s="109">
        <v>0</v>
      </c>
      <c r="K49" s="111">
        <v>13925.1</v>
      </c>
      <c r="L49" s="111">
        <v>10955.7</v>
      </c>
      <c r="M49" s="111">
        <v>879.6</v>
      </c>
      <c r="N49" s="111">
        <v>10116.1</v>
      </c>
      <c r="O49" s="109">
        <v>473</v>
      </c>
      <c r="P49" s="202"/>
      <c r="Q49" s="212"/>
      <c r="R49" s="209"/>
      <c r="S49" s="188" t="s">
        <v>201</v>
      </c>
      <c r="T49" s="189"/>
      <c r="U49" s="199">
        <v>4</v>
      </c>
      <c r="V49" s="188" t="s">
        <v>218</v>
      </c>
      <c r="W49" s="189">
        <v>44926</v>
      </c>
      <c r="X49" s="199"/>
      <c r="Y49" s="188" t="s">
        <v>201</v>
      </c>
      <c r="Z49" s="189"/>
      <c r="AA49" s="200"/>
      <c r="AB49" s="193">
        <v>0</v>
      </c>
      <c r="AC49" s="201"/>
      <c r="AD49" s="199"/>
      <c r="AE49" s="188" t="s">
        <v>201</v>
      </c>
      <c r="AF49" s="189"/>
      <c r="AG49" s="199"/>
      <c r="AH49" s="188" t="s">
        <v>201</v>
      </c>
      <c r="AI49" s="189"/>
      <c r="AJ49" s="202"/>
      <c r="AK49" s="193">
        <v>0</v>
      </c>
      <c r="AL49" s="201"/>
      <c r="AM49" s="234"/>
      <c r="AN49" s="193" t="s">
        <v>201</v>
      </c>
      <c r="AO49" s="203"/>
      <c r="AP49" s="234"/>
      <c r="AQ49" s="193">
        <v>0</v>
      </c>
      <c r="AR49" s="203"/>
      <c r="AS49" s="234"/>
      <c r="AT49" s="95">
        <v>0</v>
      </c>
      <c r="AU49" s="203"/>
      <c r="AV49" s="234"/>
      <c r="AW49" s="193" t="s">
        <v>201</v>
      </c>
      <c r="AX49" s="204"/>
      <c r="AY49" s="204"/>
      <c r="AZ49" s="97">
        <v>0</v>
      </c>
      <c r="BA49" s="204"/>
      <c r="BB49" s="328" t="s">
        <v>153</v>
      </c>
      <c r="BC49" s="235">
        <v>0</v>
      </c>
      <c r="BD49" s="193">
        <v>15220815.17</v>
      </c>
      <c r="BE49" s="193">
        <v>165714.18000000002</v>
      </c>
      <c r="BF49" s="388">
        <v>1184890.2000000009</v>
      </c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</row>
    <row r="50" spans="1:139" s="81" customFormat="1" ht="22.5" customHeight="1" x14ac:dyDescent="0.2">
      <c r="A50" s="294">
        <v>36</v>
      </c>
      <c r="B50" s="233" t="s">
        <v>63</v>
      </c>
      <c r="C50" s="109">
        <v>1971</v>
      </c>
      <c r="D50" s="101" t="s">
        <v>67</v>
      </c>
      <c r="E50" s="109">
        <v>9</v>
      </c>
      <c r="F50" s="109">
        <v>1</v>
      </c>
      <c r="G50" s="109">
        <v>51</v>
      </c>
      <c r="H50" s="211">
        <v>4</v>
      </c>
      <c r="I50" s="211">
        <v>47</v>
      </c>
      <c r="J50" s="211">
        <v>1</v>
      </c>
      <c r="K50" s="111">
        <v>3180.5</v>
      </c>
      <c r="L50" s="111">
        <v>2327.1</v>
      </c>
      <c r="M50" s="109">
        <v>165.2</v>
      </c>
      <c r="N50" s="111">
        <v>2036.6</v>
      </c>
      <c r="O50" s="211">
        <v>112</v>
      </c>
      <c r="P50" s="202"/>
      <c r="Q50" s="212"/>
      <c r="R50" s="209"/>
      <c r="S50" s="188" t="s">
        <v>201</v>
      </c>
      <c r="T50" s="189"/>
      <c r="U50" s="199">
        <v>1</v>
      </c>
      <c r="V50" s="188" t="s">
        <v>221</v>
      </c>
      <c r="W50" s="189">
        <v>44561</v>
      </c>
      <c r="X50" s="199"/>
      <c r="Y50" s="188" t="s">
        <v>201</v>
      </c>
      <c r="Z50" s="189"/>
      <c r="AA50" s="200"/>
      <c r="AB50" s="193">
        <v>0</v>
      </c>
      <c r="AC50" s="201"/>
      <c r="AD50" s="199"/>
      <c r="AE50" s="188" t="s">
        <v>201</v>
      </c>
      <c r="AF50" s="189"/>
      <c r="AG50" s="199"/>
      <c r="AH50" s="188" t="s">
        <v>201</v>
      </c>
      <c r="AI50" s="189"/>
      <c r="AJ50" s="234"/>
      <c r="AK50" s="193">
        <v>0</v>
      </c>
      <c r="AL50" s="201"/>
      <c r="AM50" s="202"/>
      <c r="AN50" s="193" t="s">
        <v>201</v>
      </c>
      <c r="AO50" s="203"/>
      <c r="AP50" s="202"/>
      <c r="AQ50" s="193">
        <v>0</v>
      </c>
      <c r="AR50" s="203"/>
      <c r="AS50" s="202"/>
      <c r="AT50" s="95">
        <v>0</v>
      </c>
      <c r="AU50" s="203"/>
      <c r="AV50" s="202"/>
      <c r="AW50" s="193" t="s">
        <v>201</v>
      </c>
      <c r="AX50" s="204"/>
      <c r="AY50" s="204"/>
      <c r="AZ50" s="97">
        <v>0</v>
      </c>
      <c r="BA50" s="204"/>
      <c r="BB50" s="328" t="s">
        <v>161</v>
      </c>
      <c r="BC50" s="235">
        <v>0</v>
      </c>
      <c r="BD50" s="193">
        <v>0</v>
      </c>
      <c r="BE50" s="193">
        <v>0</v>
      </c>
      <c r="BF50" s="388">
        <v>4142854.89</v>
      </c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</row>
    <row r="51" spans="1:139" s="218" customFormat="1" ht="22.5" customHeight="1" x14ac:dyDescent="0.2">
      <c r="A51" s="294">
        <v>37</v>
      </c>
      <c r="B51" s="233" t="s">
        <v>134</v>
      </c>
      <c r="C51" s="109">
        <v>1971</v>
      </c>
      <c r="D51" s="101" t="s">
        <v>297</v>
      </c>
      <c r="E51" s="109">
        <v>9</v>
      </c>
      <c r="F51" s="109">
        <v>4</v>
      </c>
      <c r="G51" s="109">
        <v>216</v>
      </c>
      <c r="H51" s="109">
        <v>19</v>
      </c>
      <c r="I51" s="109">
        <v>197</v>
      </c>
      <c r="J51" s="109">
        <v>0</v>
      </c>
      <c r="K51" s="111">
        <v>14033.9</v>
      </c>
      <c r="L51" s="111">
        <v>10998.5</v>
      </c>
      <c r="M51" s="111">
        <v>997.5</v>
      </c>
      <c r="N51" s="111">
        <v>10001</v>
      </c>
      <c r="O51" s="109">
        <v>445</v>
      </c>
      <c r="P51" s="202"/>
      <c r="Q51" s="212"/>
      <c r="R51" s="209"/>
      <c r="S51" s="188" t="s">
        <v>201</v>
      </c>
      <c r="T51" s="189"/>
      <c r="U51" s="199">
        <v>4</v>
      </c>
      <c r="V51" s="188" t="s">
        <v>218</v>
      </c>
      <c r="W51" s="189">
        <v>44926</v>
      </c>
      <c r="X51" s="199"/>
      <c r="Y51" s="188" t="s">
        <v>201</v>
      </c>
      <c r="Z51" s="189"/>
      <c r="AA51" s="200"/>
      <c r="AB51" s="193">
        <v>0</v>
      </c>
      <c r="AC51" s="201"/>
      <c r="AD51" s="199"/>
      <c r="AE51" s="188" t="s">
        <v>201</v>
      </c>
      <c r="AF51" s="189"/>
      <c r="AG51" s="199"/>
      <c r="AH51" s="188" t="s">
        <v>201</v>
      </c>
      <c r="AI51" s="189"/>
      <c r="AJ51" s="234"/>
      <c r="AK51" s="193">
        <v>0</v>
      </c>
      <c r="AL51" s="201"/>
      <c r="AM51" s="202"/>
      <c r="AN51" s="193" t="s">
        <v>201</v>
      </c>
      <c r="AO51" s="203"/>
      <c r="AP51" s="202"/>
      <c r="AQ51" s="193">
        <v>0</v>
      </c>
      <c r="AR51" s="203"/>
      <c r="AS51" s="202"/>
      <c r="AT51" s="95">
        <v>0</v>
      </c>
      <c r="AU51" s="203"/>
      <c r="AV51" s="202"/>
      <c r="AW51" s="193" t="s">
        <v>201</v>
      </c>
      <c r="AX51" s="204"/>
      <c r="AY51" s="204"/>
      <c r="AZ51" s="97">
        <v>0</v>
      </c>
      <c r="BA51" s="204"/>
      <c r="BB51" s="328" t="s">
        <v>149</v>
      </c>
      <c r="BC51" s="235">
        <v>0</v>
      </c>
      <c r="BD51" s="193">
        <v>14602665.48</v>
      </c>
      <c r="BE51" s="193">
        <v>165714.19</v>
      </c>
      <c r="BF51" s="388">
        <v>1803039.8699999987</v>
      </c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</row>
    <row r="52" spans="1:139" s="81" customFormat="1" ht="22.5" customHeight="1" x14ac:dyDescent="0.2">
      <c r="A52" s="294">
        <v>38</v>
      </c>
      <c r="B52" s="233" t="s">
        <v>64</v>
      </c>
      <c r="C52" s="100">
        <v>1953</v>
      </c>
      <c r="D52" s="100" t="s">
        <v>67</v>
      </c>
      <c r="E52" s="100">
        <v>4</v>
      </c>
      <c r="F52" s="100">
        <v>4</v>
      </c>
      <c r="G52" s="211">
        <v>49</v>
      </c>
      <c r="H52" s="110">
        <v>4</v>
      </c>
      <c r="I52" s="110">
        <v>45</v>
      </c>
      <c r="J52" s="110">
        <v>0</v>
      </c>
      <c r="K52" s="200">
        <v>2833.73</v>
      </c>
      <c r="L52" s="111">
        <v>2442.4300000000003</v>
      </c>
      <c r="M52" s="110">
        <v>250.3</v>
      </c>
      <c r="N52" s="200">
        <v>2192.13</v>
      </c>
      <c r="O52" s="110">
        <v>122</v>
      </c>
      <c r="P52" s="202"/>
      <c r="Q52" s="212"/>
      <c r="R52" s="209">
        <v>7746.86</v>
      </c>
      <c r="S52" s="188" t="s">
        <v>204</v>
      </c>
      <c r="T52" s="189">
        <v>44926</v>
      </c>
      <c r="U52" s="199"/>
      <c r="V52" s="188" t="s">
        <v>201</v>
      </c>
      <c r="W52" s="189"/>
      <c r="X52" s="199">
        <v>3446.94</v>
      </c>
      <c r="Y52" s="188" t="s">
        <v>233</v>
      </c>
      <c r="Z52" s="189">
        <v>44926</v>
      </c>
      <c r="AA52" s="200"/>
      <c r="AB52" s="193">
        <v>0</v>
      </c>
      <c r="AC52" s="201"/>
      <c r="AD52" s="199">
        <v>2417.8000000000002</v>
      </c>
      <c r="AE52" s="188" t="s">
        <v>278</v>
      </c>
      <c r="AF52" s="189">
        <v>44926</v>
      </c>
      <c r="AG52" s="199"/>
      <c r="AH52" s="188" t="s">
        <v>201</v>
      </c>
      <c r="AI52" s="189"/>
      <c r="AJ52" s="202"/>
      <c r="AK52" s="193">
        <v>0</v>
      </c>
      <c r="AL52" s="201"/>
      <c r="AM52" s="234"/>
      <c r="AN52" s="193" t="s">
        <v>201</v>
      </c>
      <c r="AO52" s="203"/>
      <c r="AP52" s="234"/>
      <c r="AQ52" s="193">
        <v>0</v>
      </c>
      <c r="AR52" s="203"/>
      <c r="AS52" s="234"/>
      <c r="AT52" s="95">
        <v>0</v>
      </c>
      <c r="AU52" s="203"/>
      <c r="AV52" s="234"/>
      <c r="AW52" s="193" t="s">
        <v>201</v>
      </c>
      <c r="AX52" s="204"/>
      <c r="AY52" s="204"/>
      <c r="AZ52" s="97">
        <v>0</v>
      </c>
      <c r="BA52" s="204"/>
      <c r="BB52" s="328" t="s">
        <v>162</v>
      </c>
      <c r="BC52" s="235">
        <v>0</v>
      </c>
      <c r="BD52" s="193">
        <v>0</v>
      </c>
      <c r="BE52" s="193">
        <v>0</v>
      </c>
      <c r="BF52" s="388">
        <v>27814410.739999998</v>
      </c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</row>
    <row r="53" spans="1:139" s="81" customFormat="1" ht="35.25" customHeight="1" x14ac:dyDescent="0.2">
      <c r="A53" s="294">
        <v>39</v>
      </c>
      <c r="B53" s="233" t="s">
        <v>85</v>
      </c>
      <c r="C53" s="236">
        <v>1946</v>
      </c>
      <c r="D53" s="236" t="s">
        <v>117</v>
      </c>
      <c r="E53" s="236">
        <v>2</v>
      </c>
      <c r="F53" s="236">
        <v>1</v>
      </c>
      <c r="G53" s="236">
        <v>8</v>
      </c>
      <c r="H53" s="236">
        <v>0</v>
      </c>
      <c r="I53" s="236">
        <v>8</v>
      </c>
      <c r="J53" s="236">
        <v>0</v>
      </c>
      <c r="K53" s="237">
        <v>477</v>
      </c>
      <c r="L53" s="237">
        <v>440.1</v>
      </c>
      <c r="M53" s="237">
        <v>0</v>
      </c>
      <c r="N53" s="237">
        <v>440.1</v>
      </c>
      <c r="O53" s="236">
        <v>19</v>
      </c>
      <c r="P53" s="238" t="s">
        <v>121</v>
      </c>
      <c r="Q53" s="239">
        <v>2016</v>
      </c>
      <c r="R53" s="209">
        <v>623.79999999999995</v>
      </c>
      <c r="S53" s="188" t="s">
        <v>205</v>
      </c>
      <c r="T53" s="189">
        <v>44926</v>
      </c>
      <c r="U53" s="199"/>
      <c r="V53" s="188" t="s">
        <v>201</v>
      </c>
      <c r="W53" s="189"/>
      <c r="X53" s="199"/>
      <c r="Y53" s="188" t="s">
        <v>201</v>
      </c>
      <c r="Z53" s="189"/>
      <c r="AA53" s="200"/>
      <c r="AB53" s="193">
        <v>0</v>
      </c>
      <c r="AC53" s="201"/>
      <c r="AD53" s="199"/>
      <c r="AE53" s="188" t="s">
        <v>201</v>
      </c>
      <c r="AF53" s="189"/>
      <c r="AG53" s="199"/>
      <c r="AH53" s="188" t="s">
        <v>201</v>
      </c>
      <c r="AI53" s="189"/>
      <c r="AJ53" s="202"/>
      <c r="AK53" s="193">
        <v>0</v>
      </c>
      <c r="AL53" s="201"/>
      <c r="AM53" s="234"/>
      <c r="AN53" s="193" t="s">
        <v>201</v>
      </c>
      <c r="AO53" s="203"/>
      <c r="AP53" s="234"/>
      <c r="AQ53" s="193">
        <v>0</v>
      </c>
      <c r="AR53" s="203"/>
      <c r="AS53" s="234"/>
      <c r="AT53" s="95">
        <v>0</v>
      </c>
      <c r="AU53" s="203"/>
      <c r="AV53" s="234"/>
      <c r="AW53" s="193" t="s">
        <v>201</v>
      </c>
      <c r="AX53" s="204"/>
      <c r="AY53" s="204"/>
      <c r="AZ53" s="97">
        <v>0</v>
      </c>
      <c r="BA53" s="204"/>
      <c r="BB53" s="328" t="s">
        <v>163</v>
      </c>
      <c r="BC53" s="235">
        <v>0</v>
      </c>
      <c r="BD53" s="193">
        <v>0</v>
      </c>
      <c r="BE53" s="193">
        <v>0</v>
      </c>
      <c r="BF53" s="388">
        <v>4298245.82</v>
      </c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</row>
    <row r="54" spans="1:139" s="81" customFormat="1" ht="35.25" customHeight="1" x14ac:dyDescent="0.2">
      <c r="A54" s="294">
        <v>40</v>
      </c>
      <c r="B54" s="185" t="s">
        <v>305</v>
      </c>
      <c r="C54" s="236">
        <v>1945</v>
      </c>
      <c r="D54" s="236" t="s">
        <v>70</v>
      </c>
      <c r="E54" s="236">
        <v>2</v>
      </c>
      <c r="F54" s="236">
        <v>2</v>
      </c>
      <c r="G54" s="236">
        <v>18</v>
      </c>
      <c r="H54" s="236">
        <v>3</v>
      </c>
      <c r="I54" s="236">
        <v>15</v>
      </c>
      <c r="J54" s="236">
        <v>0</v>
      </c>
      <c r="K54" s="237">
        <v>915.80000000000007</v>
      </c>
      <c r="L54" s="237">
        <v>831.6</v>
      </c>
      <c r="M54" s="237">
        <v>133.4</v>
      </c>
      <c r="N54" s="237">
        <v>698.2</v>
      </c>
      <c r="O54" s="236">
        <v>43</v>
      </c>
      <c r="P54" s="238" t="s">
        <v>121</v>
      </c>
      <c r="Q54" s="239">
        <v>2017</v>
      </c>
      <c r="R54" s="209"/>
      <c r="S54" s="188" t="s">
        <v>201</v>
      </c>
      <c r="T54" s="189"/>
      <c r="U54" s="199"/>
      <c r="V54" s="188" t="s">
        <v>201</v>
      </c>
      <c r="W54" s="189"/>
      <c r="X54" s="199">
        <v>751</v>
      </c>
      <c r="Y54" s="188" t="s">
        <v>330</v>
      </c>
      <c r="Z54" s="189">
        <v>44926</v>
      </c>
      <c r="AA54" s="200"/>
      <c r="AB54" s="193">
        <v>0</v>
      </c>
      <c r="AC54" s="201"/>
      <c r="AD54" s="199"/>
      <c r="AE54" s="188" t="s">
        <v>201</v>
      </c>
      <c r="AF54" s="189"/>
      <c r="AG54" s="199"/>
      <c r="AH54" s="188" t="s">
        <v>201</v>
      </c>
      <c r="AI54" s="189"/>
      <c r="AJ54" s="202"/>
      <c r="AK54" s="193">
        <v>0</v>
      </c>
      <c r="AL54" s="201"/>
      <c r="AM54" s="234"/>
      <c r="AN54" s="193" t="s">
        <v>201</v>
      </c>
      <c r="AO54" s="203"/>
      <c r="AP54" s="234"/>
      <c r="AQ54" s="193">
        <v>0</v>
      </c>
      <c r="AR54" s="203"/>
      <c r="AS54" s="234"/>
      <c r="AT54" s="95">
        <v>0</v>
      </c>
      <c r="AU54" s="203"/>
      <c r="AV54" s="234"/>
      <c r="AW54" s="193" t="s">
        <v>201</v>
      </c>
      <c r="AX54" s="204"/>
      <c r="AY54" s="204"/>
      <c r="AZ54" s="97">
        <v>0</v>
      </c>
      <c r="BA54" s="204"/>
      <c r="BB54" s="328" t="s">
        <v>352</v>
      </c>
      <c r="BC54" s="235">
        <v>0</v>
      </c>
      <c r="BD54" s="193">
        <v>0</v>
      </c>
      <c r="BE54" s="193">
        <v>0</v>
      </c>
      <c r="BF54" s="388">
        <v>3348653.14</v>
      </c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</row>
    <row r="55" spans="1:139" s="81" customFormat="1" ht="22.5" customHeight="1" x14ac:dyDescent="0.2">
      <c r="A55" s="294">
        <v>41</v>
      </c>
      <c r="B55" s="233" t="s">
        <v>65</v>
      </c>
      <c r="C55" s="110">
        <v>1952</v>
      </c>
      <c r="D55" s="240" t="s">
        <v>70</v>
      </c>
      <c r="E55" s="110">
        <v>3</v>
      </c>
      <c r="F55" s="110">
        <v>2</v>
      </c>
      <c r="G55" s="211">
        <v>12</v>
      </c>
      <c r="H55" s="110">
        <v>3</v>
      </c>
      <c r="I55" s="110">
        <v>9</v>
      </c>
      <c r="J55" s="110">
        <v>0</v>
      </c>
      <c r="K55" s="200">
        <v>944.59999999999991</v>
      </c>
      <c r="L55" s="111">
        <v>664.3</v>
      </c>
      <c r="M55" s="110">
        <v>182.9</v>
      </c>
      <c r="N55" s="200">
        <v>481.4</v>
      </c>
      <c r="O55" s="110">
        <v>38</v>
      </c>
      <c r="P55" s="202"/>
      <c r="Q55" s="212"/>
      <c r="R55" s="209"/>
      <c r="S55" s="188" t="s">
        <v>201</v>
      </c>
      <c r="T55" s="189"/>
      <c r="U55" s="199"/>
      <c r="V55" s="188" t="s">
        <v>201</v>
      </c>
      <c r="W55" s="189"/>
      <c r="X55" s="199">
        <v>2134.5</v>
      </c>
      <c r="Y55" s="188" t="s">
        <v>234</v>
      </c>
      <c r="Z55" s="189">
        <v>44561</v>
      </c>
      <c r="AA55" s="200"/>
      <c r="AB55" s="193">
        <v>0</v>
      </c>
      <c r="AC55" s="201"/>
      <c r="AD55" s="199">
        <v>2097.7199999999998</v>
      </c>
      <c r="AE55" s="188" t="s">
        <v>279</v>
      </c>
      <c r="AF55" s="189">
        <v>44926</v>
      </c>
      <c r="AG55" s="199">
        <v>111.9</v>
      </c>
      <c r="AH55" s="188" t="s">
        <v>289</v>
      </c>
      <c r="AI55" s="189">
        <v>44561</v>
      </c>
      <c r="AJ55" s="202"/>
      <c r="AK55" s="193">
        <v>0</v>
      </c>
      <c r="AL55" s="201"/>
      <c r="AM55" s="202"/>
      <c r="AN55" s="193" t="s">
        <v>201</v>
      </c>
      <c r="AO55" s="203"/>
      <c r="AP55" s="202"/>
      <c r="AQ55" s="193">
        <v>0</v>
      </c>
      <c r="AR55" s="203"/>
      <c r="AS55" s="202"/>
      <c r="AT55" s="95">
        <v>0</v>
      </c>
      <c r="AU55" s="203"/>
      <c r="AV55" s="202"/>
      <c r="AW55" s="193" t="s">
        <v>201</v>
      </c>
      <c r="AX55" s="204"/>
      <c r="AY55" s="204"/>
      <c r="AZ55" s="97">
        <v>0</v>
      </c>
      <c r="BA55" s="204"/>
      <c r="BB55" s="328" t="s">
        <v>164</v>
      </c>
      <c r="BC55" s="235">
        <v>0</v>
      </c>
      <c r="BD55" s="193">
        <v>0</v>
      </c>
      <c r="BE55" s="193">
        <v>0</v>
      </c>
      <c r="BF55" s="388">
        <v>10453696.18</v>
      </c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</row>
    <row r="56" spans="1:139" s="81" customFormat="1" ht="45.75" customHeight="1" x14ac:dyDescent="0.2">
      <c r="A56" s="294">
        <v>42</v>
      </c>
      <c r="B56" s="233" t="s">
        <v>306</v>
      </c>
      <c r="C56" s="110">
        <v>1950</v>
      </c>
      <c r="D56" s="240" t="s">
        <v>67</v>
      </c>
      <c r="E56" s="110">
        <v>2</v>
      </c>
      <c r="F56" s="110">
        <v>2</v>
      </c>
      <c r="G56" s="211">
        <v>12</v>
      </c>
      <c r="H56" s="110">
        <v>2</v>
      </c>
      <c r="I56" s="110">
        <v>10</v>
      </c>
      <c r="J56" s="110">
        <v>0</v>
      </c>
      <c r="K56" s="200">
        <v>677.9</v>
      </c>
      <c r="L56" s="111">
        <v>616.70000000000005</v>
      </c>
      <c r="M56" s="110">
        <v>123.9</v>
      </c>
      <c r="N56" s="200">
        <v>492.8</v>
      </c>
      <c r="O56" s="110">
        <v>35</v>
      </c>
      <c r="P56" s="202" t="s">
        <v>123</v>
      </c>
      <c r="Q56" s="212">
        <v>2017</v>
      </c>
      <c r="R56" s="209"/>
      <c r="S56" s="188" t="s">
        <v>201</v>
      </c>
      <c r="T56" s="189"/>
      <c r="U56" s="199"/>
      <c r="V56" s="188" t="s">
        <v>201</v>
      </c>
      <c r="W56" s="189"/>
      <c r="X56" s="199">
        <v>560.87</v>
      </c>
      <c r="Y56" s="188" t="s">
        <v>331</v>
      </c>
      <c r="Z56" s="189">
        <v>44926</v>
      </c>
      <c r="AA56" s="200"/>
      <c r="AB56" s="193">
        <v>0</v>
      </c>
      <c r="AC56" s="201"/>
      <c r="AD56" s="199"/>
      <c r="AE56" s="188" t="s">
        <v>201</v>
      </c>
      <c r="AF56" s="189"/>
      <c r="AG56" s="199"/>
      <c r="AH56" s="188" t="s">
        <v>201</v>
      </c>
      <c r="AI56" s="189"/>
      <c r="AJ56" s="202"/>
      <c r="AK56" s="193">
        <v>0</v>
      </c>
      <c r="AL56" s="201"/>
      <c r="AM56" s="202"/>
      <c r="AN56" s="193" t="s">
        <v>201</v>
      </c>
      <c r="AO56" s="203"/>
      <c r="AP56" s="202"/>
      <c r="AQ56" s="193">
        <v>0</v>
      </c>
      <c r="AR56" s="203"/>
      <c r="AS56" s="202"/>
      <c r="AT56" s="95">
        <v>0</v>
      </c>
      <c r="AU56" s="203"/>
      <c r="AV56" s="202"/>
      <c r="AW56" s="193" t="s">
        <v>201</v>
      </c>
      <c r="AX56" s="204"/>
      <c r="AY56" s="204"/>
      <c r="AZ56" s="97">
        <v>0</v>
      </c>
      <c r="BA56" s="204"/>
      <c r="BB56" s="328" t="s">
        <v>353</v>
      </c>
      <c r="BC56" s="235">
        <v>0</v>
      </c>
      <c r="BD56" s="193">
        <v>0</v>
      </c>
      <c r="BE56" s="193">
        <v>0</v>
      </c>
      <c r="BF56" s="388">
        <v>2500877.61</v>
      </c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</row>
    <row r="57" spans="1:139" s="81" customFormat="1" ht="19.5" customHeight="1" x14ac:dyDescent="0.2">
      <c r="A57" s="294">
        <v>43</v>
      </c>
      <c r="B57" s="233" t="s">
        <v>135</v>
      </c>
      <c r="C57" s="109">
        <v>1952</v>
      </c>
      <c r="D57" s="101" t="s">
        <v>67</v>
      </c>
      <c r="E57" s="109">
        <v>2</v>
      </c>
      <c r="F57" s="109">
        <v>4</v>
      </c>
      <c r="G57" s="109">
        <v>24</v>
      </c>
      <c r="H57" s="109">
        <v>6</v>
      </c>
      <c r="I57" s="109">
        <v>18</v>
      </c>
      <c r="J57" s="109"/>
      <c r="K57" s="111">
        <v>1491.7</v>
      </c>
      <c r="L57" s="111">
        <v>1360.4</v>
      </c>
      <c r="M57" s="111">
        <v>357.4</v>
      </c>
      <c r="N57" s="111">
        <v>1003</v>
      </c>
      <c r="O57" s="109">
        <v>53</v>
      </c>
      <c r="P57" s="202"/>
      <c r="Q57" s="212"/>
      <c r="R57" s="209">
        <v>4081.2</v>
      </c>
      <c r="S57" s="188" t="s">
        <v>206</v>
      </c>
      <c r="T57" s="189">
        <v>44926</v>
      </c>
      <c r="U57" s="199"/>
      <c r="V57" s="188" t="s">
        <v>201</v>
      </c>
      <c r="W57" s="189"/>
      <c r="X57" s="199"/>
      <c r="Y57" s="188" t="s">
        <v>201</v>
      </c>
      <c r="Z57" s="189"/>
      <c r="AA57" s="200"/>
      <c r="AB57" s="193">
        <v>0</v>
      </c>
      <c r="AC57" s="201"/>
      <c r="AD57" s="199"/>
      <c r="AE57" s="188" t="s">
        <v>201</v>
      </c>
      <c r="AF57" s="189"/>
      <c r="AG57" s="199"/>
      <c r="AH57" s="188" t="s">
        <v>201</v>
      </c>
      <c r="AI57" s="189"/>
      <c r="AJ57" s="202"/>
      <c r="AK57" s="193">
        <v>0</v>
      </c>
      <c r="AL57" s="201"/>
      <c r="AM57" s="202"/>
      <c r="AN57" s="193" t="s">
        <v>201</v>
      </c>
      <c r="AO57" s="203"/>
      <c r="AP57" s="202"/>
      <c r="AQ57" s="193">
        <v>0</v>
      </c>
      <c r="AR57" s="203"/>
      <c r="AS57" s="202"/>
      <c r="AT57" s="95">
        <v>0</v>
      </c>
      <c r="AU57" s="203"/>
      <c r="AV57" s="202"/>
      <c r="AW57" s="193" t="s">
        <v>201</v>
      </c>
      <c r="AX57" s="204"/>
      <c r="AY57" s="204"/>
      <c r="AZ57" s="97">
        <v>0</v>
      </c>
      <c r="BA57" s="204"/>
      <c r="BB57" s="328" t="s">
        <v>165</v>
      </c>
      <c r="BC57" s="235">
        <v>0</v>
      </c>
      <c r="BD57" s="193">
        <v>0</v>
      </c>
      <c r="BE57" s="193">
        <v>0</v>
      </c>
      <c r="BF57" s="388">
        <v>10457591.960000001</v>
      </c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</row>
    <row r="58" spans="1:139" s="81" customFormat="1" ht="18.75" customHeight="1" x14ac:dyDescent="0.2">
      <c r="A58" s="294">
        <v>44</v>
      </c>
      <c r="B58" s="185" t="s">
        <v>307</v>
      </c>
      <c r="C58" s="109">
        <v>1952</v>
      </c>
      <c r="D58" s="101" t="s">
        <v>67</v>
      </c>
      <c r="E58" s="109">
        <v>3</v>
      </c>
      <c r="F58" s="109">
        <v>2</v>
      </c>
      <c r="G58" s="109">
        <v>19</v>
      </c>
      <c r="H58" s="109">
        <v>4</v>
      </c>
      <c r="I58" s="109">
        <v>15</v>
      </c>
      <c r="J58" s="109">
        <v>0</v>
      </c>
      <c r="K58" s="111">
        <v>1146.1999999999998</v>
      </c>
      <c r="L58" s="111">
        <v>1047.0999999999999</v>
      </c>
      <c r="M58" s="111">
        <v>214.3</v>
      </c>
      <c r="N58" s="111">
        <v>832.8</v>
      </c>
      <c r="O58" s="109">
        <v>65</v>
      </c>
      <c r="P58" s="202"/>
      <c r="Q58" s="212"/>
      <c r="R58" s="209"/>
      <c r="S58" s="188" t="s">
        <v>201</v>
      </c>
      <c r="T58" s="189"/>
      <c r="U58" s="199"/>
      <c r="V58" s="188" t="s">
        <v>201</v>
      </c>
      <c r="W58" s="189"/>
      <c r="X58" s="199"/>
      <c r="Y58" s="188" t="s">
        <v>201</v>
      </c>
      <c r="Z58" s="189"/>
      <c r="AA58" s="200"/>
      <c r="AB58" s="193">
        <v>0</v>
      </c>
      <c r="AC58" s="201"/>
      <c r="AD58" s="199">
        <v>1243</v>
      </c>
      <c r="AE58" s="188" t="s">
        <v>337</v>
      </c>
      <c r="AF58" s="189">
        <v>44926</v>
      </c>
      <c r="AG58" s="199"/>
      <c r="AH58" s="188" t="s">
        <v>201</v>
      </c>
      <c r="AI58" s="189"/>
      <c r="AJ58" s="202"/>
      <c r="AK58" s="193">
        <v>0</v>
      </c>
      <c r="AL58" s="201"/>
      <c r="AM58" s="202"/>
      <c r="AN58" s="193" t="s">
        <v>201</v>
      </c>
      <c r="AO58" s="203"/>
      <c r="AP58" s="202"/>
      <c r="AQ58" s="193">
        <v>0</v>
      </c>
      <c r="AR58" s="203"/>
      <c r="AS58" s="202"/>
      <c r="AT58" s="95">
        <v>0</v>
      </c>
      <c r="AU58" s="203"/>
      <c r="AV58" s="202"/>
      <c r="AW58" s="193" t="s">
        <v>201</v>
      </c>
      <c r="AX58" s="204"/>
      <c r="AY58" s="204"/>
      <c r="AZ58" s="97">
        <v>0</v>
      </c>
      <c r="BA58" s="204"/>
      <c r="BB58" s="328" t="s">
        <v>354</v>
      </c>
      <c r="BC58" s="235">
        <v>0</v>
      </c>
      <c r="BD58" s="193">
        <v>0</v>
      </c>
      <c r="BE58" s="193">
        <v>0</v>
      </c>
      <c r="BF58" s="388">
        <v>286326.15000000002</v>
      </c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</row>
    <row r="59" spans="1:139" s="81" customFormat="1" ht="20.25" customHeight="1" x14ac:dyDescent="0.2">
      <c r="A59" s="294">
        <v>45</v>
      </c>
      <c r="B59" s="185" t="s">
        <v>308</v>
      </c>
      <c r="C59" s="109">
        <v>1952</v>
      </c>
      <c r="D59" s="101" t="s">
        <v>67</v>
      </c>
      <c r="E59" s="109">
        <v>2</v>
      </c>
      <c r="F59" s="109">
        <v>2</v>
      </c>
      <c r="G59" s="109">
        <v>12</v>
      </c>
      <c r="H59" s="109">
        <v>3</v>
      </c>
      <c r="I59" s="109">
        <v>9</v>
      </c>
      <c r="J59" s="109">
        <v>0</v>
      </c>
      <c r="K59" s="111">
        <v>664.5</v>
      </c>
      <c r="L59" s="111">
        <v>606.70000000000005</v>
      </c>
      <c r="M59" s="111">
        <v>137.69999999999999</v>
      </c>
      <c r="N59" s="111">
        <v>469</v>
      </c>
      <c r="O59" s="109">
        <v>30</v>
      </c>
      <c r="P59" s="202"/>
      <c r="Q59" s="212"/>
      <c r="R59" s="209"/>
      <c r="S59" s="188" t="s">
        <v>201</v>
      </c>
      <c r="T59" s="189"/>
      <c r="U59" s="199"/>
      <c r="V59" s="188" t="s">
        <v>201</v>
      </c>
      <c r="W59" s="189"/>
      <c r="X59" s="199"/>
      <c r="Y59" s="188" t="s">
        <v>201</v>
      </c>
      <c r="Z59" s="189"/>
      <c r="AA59" s="200"/>
      <c r="AB59" s="193">
        <v>0</v>
      </c>
      <c r="AC59" s="201"/>
      <c r="AD59" s="199">
        <v>774</v>
      </c>
      <c r="AE59" s="188" t="s">
        <v>338</v>
      </c>
      <c r="AF59" s="189">
        <v>44926</v>
      </c>
      <c r="AG59" s="199"/>
      <c r="AH59" s="188" t="s">
        <v>201</v>
      </c>
      <c r="AI59" s="189"/>
      <c r="AJ59" s="202"/>
      <c r="AK59" s="193">
        <v>0</v>
      </c>
      <c r="AL59" s="201"/>
      <c r="AM59" s="202"/>
      <c r="AN59" s="193" t="s">
        <v>201</v>
      </c>
      <c r="AO59" s="203"/>
      <c r="AP59" s="202"/>
      <c r="AQ59" s="193">
        <v>0</v>
      </c>
      <c r="AR59" s="203"/>
      <c r="AS59" s="202"/>
      <c r="AT59" s="95">
        <v>0</v>
      </c>
      <c r="AU59" s="203"/>
      <c r="AV59" s="202"/>
      <c r="AW59" s="193" t="s">
        <v>201</v>
      </c>
      <c r="AX59" s="204"/>
      <c r="AY59" s="204"/>
      <c r="AZ59" s="97">
        <v>0</v>
      </c>
      <c r="BA59" s="204"/>
      <c r="BB59" s="328" t="s">
        <v>355</v>
      </c>
      <c r="BC59" s="235">
        <v>0</v>
      </c>
      <c r="BD59" s="193">
        <v>0</v>
      </c>
      <c r="BE59" s="193">
        <v>0</v>
      </c>
      <c r="BF59" s="388">
        <v>178291.58</v>
      </c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</row>
    <row r="60" spans="1:139" s="81" customFormat="1" ht="18" customHeight="1" x14ac:dyDescent="0.2">
      <c r="A60" s="294">
        <v>46</v>
      </c>
      <c r="B60" s="185" t="s">
        <v>309</v>
      </c>
      <c r="C60" s="109">
        <v>1953</v>
      </c>
      <c r="D60" s="101" t="s">
        <v>67</v>
      </c>
      <c r="E60" s="109">
        <v>3</v>
      </c>
      <c r="F60" s="109">
        <v>2</v>
      </c>
      <c r="G60" s="109">
        <v>13</v>
      </c>
      <c r="H60" s="109">
        <v>3</v>
      </c>
      <c r="I60" s="109">
        <v>10</v>
      </c>
      <c r="J60" s="109">
        <v>0</v>
      </c>
      <c r="K60" s="111">
        <v>1117.5</v>
      </c>
      <c r="L60" s="111">
        <v>748.4</v>
      </c>
      <c r="M60" s="111">
        <v>181</v>
      </c>
      <c r="N60" s="111">
        <v>567.4</v>
      </c>
      <c r="O60" s="109">
        <v>60</v>
      </c>
      <c r="P60" s="202"/>
      <c r="Q60" s="212"/>
      <c r="R60" s="209"/>
      <c r="S60" s="188" t="s">
        <v>201</v>
      </c>
      <c r="T60" s="189"/>
      <c r="U60" s="199"/>
      <c r="V60" s="188" t="s">
        <v>201</v>
      </c>
      <c r="W60" s="189"/>
      <c r="X60" s="199"/>
      <c r="Y60" s="188" t="s">
        <v>201</v>
      </c>
      <c r="Z60" s="189"/>
      <c r="AA60" s="200"/>
      <c r="AB60" s="193">
        <v>0</v>
      </c>
      <c r="AC60" s="201"/>
      <c r="AD60" s="199">
        <v>1243</v>
      </c>
      <c r="AE60" s="188" t="s">
        <v>337</v>
      </c>
      <c r="AF60" s="189">
        <v>44926</v>
      </c>
      <c r="AG60" s="199"/>
      <c r="AH60" s="188" t="s">
        <v>201</v>
      </c>
      <c r="AI60" s="189"/>
      <c r="AJ60" s="202"/>
      <c r="AK60" s="193">
        <v>0</v>
      </c>
      <c r="AL60" s="201"/>
      <c r="AM60" s="202"/>
      <c r="AN60" s="193" t="s">
        <v>201</v>
      </c>
      <c r="AO60" s="203"/>
      <c r="AP60" s="202"/>
      <c r="AQ60" s="193">
        <v>0</v>
      </c>
      <c r="AR60" s="203"/>
      <c r="AS60" s="202"/>
      <c r="AT60" s="95">
        <v>0</v>
      </c>
      <c r="AU60" s="203"/>
      <c r="AV60" s="202"/>
      <c r="AW60" s="193" t="s">
        <v>201</v>
      </c>
      <c r="AX60" s="204"/>
      <c r="AY60" s="204"/>
      <c r="AZ60" s="97">
        <v>0</v>
      </c>
      <c r="BA60" s="204"/>
      <c r="BB60" s="328" t="s">
        <v>354</v>
      </c>
      <c r="BC60" s="235">
        <v>0</v>
      </c>
      <c r="BD60" s="193">
        <v>0</v>
      </c>
      <c r="BE60" s="193">
        <v>0</v>
      </c>
      <c r="BF60" s="388">
        <v>286326.15000000002</v>
      </c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</row>
    <row r="61" spans="1:139" s="81" customFormat="1" ht="48" customHeight="1" x14ac:dyDescent="0.2">
      <c r="A61" s="294">
        <v>47</v>
      </c>
      <c r="B61" s="185" t="s">
        <v>310</v>
      </c>
      <c r="C61" s="109">
        <v>1950</v>
      </c>
      <c r="D61" s="101" t="s">
        <v>67</v>
      </c>
      <c r="E61" s="109">
        <v>2</v>
      </c>
      <c r="F61" s="109">
        <v>1</v>
      </c>
      <c r="G61" s="109">
        <v>8</v>
      </c>
      <c r="H61" s="109">
        <v>2</v>
      </c>
      <c r="I61" s="109">
        <v>6</v>
      </c>
      <c r="J61" s="109">
        <v>0</v>
      </c>
      <c r="K61" s="111">
        <v>428.5</v>
      </c>
      <c r="L61" s="111">
        <v>383.7</v>
      </c>
      <c r="M61" s="111">
        <v>90.1</v>
      </c>
      <c r="N61" s="111">
        <v>293.60000000000002</v>
      </c>
      <c r="O61" s="109">
        <v>22</v>
      </c>
      <c r="P61" s="202" t="s">
        <v>123</v>
      </c>
      <c r="Q61" s="212">
        <v>2017</v>
      </c>
      <c r="R61" s="209"/>
      <c r="S61" s="188" t="s">
        <v>201</v>
      </c>
      <c r="T61" s="189"/>
      <c r="U61" s="199"/>
      <c r="V61" s="188" t="s">
        <v>201</v>
      </c>
      <c r="W61" s="189"/>
      <c r="X61" s="199">
        <v>314.3</v>
      </c>
      <c r="Y61" s="188" t="s">
        <v>332</v>
      </c>
      <c r="Z61" s="189">
        <v>44926</v>
      </c>
      <c r="AA61" s="200"/>
      <c r="AB61" s="193">
        <v>0</v>
      </c>
      <c r="AC61" s="201"/>
      <c r="AD61" s="199"/>
      <c r="AE61" s="188" t="s">
        <v>201</v>
      </c>
      <c r="AF61" s="189"/>
      <c r="AG61" s="199"/>
      <c r="AH61" s="188" t="s">
        <v>201</v>
      </c>
      <c r="AI61" s="189"/>
      <c r="AJ61" s="202"/>
      <c r="AK61" s="193">
        <v>0</v>
      </c>
      <c r="AL61" s="201"/>
      <c r="AM61" s="202"/>
      <c r="AN61" s="193" t="s">
        <v>201</v>
      </c>
      <c r="AO61" s="203"/>
      <c r="AP61" s="202"/>
      <c r="AQ61" s="193">
        <v>0</v>
      </c>
      <c r="AR61" s="203"/>
      <c r="AS61" s="202"/>
      <c r="AT61" s="95">
        <v>0</v>
      </c>
      <c r="AU61" s="203"/>
      <c r="AV61" s="202"/>
      <c r="AW61" s="193" t="s">
        <v>201</v>
      </c>
      <c r="AX61" s="204"/>
      <c r="AY61" s="204"/>
      <c r="AZ61" s="97">
        <v>0</v>
      </c>
      <c r="BA61" s="204"/>
      <c r="BB61" s="328" t="s">
        <v>356</v>
      </c>
      <c r="BC61" s="235">
        <v>0</v>
      </c>
      <c r="BD61" s="193">
        <v>0</v>
      </c>
      <c r="BE61" s="193">
        <v>0</v>
      </c>
      <c r="BF61" s="388">
        <v>1401440.32</v>
      </c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</row>
    <row r="62" spans="1:139" s="81" customFormat="1" ht="19.5" customHeight="1" x14ac:dyDescent="0.2">
      <c r="A62" s="294">
        <v>48</v>
      </c>
      <c r="B62" s="233" t="s">
        <v>66</v>
      </c>
      <c r="C62" s="110">
        <v>1995</v>
      </c>
      <c r="D62" s="110" t="s">
        <v>71</v>
      </c>
      <c r="E62" s="110">
        <v>14</v>
      </c>
      <c r="F62" s="110">
        <v>2</v>
      </c>
      <c r="G62" s="211">
        <v>80</v>
      </c>
      <c r="H62" s="110">
        <v>18</v>
      </c>
      <c r="I62" s="110">
        <v>62</v>
      </c>
      <c r="J62" s="110">
        <v>0</v>
      </c>
      <c r="K62" s="200">
        <v>7497.4</v>
      </c>
      <c r="L62" s="111">
        <v>5523.3</v>
      </c>
      <c r="M62" s="200">
        <v>777.4</v>
      </c>
      <c r="N62" s="200">
        <v>4745.8999999999996</v>
      </c>
      <c r="O62" s="110">
        <v>231</v>
      </c>
      <c r="P62" s="202"/>
      <c r="Q62" s="212"/>
      <c r="R62" s="209"/>
      <c r="S62" s="188" t="s">
        <v>201</v>
      </c>
      <c r="T62" s="189"/>
      <c r="U62" s="199">
        <v>4</v>
      </c>
      <c r="V62" s="188" t="s">
        <v>222</v>
      </c>
      <c r="W62" s="189">
        <v>44561</v>
      </c>
      <c r="X62" s="199"/>
      <c r="Y62" s="188" t="s">
        <v>201</v>
      </c>
      <c r="Z62" s="189"/>
      <c r="AA62" s="200"/>
      <c r="AB62" s="193">
        <v>0</v>
      </c>
      <c r="AC62" s="201"/>
      <c r="AD62" s="199"/>
      <c r="AE62" s="188" t="s">
        <v>201</v>
      </c>
      <c r="AF62" s="189"/>
      <c r="AG62" s="199"/>
      <c r="AH62" s="188" t="s">
        <v>201</v>
      </c>
      <c r="AI62" s="189"/>
      <c r="AJ62" s="234"/>
      <c r="AK62" s="193">
        <v>0</v>
      </c>
      <c r="AL62" s="201"/>
      <c r="AM62" s="234"/>
      <c r="AN62" s="193" t="s">
        <v>201</v>
      </c>
      <c r="AO62" s="203"/>
      <c r="AP62" s="234"/>
      <c r="AQ62" s="193">
        <v>0</v>
      </c>
      <c r="AR62" s="203"/>
      <c r="AS62" s="234"/>
      <c r="AT62" s="95">
        <v>0</v>
      </c>
      <c r="AU62" s="203"/>
      <c r="AV62" s="234"/>
      <c r="AW62" s="193" t="s">
        <v>201</v>
      </c>
      <c r="AX62" s="204"/>
      <c r="AY62" s="204"/>
      <c r="AZ62" s="97">
        <v>0</v>
      </c>
      <c r="BA62" s="204"/>
      <c r="BB62" s="328" t="s">
        <v>166</v>
      </c>
      <c r="BC62" s="235">
        <v>0</v>
      </c>
      <c r="BD62" s="193">
        <v>0</v>
      </c>
      <c r="BE62" s="193">
        <v>0</v>
      </c>
      <c r="BF62" s="388">
        <v>20550093.140000001</v>
      </c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</row>
    <row r="63" spans="1:139" s="81" customFormat="1" ht="18.75" customHeight="1" x14ac:dyDescent="0.2">
      <c r="A63" s="294">
        <v>49</v>
      </c>
      <c r="B63" s="185" t="s">
        <v>311</v>
      </c>
      <c r="C63" s="110">
        <v>1987</v>
      </c>
      <c r="D63" s="110" t="s">
        <v>67</v>
      </c>
      <c r="E63" s="110">
        <v>12</v>
      </c>
      <c r="F63" s="110">
        <v>4</v>
      </c>
      <c r="G63" s="211">
        <v>173</v>
      </c>
      <c r="H63" s="110">
        <v>5</v>
      </c>
      <c r="I63" s="110">
        <v>168</v>
      </c>
      <c r="J63" s="110">
        <v>2</v>
      </c>
      <c r="K63" s="200">
        <v>17009.400000000001</v>
      </c>
      <c r="L63" s="111">
        <v>10383.799999999999</v>
      </c>
      <c r="M63" s="200">
        <v>792.9</v>
      </c>
      <c r="N63" s="200">
        <v>9590.9</v>
      </c>
      <c r="O63" s="110">
        <v>409</v>
      </c>
      <c r="P63" s="202"/>
      <c r="Q63" s="212"/>
      <c r="R63" s="209"/>
      <c r="S63" s="188" t="s">
        <v>201</v>
      </c>
      <c r="T63" s="189"/>
      <c r="U63" s="199">
        <v>5</v>
      </c>
      <c r="V63" s="188" t="s">
        <v>321</v>
      </c>
      <c r="W63" s="189">
        <v>44926</v>
      </c>
      <c r="X63" s="199"/>
      <c r="Y63" s="188" t="s">
        <v>201</v>
      </c>
      <c r="Z63" s="189"/>
      <c r="AA63" s="200"/>
      <c r="AB63" s="193">
        <v>0</v>
      </c>
      <c r="AC63" s="201"/>
      <c r="AD63" s="199"/>
      <c r="AE63" s="188" t="s">
        <v>201</v>
      </c>
      <c r="AF63" s="189"/>
      <c r="AG63" s="199"/>
      <c r="AH63" s="188" t="s">
        <v>201</v>
      </c>
      <c r="AI63" s="189"/>
      <c r="AJ63" s="234"/>
      <c r="AK63" s="193">
        <v>0</v>
      </c>
      <c r="AL63" s="201"/>
      <c r="AM63" s="234"/>
      <c r="AN63" s="193" t="s">
        <v>201</v>
      </c>
      <c r="AO63" s="203"/>
      <c r="AP63" s="234"/>
      <c r="AQ63" s="193">
        <v>0</v>
      </c>
      <c r="AR63" s="203"/>
      <c r="AS63" s="234"/>
      <c r="AT63" s="193">
        <v>0</v>
      </c>
      <c r="AU63" s="203"/>
      <c r="AV63" s="234"/>
      <c r="AW63" s="193" t="s">
        <v>201</v>
      </c>
      <c r="AX63" s="204"/>
      <c r="AY63" s="204"/>
      <c r="AZ63" s="97">
        <v>0</v>
      </c>
      <c r="BA63" s="204"/>
      <c r="BB63" s="328" t="s">
        <v>357</v>
      </c>
      <c r="BC63" s="235">
        <v>0</v>
      </c>
      <c r="BD63" s="193">
        <v>0</v>
      </c>
      <c r="BE63" s="193">
        <v>0</v>
      </c>
      <c r="BF63" s="388">
        <v>21907876.510000002</v>
      </c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</row>
    <row r="64" spans="1:139" s="81" customFormat="1" ht="19.5" customHeight="1" x14ac:dyDescent="0.2">
      <c r="A64" s="294">
        <v>50</v>
      </c>
      <c r="B64" s="185" t="s">
        <v>112</v>
      </c>
      <c r="C64" s="110">
        <v>1952</v>
      </c>
      <c r="D64" s="110" t="s">
        <v>117</v>
      </c>
      <c r="E64" s="110">
        <v>2</v>
      </c>
      <c r="F64" s="110">
        <v>1</v>
      </c>
      <c r="G64" s="211">
        <v>6</v>
      </c>
      <c r="H64" s="110">
        <v>3</v>
      </c>
      <c r="I64" s="110">
        <v>3</v>
      </c>
      <c r="J64" s="110">
        <v>0</v>
      </c>
      <c r="K64" s="200">
        <v>372.6</v>
      </c>
      <c r="L64" s="111">
        <v>337.6</v>
      </c>
      <c r="M64" s="200">
        <v>180.1</v>
      </c>
      <c r="N64" s="200">
        <v>157.50000000000003</v>
      </c>
      <c r="O64" s="110">
        <v>25</v>
      </c>
      <c r="P64" s="202" t="s">
        <v>118</v>
      </c>
      <c r="Q64" s="212">
        <v>2019</v>
      </c>
      <c r="R64" s="209"/>
      <c r="S64" s="188" t="s">
        <v>201</v>
      </c>
      <c r="T64" s="189"/>
      <c r="U64" s="199"/>
      <c r="V64" s="188" t="s">
        <v>201</v>
      </c>
      <c r="W64" s="189"/>
      <c r="X64" s="199"/>
      <c r="Y64" s="188" t="s">
        <v>201</v>
      </c>
      <c r="Z64" s="189"/>
      <c r="AA64" s="200"/>
      <c r="AB64" s="193">
        <v>0</v>
      </c>
      <c r="AC64" s="201"/>
      <c r="AD64" s="199">
        <v>902</v>
      </c>
      <c r="AE64" s="188" t="s">
        <v>339</v>
      </c>
      <c r="AF64" s="189">
        <v>44926</v>
      </c>
      <c r="AG64" s="199"/>
      <c r="AH64" s="188" t="s">
        <v>201</v>
      </c>
      <c r="AI64" s="189"/>
      <c r="AJ64" s="234"/>
      <c r="AK64" s="193">
        <v>0</v>
      </c>
      <c r="AL64" s="201"/>
      <c r="AM64" s="234"/>
      <c r="AN64" s="193" t="s">
        <v>201</v>
      </c>
      <c r="AO64" s="203"/>
      <c r="AP64" s="234"/>
      <c r="AQ64" s="193">
        <v>0</v>
      </c>
      <c r="AR64" s="203"/>
      <c r="AS64" s="234"/>
      <c r="AT64" s="193">
        <v>0</v>
      </c>
      <c r="AU64" s="203"/>
      <c r="AV64" s="234"/>
      <c r="AW64" s="193" t="s">
        <v>201</v>
      </c>
      <c r="AX64" s="204"/>
      <c r="AY64" s="204"/>
      <c r="AZ64" s="97">
        <v>0</v>
      </c>
      <c r="BA64" s="204"/>
      <c r="BB64" s="328" t="s">
        <v>358</v>
      </c>
      <c r="BC64" s="235">
        <v>0</v>
      </c>
      <c r="BD64" s="193">
        <v>0</v>
      </c>
      <c r="BE64" s="193">
        <v>0</v>
      </c>
      <c r="BF64" s="388">
        <v>660531.59</v>
      </c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</row>
    <row r="65" spans="1:139" s="81" customFormat="1" ht="18" customHeight="1" x14ac:dyDescent="0.2">
      <c r="A65" s="294">
        <v>51</v>
      </c>
      <c r="B65" s="185" t="s">
        <v>113</v>
      </c>
      <c r="C65" s="110">
        <v>1952</v>
      </c>
      <c r="D65" s="110" t="s">
        <v>117</v>
      </c>
      <c r="E65" s="110">
        <v>2</v>
      </c>
      <c r="F65" s="110">
        <v>1</v>
      </c>
      <c r="G65" s="211">
        <v>6</v>
      </c>
      <c r="H65" s="110">
        <v>4</v>
      </c>
      <c r="I65" s="110">
        <v>2</v>
      </c>
      <c r="J65" s="110">
        <v>0</v>
      </c>
      <c r="K65" s="200">
        <v>387.2</v>
      </c>
      <c r="L65" s="111">
        <v>352.2</v>
      </c>
      <c r="M65" s="200">
        <v>176</v>
      </c>
      <c r="N65" s="200">
        <v>176.2</v>
      </c>
      <c r="O65" s="110">
        <v>16</v>
      </c>
      <c r="P65" s="202" t="s">
        <v>118</v>
      </c>
      <c r="Q65" s="212">
        <v>2019</v>
      </c>
      <c r="R65" s="209"/>
      <c r="S65" s="188" t="s">
        <v>201</v>
      </c>
      <c r="T65" s="189"/>
      <c r="U65" s="199"/>
      <c r="V65" s="188" t="s">
        <v>201</v>
      </c>
      <c r="W65" s="189"/>
      <c r="X65" s="199"/>
      <c r="Y65" s="188" t="s">
        <v>201</v>
      </c>
      <c r="Z65" s="189"/>
      <c r="AA65" s="200"/>
      <c r="AB65" s="193">
        <v>0</v>
      </c>
      <c r="AC65" s="201"/>
      <c r="AD65" s="199">
        <v>902</v>
      </c>
      <c r="AE65" s="188" t="s">
        <v>339</v>
      </c>
      <c r="AF65" s="189">
        <v>44926</v>
      </c>
      <c r="AG65" s="199"/>
      <c r="AH65" s="188" t="s">
        <v>201</v>
      </c>
      <c r="AI65" s="189"/>
      <c r="AJ65" s="234"/>
      <c r="AK65" s="193">
        <v>0</v>
      </c>
      <c r="AL65" s="201"/>
      <c r="AM65" s="234"/>
      <c r="AN65" s="193" t="s">
        <v>201</v>
      </c>
      <c r="AO65" s="203"/>
      <c r="AP65" s="234"/>
      <c r="AQ65" s="193">
        <v>0</v>
      </c>
      <c r="AR65" s="203"/>
      <c r="AS65" s="234"/>
      <c r="AT65" s="193">
        <v>0</v>
      </c>
      <c r="AU65" s="203"/>
      <c r="AV65" s="234"/>
      <c r="AW65" s="193" t="s">
        <v>201</v>
      </c>
      <c r="AX65" s="204"/>
      <c r="AY65" s="204"/>
      <c r="AZ65" s="97">
        <v>0</v>
      </c>
      <c r="BA65" s="204"/>
      <c r="BB65" s="328" t="s">
        <v>358</v>
      </c>
      <c r="BC65" s="235">
        <v>0</v>
      </c>
      <c r="BD65" s="193">
        <v>0</v>
      </c>
      <c r="BE65" s="193">
        <v>0</v>
      </c>
      <c r="BF65" s="388">
        <v>660531.59</v>
      </c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</row>
    <row r="66" spans="1:139" s="81" customFormat="1" ht="19.5" customHeight="1" x14ac:dyDescent="0.2">
      <c r="A66" s="294">
        <v>52</v>
      </c>
      <c r="B66" s="185" t="s">
        <v>115</v>
      </c>
      <c r="C66" s="110">
        <v>1952</v>
      </c>
      <c r="D66" s="110" t="s">
        <v>117</v>
      </c>
      <c r="E66" s="110">
        <v>2</v>
      </c>
      <c r="F66" s="110">
        <v>1</v>
      </c>
      <c r="G66" s="211">
        <v>6</v>
      </c>
      <c r="H66" s="110">
        <v>4</v>
      </c>
      <c r="I66" s="110">
        <v>2</v>
      </c>
      <c r="J66" s="110">
        <v>0</v>
      </c>
      <c r="K66" s="200">
        <v>376.2</v>
      </c>
      <c r="L66" s="111">
        <v>359</v>
      </c>
      <c r="M66" s="200">
        <v>244.2</v>
      </c>
      <c r="N66" s="200">
        <v>114.8</v>
      </c>
      <c r="O66" s="110">
        <v>19</v>
      </c>
      <c r="P66" s="202" t="s">
        <v>118</v>
      </c>
      <c r="Q66" s="212">
        <v>2019</v>
      </c>
      <c r="R66" s="209"/>
      <c r="S66" s="188" t="s">
        <v>201</v>
      </c>
      <c r="T66" s="189"/>
      <c r="U66" s="199"/>
      <c r="V66" s="188" t="s">
        <v>201</v>
      </c>
      <c r="W66" s="189"/>
      <c r="X66" s="199"/>
      <c r="Y66" s="188" t="s">
        <v>201</v>
      </c>
      <c r="Z66" s="189"/>
      <c r="AA66" s="200"/>
      <c r="AB66" s="193">
        <v>0</v>
      </c>
      <c r="AC66" s="201"/>
      <c r="AD66" s="199">
        <v>902</v>
      </c>
      <c r="AE66" s="188" t="s">
        <v>339</v>
      </c>
      <c r="AF66" s="189">
        <v>44926</v>
      </c>
      <c r="AG66" s="199"/>
      <c r="AH66" s="188" t="s">
        <v>201</v>
      </c>
      <c r="AI66" s="189"/>
      <c r="AJ66" s="234"/>
      <c r="AK66" s="193">
        <v>0</v>
      </c>
      <c r="AL66" s="201"/>
      <c r="AM66" s="234"/>
      <c r="AN66" s="193" t="s">
        <v>201</v>
      </c>
      <c r="AO66" s="203"/>
      <c r="AP66" s="234"/>
      <c r="AQ66" s="193">
        <v>0</v>
      </c>
      <c r="AR66" s="203"/>
      <c r="AS66" s="234"/>
      <c r="AT66" s="193">
        <v>0</v>
      </c>
      <c r="AU66" s="203"/>
      <c r="AV66" s="234"/>
      <c r="AW66" s="193" t="s">
        <v>201</v>
      </c>
      <c r="AX66" s="204"/>
      <c r="AY66" s="204"/>
      <c r="AZ66" s="97">
        <v>0</v>
      </c>
      <c r="BA66" s="204"/>
      <c r="BB66" s="328" t="s">
        <v>358</v>
      </c>
      <c r="BC66" s="235">
        <v>0</v>
      </c>
      <c r="BD66" s="193">
        <v>0</v>
      </c>
      <c r="BE66" s="193">
        <v>0</v>
      </c>
      <c r="BF66" s="388">
        <v>660531.59</v>
      </c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</row>
    <row r="67" spans="1:139" s="81" customFormat="1" ht="18.75" customHeight="1" x14ac:dyDescent="0.2">
      <c r="A67" s="294">
        <v>53</v>
      </c>
      <c r="B67" s="185" t="s">
        <v>116</v>
      </c>
      <c r="C67" s="110">
        <v>1952</v>
      </c>
      <c r="D67" s="110" t="s">
        <v>117</v>
      </c>
      <c r="E67" s="110">
        <v>2</v>
      </c>
      <c r="F67" s="110">
        <v>1</v>
      </c>
      <c r="G67" s="211">
        <v>6</v>
      </c>
      <c r="H67" s="110">
        <v>3</v>
      </c>
      <c r="I67" s="110">
        <v>3</v>
      </c>
      <c r="J67" s="110">
        <v>0</v>
      </c>
      <c r="K67" s="200">
        <v>389.7</v>
      </c>
      <c r="L67" s="111">
        <v>354.7</v>
      </c>
      <c r="M67" s="200">
        <v>93.9</v>
      </c>
      <c r="N67" s="200">
        <v>260.79999999999995</v>
      </c>
      <c r="O67" s="110">
        <v>30</v>
      </c>
      <c r="P67" s="202" t="s">
        <v>118</v>
      </c>
      <c r="Q67" s="212">
        <v>2019</v>
      </c>
      <c r="R67" s="209"/>
      <c r="S67" s="188" t="s">
        <v>201</v>
      </c>
      <c r="T67" s="189"/>
      <c r="U67" s="199"/>
      <c r="V67" s="188" t="s">
        <v>201</v>
      </c>
      <c r="W67" s="189"/>
      <c r="X67" s="199"/>
      <c r="Y67" s="188" t="s">
        <v>201</v>
      </c>
      <c r="Z67" s="189"/>
      <c r="AA67" s="200"/>
      <c r="AB67" s="193">
        <v>0</v>
      </c>
      <c r="AC67" s="201"/>
      <c r="AD67" s="199">
        <v>902</v>
      </c>
      <c r="AE67" s="188" t="s">
        <v>339</v>
      </c>
      <c r="AF67" s="189">
        <v>44926</v>
      </c>
      <c r="AG67" s="199"/>
      <c r="AH67" s="188" t="s">
        <v>201</v>
      </c>
      <c r="AI67" s="189"/>
      <c r="AJ67" s="234"/>
      <c r="AK67" s="193">
        <v>0</v>
      </c>
      <c r="AL67" s="201"/>
      <c r="AM67" s="234"/>
      <c r="AN67" s="193" t="s">
        <v>201</v>
      </c>
      <c r="AO67" s="203"/>
      <c r="AP67" s="234"/>
      <c r="AQ67" s="193">
        <v>0</v>
      </c>
      <c r="AR67" s="203"/>
      <c r="AS67" s="234"/>
      <c r="AT67" s="193">
        <v>0</v>
      </c>
      <c r="AU67" s="203"/>
      <c r="AV67" s="234"/>
      <c r="AW67" s="193" t="s">
        <v>201</v>
      </c>
      <c r="AX67" s="204"/>
      <c r="AY67" s="204"/>
      <c r="AZ67" s="97">
        <v>0</v>
      </c>
      <c r="BA67" s="204"/>
      <c r="BB67" s="328" t="s">
        <v>358</v>
      </c>
      <c r="BC67" s="235">
        <v>0</v>
      </c>
      <c r="BD67" s="193">
        <v>0</v>
      </c>
      <c r="BE67" s="193">
        <v>0</v>
      </c>
      <c r="BF67" s="388">
        <v>660531.59</v>
      </c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</row>
    <row r="68" spans="1:139" s="371" customFormat="1" ht="19.5" customHeight="1" x14ac:dyDescent="0.15">
      <c r="A68" s="353"/>
      <c r="B68" s="369" t="s">
        <v>77</v>
      </c>
      <c r="C68" s="354"/>
      <c r="D68" s="354"/>
      <c r="E68" s="354"/>
      <c r="F68" s="354"/>
      <c r="G68" s="355"/>
      <c r="H68" s="354"/>
      <c r="I68" s="354"/>
      <c r="J68" s="354"/>
      <c r="K68" s="356"/>
      <c r="L68" s="357"/>
      <c r="M68" s="356"/>
      <c r="N68" s="356"/>
      <c r="O68" s="354"/>
      <c r="P68" s="358"/>
      <c r="Q68" s="359"/>
      <c r="R68" s="360">
        <f>SUM(R69:R77)</f>
        <v>3572.2200000000003</v>
      </c>
      <c r="S68" s="360">
        <f>S69+S70+S71+S72+S73+S77</f>
        <v>5407648.3799999999</v>
      </c>
      <c r="T68" s="361"/>
      <c r="U68" s="356"/>
      <c r="V68" s="356">
        <f>SUM(V69:V77)</f>
        <v>0</v>
      </c>
      <c r="W68" s="361"/>
      <c r="X68" s="356"/>
      <c r="Y68" s="356">
        <f>SUM(Y69:Y77)</f>
        <v>0</v>
      </c>
      <c r="Z68" s="361"/>
      <c r="AA68" s="356"/>
      <c r="AB68" s="356">
        <v>0</v>
      </c>
      <c r="AC68" s="362"/>
      <c r="AD68" s="356">
        <f>SUM(AD69:AD77)</f>
        <v>7485.4</v>
      </c>
      <c r="AE68" s="356" t="str">
        <f>AE76</f>
        <v>13 090 355,24</v>
      </c>
      <c r="AF68" s="361"/>
      <c r="AG68" s="74">
        <f>AG74+AG75</f>
        <v>241</v>
      </c>
      <c r="AH68" s="74">
        <f>AH74+AH75</f>
        <v>1665753.44</v>
      </c>
      <c r="AI68" s="363"/>
      <c r="AJ68" s="364"/>
      <c r="AK68" s="364">
        <v>0</v>
      </c>
      <c r="AL68" s="362"/>
      <c r="AM68" s="364"/>
      <c r="AN68" s="364">
        <v>0</v>
      </c>
      <c r="AO68" s="365"/>
      <c r="AP68" s="364"/>
      <c r="AQ68" s="364">
        <v>0</v>
      </c>
      <c r="AR68" s="365"/>
      <c r="AS68" s="364"/>
      <c r="AT68" s="364">
        <v>0</v>
      </c>
      <c r="AU68" s="365"/>
      <c r="AV68" s="364"/>
      <c r="AW68" s="364">
        <v>0</v>
      </c>
      <c r="AX68" s="366"/>
      <c r="AY68" s="366"/>
      <c r="AZ68" s="367">
        <v>0</v>
      </c>
      <c r="BA68" s="366"/>
      <c r="BB68" s="368">
        <f>BB69+BB70+BB71+BB72+BB73+BB74+BB75+BB76+BB77</f>
        <v>22006724.440000001</v>
      </c>
      <c r="BC68" s="356">
        <v>0</v>
      </c>
      <c r="BD68" s="356">
        <v>0</v>
      </c>
      <c r="BE68" s="356">
        <v>0</v>
      </c>
      <c r="BF68" s="368">
        <v>22006724.440000001</v>
      </c>
      <c r="BG68" s="370"/>
      <c r="BH68" s="370"/>
      <c r="BI68" s="370"/>
      <c r="BJ68" s="370"/>
      <c r="BK68" s="370"/>
      <c r="BL68" s="370"/>
      <c r="BM68" s="370"/>
      <c r="BN68" s="370"/>
      <c r="BO68" s="370"/>
      <c r="BP68" s="370"/>
      <c r="BQ68" s="370"/>
      <c r="BR68" s="370"/>
      <c r="BS68" s="370"/>
      <c r="BT68" s="370"/>
      <c r="BU68" s="370"/>
      <c r="BV68" s="370"/>
      <c r="BW68" s="370"/>
      <c r="BX68" s="370"/>
      <c r="BY68" s="370"/>
      <c r="BZ68" s="370"/>
      <c r="CA68" s="370"/>
      <c r="CB68" s="370"/>
      <c r="CC68" s="370"/>
      <c r="CD68" s="370"/>
      <c r="CE68" s="370"/>
      <c r="CF68" s="370"/>
      <c r="CG68" s="370"/>
      <c r="CH68" s="370"/>
      <c r="CI68" s="370"/>
      <c r="CJ68" s="370"/>
      <c r="CK68" s="370"/>
      <c r="CL68" s="370"/>
      <c r="CM68" s="370"/>
      <c r="CN68" s="370"/>
      <c r="CO68" s="370"/>
      <c r="CP68" s="370"/>
      <c r="CQ68" s="370"/>
      <c r="CR68" s="370"/>
      <c r="CS68" s="370"/>
      <c r="CT68" s="370"/>
      <c r="CU68" s="370"/>
      <c r="CV68" s="370"/>
      <c r="CW68" s="370"/>
      <c r="CX68" s="370"/>
      <c r="CY68" s="370"/>
      <c r="CZ68" s="370"/>
      <c r="DA68" s="370"/>
      <c r="DB68" s="370"/>
      <c r="DC68" s="370"/>
      <c r="DD68" s="370"/>
      <c r="DE68" s="370"/>
      <c r="DF68" s="370"/>
      <c r="DG68" s="370"/>
      <c r="DH68" s="370"/>
      <c r="DI68" s="370"/>
      <c r="DJ68" s="370"/>
      <c r="DK68" s="370"/>
      <c r="DL68" s="370"/>
      <c r="DM68" s="370"/>
      <c r="DN68" s="370"/>
      <c r="DO68" s="370"/>
      <c r="DP68" s="370"/>
      <c r="DQ68" s="370"/>
      <c r="DR68" s="370"/>
      <c r="DS68" s="370"/>
      <c r="DT68" s="370"/>
      <c r="DU68" s="370"/>
      <c r="DV68" s="370"/>
      <c r="DW68" s="370"/>
      <c r="DX68" s="370"/>
      <c r="DY68" s="370"/>
      <c r="DZ68" s="370"/>
      <c r="EA68" s="370"/>
      <c r="EB68" s="370"/>
      <c r="EC68" s="370"/>
      <c r="ED68" s="370"/>
      <c r="EE68" s="370"/>
      <c r="EF68" s="370"/>
      <c r="EG68" s="370"/>
      <c r="EH68" s="370"/>
      <c r="EI68" s="370"/>
    </row>
    <row r="69" spans="1:139" s="79" customFormat="1" ht="18.75" customHeight="1" x14ac:dyDescent="0.2">
      <c r="A69" s="317">
        <v>1</v>
      </c>
      <c r="B69" s="318" t="s">
        <v>78</v>
      </c>
      <c r="C69" s="110">
        <v>1959</v>
      </c>
      <c r="D69" s="110" t="s">
        <v>67</v>
      </c>
      <c r="E69" s="110">
        <v>2</v>
      </c>
      <c r="F69" s="110">
        <v>1</v>
      </c>
      <c r="G69" s="110">
        <v>8</v>
      </c>
      <c r="H69" s="110">
        <v>1</v>
      </c>
      <c r="I69" s="110">
        <v>7</v>
      </c>
      <c r="J69" s="110">
        <v>0</v>
      </c>
      <c r="K69" s="200">
        <v>501.5</v>
      </c>
      <c r="L69" s="200">
        <v>449.2</v>
      </c>
      <c r="M69" s="200">
        <v>51.9</v>
      </c>
      <c r="N69" s="200">
        <f>L69-M69</f>
        <v>397.3</v>
      </c>
      <c r="O69" s="110">
        <v>21</v>
      </c>
      <c r="P69" s="110"/>
      <c r="Q69" s="241"/>
      <c r="R69" s="242">
        <v>450.2</v>
      </c>
      <c r="S69" s="243" t="s">
        <v>207</v>
      </c>
      <c r="T69" s="244">
        <v>44926</v>
      </c>
      <c r="U69" s="245"/>
      <c r="V69" s="245">
        <v>0</v>
      </c>
      <c r="W69" s="246"/>
      <c r="X69" s="247"/>
      <c r="Y69" s="247">
        <v>0</v>
      </c>
      <c r="Z69" s="248"/>
      <c r="AA69" s="245"/>
      <c r="AB69" s="245">
        <v>0</v>
      </c>
      <c r="AC69" s="249"/>
      <c r="AD69" s="250"/>
      <c r="AE69" s="243" t="s">
        <v>201</v>
      </c>
      <c r="AF69" s="244"/>
      <c r="AG69" s="250"/>
      <c r="AH69" s="243" t="s">
        <v>201</v>
      </c>
      <c r="AI69" s="244"/>
      <c r="AJ69" s="251"/>
      <c r="AK69" s="251">
        <v>0</v>
      </c>
      <c r="AL69" s="249"/>
      <c r="AM69" s="251"/>
      <c r="AN69" s="251">
        <v>0</v>
      </c>
      <c r="AO69" s="252"/>
      <c r="AP69" s="251"/>
      <c r="AQ69" s="251">
        <v>0</v>
      </c>
      <c r="AR69" s="252"/>
      <c r="AS69" s="251"/>
      <c r="AT69" s="251">
        <v>0</v>
      </c>
      <c r="AU69" s="252"/>
      <c r="AV69" s="251"/>
      <c r="AW69" s="251">
        <v>0</v>
      </c>
      <c r="AX69" s="253"/>
      <c r="AY69" s="253"/>
      <c r="AZ69" s="254">
        <v>0</v>
      </c>
      <c r="BA69" s="253"/>
      <c r="BB69" s="255" t="s">
        <v>167</v>
      </c>
      <c r="BC69" s="147">
        <v>0</v>
      </c>
      <c r="BD69" s="147">
        <v>0</v>
      </c>
      <c r="BE69" s="147">
        <v>0</v>
      </c>
      <c r="BF69" s="105" t="s">
        <v>167</v>
      </c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</row>
    <row r="70" spans="1:139" s="79" customFormat="1" ht="17.25" customHeight="1" x14ac:dyDescent="0.2">
      <c r="A70" s="317">
        <v>2</v>
      </c>
      <c r="B70" s="290" t="s">
        <v>79</v>
      </c>
      <c r="C70" s="257">
        <v>1958</v>
      </c>
      <c r="D70" s="258" t="s">
        <v>67</v>
      </c>
      <c r="E70" s="259">
        <v>2</v>
      </c>
      <c r="F70" s="259">
        <v>1</v>
      </c>
      <c r="G70" s="259">
        <v>8</v>
      </c>
      <c r="H70" s="259">
        <v>0</v>
      </c>
      <c r="I70" s="259">
        <v>8</v>
      </c>
      <c r="J70" s="259">
        <v>0</v>
      </c>
      <c r="K70" s="260">
        <v>487.1</v>
      </c>
      <c r="L70" s="260">
        <v>440</v>
      </c>
      <c r="M70" s="260">
        <v>0</v>
      </c>
      <c r="N70" s="260">
        <v>440</v>
      </c>
      <c r="O70" s="259">
        <v>17</v>
      </c>
      <c r="P70" s="259"/>
      <c r="Q70" s="259"/>
      <c r="R70" s="226">
        <v>440.2</v>
      </c>
      <c r="S70" s="157" t="s">
        <v>208</v>
      </c>
      <c r="T70" s="158">
        <v>44926</v>
      </c>
      <c r="U70" s="261"/>
      <c r="V70" s="261">
        <v>0</v>
      </c>
      <c r="W70" s="262"/>
      <c r="X70" s="263"/>
      <c r="Y70" s="263">
        <v>0</v>
      </c>
      <c r="Z70" s="264"/>
      <c r="AA70" s="265"/>
      <c r="AB70" s="265">
        <v>0</v>
      </c>
      <c r="AC70" s="266"/>
      <c r="AD70" s="156"/>
      <c r="AE70" s="157" t="s">
        <v>201</v>
      </c>
      <c r="AF70" s="158"/>
      <c r="AG70" s="156"/>
      <c r="AH70" s="157" t="s">
        <v>201</v>
      </c>
      <c r="AI70" s="158"/>
      <c r="AJ70" s="267"/>
      <c r="AK70" s="267">
        <v>0</v>
      </c>
      <c r="AL70" s="266"/>
      <c r="AM70" s="267"/>
      <c r="AN70" s="267">
        <v>0</v>
      </c>
      <c r="AO70" s="268"/>
      <c r="AP70" s="267"/>
      <c r="AQ70" s="267">
        <v>0</v>
      </c>
      <c r="AR70" s="268"/>
      <c r="AS70" s="267"/>
      <c r="AT70" s="267">
        <v>0</v>
      </c>
      <c r="AU70" s="268"/>
      <c r="AV70" s="267"/>
      <c r="AW70" s="267">
        <v>0</v>
      </c>
      <c r="AX70" s="269"/>
      <c r="AY70" s="165"/>
      <c r="AZ70" s="166">
        <v>0</v>
      </c>
      <c r="BA70" s="165"/>
      <c r="BB70" s="167" t="s">
        <v>168</v>
      </c>
      <c r="BC70" s="159">
        <v>0</v>
      </c>
      <c r="BD70" s="159">
        <v>0</v>
      </c>
      <c r="BE70" s="159">
        <v>0</v>
      </c>
      <c r="BF70" s="105" t="s">
        <v>168</v>
      </c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</row>
    <row r="71" spans="1:139" s="79" customFormat="1" ht="27" customHeight="1" x14ac:dyDescent="0.2">
      <c r="A71" s="317">
        <v>3</v>
      </c>
      <c r="B71" s="290" t="s">
        <v>80</v>
      </c>
      <c r="C71" s="270">
        <v>1958</v>
      </c>
      <c r="D71" s="259" t="s">
        <v>67</v>
      </c>
      <c r="E71" s="259">
        <v>2</v>
      </c>
      <c r="F71" s="259">
        <v>1</v>
      </c>
      <c r="G71" s="259">
        <v>8</v>
      </c>
      <c r="H71" s="259">
        <v>0</v>
      </c>
      <c r="I71" s="259">
        <v>8</v>
      </c>
      <c r="J71" s="259">
        <v>0</v>
      </c>
      <c r="K71" s="271">
        <v>492.59999999999997</v>
      </c>
      <c r="L71" s="260">
        <v>446.7</v>
      </c>
      <c r="M71" s="260">
        <v>0</v>
      </c>
      <c r="N71" s="260">
        <v>446.7</v>
      </c>
      <c r="O71" s="259">
        <v>21</v>
      </c>
      <c r="P71" s="272" t="s">
        <v>72</v>
      </c>
      <c r="Q71" s="259">
        <v>2016</v>
      </c>
      <c r="R71" s="226">
        <v>688.2</v>
      </c>
      <c r="S71" s="157" t="s">
        <v>209</v>
      </c>
      <c r="T71" s="158">
        <v>44926</v>
      </c>
      <c r="U71" s="261"/>
      <c r="V71" s="261">
        <v>0</v>
      </c>
      <c r="W71" s="262"/>
      <c r="X71" s="263"/>
      <c r="Y71" s="263">
        <v>0</v>
      </c>
      <c r="Z71" s="264"/>
      <c r="AA71" s="265"/>
      <c r="AB71" s="265">
        <v>0</v>
      </c>
      <c r="AC71" s="266"/>
      <c r="AD71" s="156"/>
      <c r="AE71" s="157" t="s">
        <v>201</v>
      </c>
      <c r="AF71" s="158"/>
      <c r="AG71" s="156"/>
      <c r="AH71" s="157" t="s">
        <v>201</v>
      </c>
      <c r="AI71" s="158"/>
      <c r="AJ71" s="267"/>
      <c r="AK71" s="267">
        <v>0</v>
      </c>
      <c r="AL71" s="266"/>
      <c r="AM71" s="267"/>
      <c r="AN71" s="267">
        <v>0</v>
      </c>
      <c r="AO71" s="268"/>
      <c r="AP71" s="267"/>
      <c r="AQ71" s="267">
        <v>0</v>
      </c>
      <c r="AR71" s="268"/>
      <c r="AS71" s="267"/>
      <c r="AT71" s="267">
        <v>0</v>
      </c>
      <c r="AU71" s="268"/>
      <c r="AV71" s="267"/>
      <c r="AW71" s="267">
        <v>0</v>
      </c>
      <c r="AX71" s="269"/>
      <c r="AY71" s="165"/>
      <c r="AZ71" s="166">
        <v>0</v>
      </c>
      <c r="BA71" s="165"/>
      <c r="BB71" s="167" t="s">
        <v>169</v>
      </c>
      <c r="BC71" s="159">
        <v>0</v>
      </c>
      <c r="BD71" s="159">
        <v>0</v>
      </c>
      <c r="BE71" s="159">
        <v>0</v>
      </c>
      <c r="BF71" s="105" t="s">
        <v>169</v>
      </c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</row>
    <row r="72" spans="1:139" s="79" customFormat="1" ht="26.25" customHeight="1" x14ac:dyDescent="0.2">
      <c r="A72" s="317">
        <v>4</v>
      </c>
      <c r="B72" s="290" t="s">
        <v>81</v>
      </c>
      <c r="C72" s="270">
        <v>1958</v>
      </c>
      <c r="D72" s="259" t="s">
        <v>67</v>
      </c>
      <c r="E72" s="259">
        <v>2</v>
      </c>
      <c r="F72" s="259">
        <v>1</v>
      </c>
      <c r="G72" s="259">
        <v>8</v>
      </c>
      <c r="H72" s="259">
        <v>1</v>
      </c>
      <c r="I72" s="259">
        <v>7</v>
      </c>
      <c r="J72" s="259">
        <v>0</v>
      </c>
      <c r="K72" s="271">
        <v>483.40000000000003</v>
      </c>
      <c r="L72" s="260">
        <v>439.3</v>
      </c>
      <c r="M72" s="260">
        <v>50.2</v>
      </c>
      <c r="N72" s="260">
        <f>L72-M72</f>
        <v>389.1</v>
      </c>
      <c r="O72" s="259">
        <v>21</v>
      </c>
      <c r="P72" s="272" t="s">
        <v>72</v>
      </c>
      <c r="Q72" s="259">
        <v>2016</v>
      </c>
      <c r="R72" s="226">
        <v>688.2</v>
      </c>
      <c r="S72" s="157" t="s">
        <v>209</v>
      </c>
      <c r="T72" s="158">
        <v>44926</v>
      </c>
      <c r="U72" s="261"/>
      <c r="V72" s="261">
        <v>0</v>
      </c>
      <c r="W72" s="262"/>
      <c r="X72" s="263"/>
      <c r="Y72" s="263">
        <v>0</v>
      </c>
      <c r="Z72" s="264"/>
      <c r="AA72" s="265"/>
      <c r="AB72" s="265">
        <v>0</v>
      </c>
      <c r="AC72" s="266"/>
      <c r="AD72" s="156"/>
      <c r="AE72" s="157" t="s">
        <v>201</v>
      </c>
      <c r="AF72" s="158"/>
      <c r="AG72" s="156"/>
      <c r="AH72" s="157" t="s">
        <v>201</v>
      </c>
      <c r="AI72" s="158"/>
      <c r="AJ72" s="267"/>
      <c r="AK72" s="267">
        <v>0</v>
      </c>
      <c r="AL72" s="266"/>
      <c r="AM72" s="267"/>
      <c r="AN72" s="267">
        <v>0</v>
      </c>
      <c r="AO72" s="268"/>
      <c r="AP72" s="267"/>
      <c r="AQ72" s="267">
        <v>0</v>
      </c>
      <c r="AR72" s="268"/>
      <c r="AS72" s="267"/>
      <c r="AT72" s="267">
        <v>0</v>
      </c>
      <c r="AU72" s="268"/>
      <c r="AV72" s="267"/>
      <c r="AW72" s="267">
        <v>0</v>
      </c>
      <c r="AX72" s="269"/>
      <c r="AY72" s="165"/>
      <c r="AZ72" s="166">
        <v>0</v>
      </c>
      <c r="BA72" s="165"/>
      <c r="BB72" s="167" t="s">
        <v>169</v>
      </c>
      <c r="BC72" s="159">
        <v>0</v>
      </c>
      <c r="BD72" s="159">
        <v>0</v>
      </c>
      <c r="BE72" s="159">
        <v>0</v>
      </c>
      <c r="BF72" s="105" t="s">
        <v>169</v>
      </c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</row>
    <row r="73" spans="1:139" s="79" customFormat="1" ht="24" customHeight="1" x14ac:dyDescent="0.2">
      <c r="A73" s="317">
        <v>5</v>
      </c>
      <c r="B73" s="290" t="s">
        <v>136</v>
      </c>
      <c r="C73" s="270">
        <v>1956</v>
      </c>
      <c r="D73" s="259" t="s">
        <v>67</v>
      </c>
      <c r="E73" s="259">
        <v>2</v>
      </c>
      <c r="F73" s="259">
        <v>1</v>
      </c>
      <c r="G73" s="259">
        <v>8</v>
      </c>
      <c r="H73" s="259">
        <v>1</v>
      </c>
      <c r="I73" s="259">
        <v>7</v>
      </c>
      <c r="J73" s="259">
        <v>0</v>
      </c>
      <c r="K73" s="271">
        <v>516.4</v>
      </c>
      <c r="L73" s="260">
        <v>480.6</v>
      </c>
      <c r="M73" s="260">
        <v>59.9</v>
      </c>
      <c r="N73" s="260">
        <f>L73-M73</f>
        <v>420.70000000000005</v>
      </c>
      <c r="O73" s="259">
        <v>16</v>
      </c>
      <c r="P73" s="272" t="s">
        <v>72</v>
      </c>
      <c r="Q73" s="259">
        <v>2016</v>
      </c>
      <c r="R73" s="226">
        <v>681.62</v>
      </c>
      <c r="S73" s="157" t="s">
        <v>210</v>
      </c>
      <c r="T73" s="158">
        <v>44926</v>
      </c>
      <c r="U73" s="261"/>
      <c r="V73" s="261">
        <v>0</v>
      </c>
      <c r="W73" s="262"/>
      <c r="X73" s="263"/>
      <c r="Y73" s="263">
        <v>0</v>
      </c>
      <c r="Z73" s="264"/>
      <c r="AA73" s="265"/>
      <c r="AB73" s="265">
        <v>0</v>
      </c>
      <c r="AC73" s="266"/>
      <c r="AD73" s="156"/>
      <c r="AE73" s="157" t="s">
        <v>201</v>
      </c>
      <c r="AF73" s="158"/>
      <c r="AG73" s="156"/>
      <c r="AH73" s="157" t="s">
        <v>201</v>
      </c>
      <c r="AI73" s="158"/>
      <c r="AJ73" s="267"/>
      <c r="AK73" s="267">
        <v>0</v>
      </c>
      <c r="AL73" s="266"/>
      <c r="AM73" s="267"/>
      <c r="AN73" s="267">
        <v>0</v>
      </c>
      <c r="AO73" s="268"/>
      <c r="AP73" s="267"/>
      <c r="AQ73" s="267">
        <v>0</v>
      </c>
      <c r="AR73" s="268"/>
      <c r="AS73" s="267"/>
      <c r="AT73" s="267">
        <v>0</v>
      </c>
      <c r="AU73" s="268"/>
      <c r="AV73" s="267"/>
      <c r="AW73" s="267">
        <v>0</v>
      </c>
      <c r="AX73" s="269"/>
      <c r="AY73" s="165"/>
      <c r="AZ73" s="166">
        <v>0</v>
      </c>
      <c r="BA73" s="165"/>
      <c r="BB73" s="167" t="s">
        <v>170</v>
      </c>
      <c r="BC73" s="159">
        <v>0</v>
      </c>
      <c r="BD73" s="159">
        <v>0</v>
      </c>
      <c r="BE73" s="159">
        <v>0</v>
      </c>
      <c r="BF73" s="105" t="s">
        <v>170</v>
      </c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</row>
    <row r="74" spans="1:139" s="79" customFormat="1" ht="22.5" customHeight="1" x14ac:dyDescent="0.2">
      <c r="A74" s="317">
        <v>6</v>
      </c>
      <c r="B74" s="290" t="s">
        <v>82</v>
      </c>
      <c r="C74" s="110">
        <v>1930</v>
      </c>
      <c r="D74" s="110" t="s">
        <v>67</v>
      </c>
      <c r="E74" s="110">
        <v>4</v>
      </c>
      <c r="F74" s="110">
        <v>4</v>
      </c>
      <c r="G74" s="110">
        <v>48</v>
      </c>
      <c r="H74" s="110">
        <v>46</v>
      </c>
      <c r="I74" s="110">
        <v>2</v>
      </c>
      <c r="J74" s="110">
        <v>0</v>
      </c>
      <c r="K74" s="200">
        <v>2721.7</v>
      </c>
      <c r="L74" s="200">
        <v>1896.9</v>
      </c>
      <c r="M74" s="200">
        <f>L74-N74</f>
        <v>1806.1000000000001</v>
      </c>
      <c r="N74" s="200">
        <v>90.8</v>
      </c>
      <c r="O74" s="110">
        <v>49</v>
      </c>
      <c r="P74" s="272" t="s">
        <v>72</v>
      </c>
      <c r="Q74" s="259">
        <v>2015</v>
      </c>
      <c r="R74" s="226"/>
      <c r="S74" s="157" t="s">
        <v>201</v>
      </c>
      <c r="T74" s="158"/>
      <c r="U74" s="261"/>
      <c r="V74" s="261">
        <v>0</v>
      </c>
      <c r="W74" s="262"/>
      <c r="X74" s="263"/>
      <c r="Y74" s="263">
        <v>0</v>
      </c>
      <c r="Z74" s="264"/>
      <c r="AA74" s="265"/>
      <c r="AB74" s="265">
        <v>0</v>
      </c>
      <c r="AC74" s="266"/>
      <c r="AD74" s="156"/>
      <c r="AE74" s="157" t="s">
        <v>201</v>
      </c>
      <c r="AF74" s="158"/>
      <c r="AG74" s="156">
        <v>119</v>
      </c>
      <c r="AH74" s="157" t="s">
        <v>290</v>
      </c>
      <c r="AI74" s="158">
        <v>44926</v>
      </c>
      <c r="AJ74" s="267"/>
      <c r="AK74" s="267">
        <v>0</v>
      </c>
      <c r="AL74" s="266"/>
      <c r="AM74" s="267"/>
      <c r="AN74" s="267">
        <v>0</v>
      </c>
      <c r="AO74" s="268"/>
      <c r="AP74" s="267"/>
      <c r="AQ74" s="267">
        <v>0</v>
      </c>
      <c r="AR74" s="268"/>
      <c r="AS74" s="267"/>
      <c r="AT74" s="267">
        <v>0</v>
      </c>
      <c r="AU74" s="268"/>
      <c r="AV74" s="267"/>
      <c r="AW74" s="267">
        <v>0</v>
      </c>
      <c r="AX74" s="269"/>
      <c r="AY74" s="165"/>
      <c r="AZ74" s="166">
        <v>0</v>
      </c>
      <c r="BA74" s="165"/>
      <c r="BB74" s="167" t="s">
        <v>171</v>
      </c>
      <c r="BC74" s="159">
        <v>0</v>
      </c>
      <c r="BD74" s="159">
        <v>0</v>
      </c>
      <c r="BE74" s="159">
        <v>0</v>
      </c>
      <c r="BF74" s="105" t="s">
        <v>171</v>
      </c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</row>
    <row r="75" spans="1:139" s="79" customFormat="1" ht="24.75" customHeight="1" x14ac:dyDescent="0.2">
      <c r="A75" s="317">
        <v>7</v>
      </c>
      <c r="B75" s="290" t="s">
        <v>83</v>
      </c>
      <c r="C75" s="110">
        <v>1930</v>
      </c>
      <c r="D75" s="110" t="s">
        <v>67</v>
      </c>
      <c r="E75" s="110">
        <v>4</v>
      </c>
      <c r="F75" s="110">
        <v>4</v>
      </c>
      <c r="G75" s="110">
        <v>48</v>
      </c>
      <c r="H75" s="110">
        <f>G75-I75</f>
        <v>39</v>
      </c>
      <c r="I75" s="110">
        <v>9</v>
      </c>
      <c r="J75" s="110">
        <v>0</v>
      </c>
      <c r="K75" s="200">
        <v>2706</v>
      </c>
      <c r="L75" s="200">
        <v>2375.6999999999998</v>
      </c>
      <c r="M75" s="200">
        <f>L75-N75</f>
        <v>1983.6999999999998</v>
      </c>
      <c r="N75" s="200">
        <v>392</v>
      </c>
      <c r="O75" s="110">
        <v>66</v>
      </c>
      <c r="P75" s="272" t="s">
        <v>72</v>
      </c>
      <c r="Q75" s="259">
        <v>2015</v>
      </c>
      <c r="R75" s="226"/>
      <c r="S75" s="157" t="s">
        <v>201</v>
      </c>
      <c r="T75" s="158"/>
      <c r="U75" s="261"/>
      <c r="V75" s="261">
        <v>0</v>
      </c>
      <c r="W75" s="262"/>
      <c r="X75" s="263"/>
      <c r="Y75" s="263">
        <v>0</v>
      </c>
      <c r="Z75" s="264"/>
      <c r="AA75" s="265"/>
      <c r="AB75" s="265">
        <v>0</v>
      </c>
      <c r="AC75" s="266"/>
      <c r="AD75" s="156"/>
      <c r="AE75" s="157" t="s">
        <v>201</v>
      </c>
      <c r="AF75" s="158"/>
      <c r="AG75" s="156">
        <v>122</v>
      </c>
      <c r="AH75" s="157" t="s">
        <v>291</v>
      </c>
      <c r="AI75" s="158">
        <v>44926</v>
      </c>
      <c r="AJ75" s="267"/>
      <c r="AK75" s="267">
        <v>0</v>
      </c>
      <c r="AL75" s="266"/>
      <c r="AM75" s="267"/>
      <c r="AN75" s="267">
        <v>0</v>
      </c>
      <c r="AO75" s="268"/>
      <c r="AP75" s="267"/>
      <c r="AQ75" s="267">
        <v>0</v>
      </c>
      <c r="AR75" s="268"/>
      <c r="AS75" s="267"/>
      <c r="AT75" s="267">
        <v>0</v>
      </c>
      <c r="AU75" s="268"/>
      <c r="AV75" s="267"/>
      <c r="AW75" s="267">
        <v>0</v>
      </c>
      <c r="AX75" s="269"/>
      <c r="AY75" s="165"/>
      <c r="AZ75" s="166">
        <v>0</v>
      </c>
      <c r="BA75" s="165"/>
      <c r="BB75" s="167" t="s">
        <v>172</v>
      </c>
      <c r="BC75" s="159">
        <v>0</v>
      </c>
      <c r="BD75" s="159">
        <v>0</v>
      </c>
      <c r="BE75" s="159">
        <v>0</v>
      </c>
      <c r="BF75" s="105" t="s">
        <v>172</v>
      </c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</row>
    <row r="76" spans="1:139" s="79" customFormat="1" ht="21" customHeight="1" x14ac:dyDescent="0.2">
      <c r="A76" s="317">
        <v>8</v>
      </c>
      <c r="B76" s="290" t="s">
        <v>84</v>
      </c>
      <c r="C76" s="110">
        <v>1937</v>
      </c>
      <c r="D76" s="110" t="s">
        <v>67</v>
      </c>
      <c r="E76" s="110">
        <v>5</v>
      </c>
      <c r="F76" s="110">
        <v>6</v>
      </c>
      <c r="G76" s="110">
        <v>50</v>
      </c>
      <c r="H76" s="110">
        <v>8</v>
      </c>
      <c r="I76" s="110">
        <v>42</v>
      </c>
      <c r="J76" s="110">
        <v>0</v>
      </c>
      <c r="K76" s="200">
        <v>4464</v>
      </c>
      <c r="L76" s="200">
        <v>3571.8</v>
      </c>
      <c r="M76" s="200">
        <v>463.5</v>
      </c>
      <c r="N76" s="200">
        <f>L76-M76</f>
        <v>3108.3</v>
      </c>
      <c r="O76" s="110">
        <v>146</v>
      </c>
      <c r="P76" s="231" t="s">
        <v>120</v>
      </c>
      <c r="Q76" s="232">
        <v>2014</v>
      </c>
      <c r="R76" s="226"/>
      <c r="S76" s="157" t="s">
        <v>201</v>
      </c>
      <c r="T76" s="158"/>
      <c r="U76" s="261"/>
      <c r="V76" s="261">
        <v>0</v>
      </c>
      <c r="W76" s="262"/>
      <c r="X76" s="263"/>
      <c r="Y76" s="263">
        <v>0</v>
      </c>
      <c r="Z76" s="264"/>
      <c r="AA76" s="265"/>
      <c r="AB76" s="265">
        <v>0</v>
      </c>
      <c r="AC76" s="266"/>
      <c r="AD76" s="156">
        <v>7485.4</v>
      </c>
      <c r="AE76" s="157" t="s">
        <v>280</v>
      </c>
      <c r="AF76" s="158">
        <v>44561</v>
      </c>
      <c r="AG76" s="156"/>
      <c r="AH76" s="157" t="s">
        <v>201</v>
      </c>
      <c r="AI76" s="158"/>
      <c r="AJ76" s="267"/>
      <c r="AK76" s="267">
        <v>0</v>
      </c>
      <c r="AL76" s="266"/>
      <c r="AM76" s="267"/>
      <c r="AN76" s="267">
        <v>0</v>
      </c>
      <c r="AO76" s="268"/>
      <c r="AP76" s="267"/>
      <c r="AQ76" s="267">
        <v>0</v>
      </c>
      <c r="AR76" s="268"/>
      <c r="AS76" s="267"/>
      <c r="AT76" s="267">
        <v>0</v>
      </c>
      <c r="AU76" s="268"/>
      <c r="AV76" s="267"/>
      <c r="AW76" s="267">
        <v>0</v>
      </c>
      <c r="AX76" s="269"/>
      <c r="AY76" s="165"/>
      <c r="AZ76" s="166">
        <v>0</v>
      </c>
      <c r="BA76" s="165"/>
      <c r="BB76" s="167" t="s">
        <v>173</v>
      </c>
      <c r="BC76" s="159">
        <v>0</v>
      </c>
      <c r="BD76" s="159">
        <v>0</v>
      </c>
      <c r="BE76" s="159">
        <v>0</v>
      </c>
      <c r="BF76" s="105" t="s">
        <v>173</v>
      </c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</row>
    <row r="77" spans="1:139" s="286" customFormat="1" ht="33.75" customHeight="1" x14ac:dyDescent="0.2">
      <c r="A77" s="317">
        <v>9</v>
      </c>
      <c r="B77" s="320" t="s">
        <v>85</v>
      </c>
      <c r="C77" s="236">
        <v>1946</v>
      </c>
      <c r="D77" s="236" t="s">
        <v>117</v>
      </c>
      <c r="E77" s="236">
        <v>2</v>
      </c>
      <c r="F77" s="236">
        <v>1</v>
      </c>
      <c r="G77" s="236">
        <v>8</v>
      </c>
      <c r="H77" s="236">
        <v>0</v>
      </c>
      <c r="I77" s="236">
        <v>8</v>
      </c>
      <c r="J77" s="236">
        <v>0</v>
      </c>
      <c r="K77" s="237">
        <v>477</v>
      </c>
      <c r="L77" s="237">
        <v>440.1</v>
      </c>
      <c r="M77" s="237">
        <v>0</v>
      </c>
      <c r="N77" s="237">
        <v>440.1</v>
      </c>
      <c r="O77" s="236">
        <v>19</v>
      </c>
      <c r="P77" s="273" t="s">
        <v>121</v>
      </c>
      <c r="Q77" s="274">
        <v>2016</v>
      </c>
      <c r="R77" s="226">
        <v>623.79999999999995</v>
      </c>
      <c r="S77" s="157" t="s">
        <v>211</v>
      </c>
      <c r="T77" s="158">
        <v>44926</v>
      </c>
      <c r="U77" s="275"/>
      <c r="V77" s="261">
        <v>0</v>
      </c>
      <c r="W77" s="276"/>
      <c r="X77" s="277"/>
      <c r="Y77" s="263">
        <v>0</v>
      </c>
      <c r="Z77" s="278"/>
      <c r="AA77" s="279"/>
      <c r="AB77" s="265">
        <v>0</v>
      </c>
      <c r="AC77" s="266"/>
      <c r="AD77" s="156"/>
      <c r="AE77" s="157" t="s">
        <v>201</v>
      </c>
      <c r="AF77" s="158"/>
      <c r="AG77" s="156"/>
      <c r="AH77" s="157" t="s">
        <v>201</v>
      </c>
      <c r="AI77" s="158"/>
      <c r="AJ77" s="280"/>
      <c r="AK77" s="267">
        <v>0</v>
      </c>
      <c r="AL77" s="266"/>
      <c r="AM77" s="280"/>
      <c r="AN77" s="267">
        <v>0</v>
      </c>
      <c r="AO77" s="281"/>
      <c r="AP77" s="280"/>
      <c r="AQ77" s="267">
        <v>0</v>
      </c>
      <c r="AR77" s="281"/>
      <c r="AS77" s="280"/>
      <c r="AT77" s="267">
        <v>0</v>
      </c>
      <c r="AU77" s="281"/>
      <c r="AV77" s="280"/>
      <c r="AW77" s="267">
        <v>0</v>
      </c>
      <c r="AX77" s="282"/>
      <c r="AY77" s="283"/>
      <c r="AZ77" s="166">
        <v>0</v>
      </c>
      <c r="BA77" s="283"/>
      <c r="BB77" s="167" t="s">
        <v>174</v>
      </c>
      <c r="BC77" s="284">
        <v>0</v>
      </c>
      <c r="BD77" s="284">
        <v>0</v>
      </c>
      <c r="BE77" s="284">
        <v>0</v>
      </c>
      <c r="BF77" s="105" t="s">
        <v>174</v>
      </c>
      <c r="BG77" s="285"/>
      <c r="BH77" s="285"/>
      <c r="BI77" s="285"/>
      <c r="BJ77" s="285"/>
      <c r="BK77" s="285"/>
      <c r="BL77" s="285"/>
      <c r="BM77" s="285"/>
      <c r="BN77" s="285"/>
      <c r="BO77" s="285"/>
      <c r="BP77" s="285"/>
      <c r="BQ77" s="285"/>
      <c r="BR77" s="285"/>
      <c r="BS77" s="285"/>
      <c r="BT77" s="285"/>
      <c r="BU77" s="285"/>
      <c r="BV77" s="285"/>
      <c r="BW77" s="285"/>
      <c r="BX77" s="285"/>
      <c r="BY77" s="285"/>
      <c r="BZ77" s="285"/>
      <c r="CA77" s="285"/>
      <c r="CB77" s="285"/>
      <c r="CC77" s="285"/>
      <c r="CD77" s="285"/>
      <c r="CE77" s="285"/>
      <c r="CF77" s="285"/>
      <c r="CG77" s="285"/>
      <c r="CH77" s="285"/>
      <c r="CI77" s="285"/>
      <c r="CJ77" s="285"/>
      <c r="CK77" s="285"/>
      <c r="CL77" s="285"/>
      <c r="CM77" s="285"/>
      <c r="CN77" s="285"/>
      <c r="CO77" s="285"/>
      <c r="CP77" s="285"/>
      <c r="CQ77" s="285"/>
      <c r="CR77" s="285"/>
      <c r="CS77" s="285"/>
      <c r="CT77" s="285"/>
      <c r="CU77" s="285"/>
      <c r="CV77" s="285"/>
      <c r="CW77" s="285"/>
      <c r="CX77" s="285"/>
      <c r="CY77" s="285"/>
      <c r="CZ77" s="285"/>
      <c r="DA77" s="285"/>
      <c r="DB77" s="285"/>
      <c r="DC77" s="285"/>
      <c r="DD77" s="285"/>
      <c r="DE77" s="285"/>
      <c r="DF77" s="285"/>
      <c r="DG77" s="285"/>
      <c r="DH77" s="285"/>
      <c r="DI77" s="285"/>
      <c r="DJ77" s="285"/>
      <c r="DK77" s="285"/>
      <c r="DL77" s="285"/>
      <c r="DM77" s="285"/>
      <c r="DN77" s="285"/>
      <c r="DO77" s="285"/>
      <c r="DP77" s="285"/>
      <c r="DQ77" s="285"/>
      <c r="DR77" s="285"/>
      <c r="DS77" s="285"/>
      <c r="DT77" s="285"/>
      <c r="DU77" s="285"/>
      <c r="DV77" s="285"/>
      <c r="DW77" s="285"/>
      <c r="DX77" s="285"/>
      <c r="DY77" s="285"/>
      <c r="DZ77" s="285"/>
      <c r="EA77" s="285"/>
      <c r="EB77" s="285"/>
      <c r="EC77" s="285"/>
      <c r="ED77" s="285"/>
      <c r="EE77" s="285"/>
      <c r="EF77" s="285"/>
      <c r="EG77" s="285"/>
      <c r="EH77" s="285"/>
      <c r="EI77" s="285"/>
    </row>
    <row r="78" spans="1:139" s="371" customFormat="1" ht="19.5" customHeight="1" x14ac:dyDescent="0.15">
      <c r="A78" s="372"/>
      <c r="B78" s="373" t="s">
        <v>86</v>
      </c>
      <c r="C78" s="374"/>
      <c r="D78" s="374"/>
      <c r="E78" s="374"/>
      <c r="F78" s="374"/>
      <c r="G78" s="375"/>
      <c r="H78" s="374"/>
      <c r="I78" s="374"/>
      <c r="J78" s="374"/>
      <c r="K78" s="332"/>
      <c r="L78" s="376"/>
      <c r="M78" s="332"/>
      <c r="N78" s="332"/>
      <c r="O78" s="374"/>
      <c r="P78" s="377"/>
      <c r="Q78" s="378"/>
      <c r="R78" s="379"/>
      <c r="S78" s="379">
        <f>SUM(S79:S109)</f>
        <v>0</v>
      </c>
      <c r="T78" s="380"/>
      <c r="U78" s="381"/>
      <c r="V78" s="381">
        <f>SUM(V79:V109)</f>
        <v>0</v>
      </c>
      <c r="W78" s="380"/>
      <c r="X78" s="381">
        <f>SUM(X79:X109)</f>
        <v>68454.03</v>
      </c>
      <c r="Y78" s="381">
        <f>Y79+Y80+Y81+Y82+Y83+Y84+Y85+Y86+Y87+Y88+Y89+Y90+Y91+Y92+Y93+Y94+Y95+Y96+Y97+Y98+Y99+Y100+Y101+Y102+Y103+Y104+Y105+Y106+Y107+Y108+Y109</f>
        <v>176513585.38999996</v>
      </c>
      <c r="Z78" s="380"/>
      <c r="AA78" s="332"/>
      <c r="AB78" s="332"/>
      <c r="AC78" s="382"/>
      <c r="AD78" s="332">
        <f>SUM(AD79:AD109)</f>
        <v>4419.9799999999996</v>
      </c>
      <c r="AE78" s="332">
        <f>AE89+AE105+AE106+AE108+AE109</f>
        <v>932880.98</v>
      </c>
      <c r="AF78" s="383"/>
      <c r="AG78" s="332"/>
      <c r="AH78" s="332">
        <f>SUM(AH79:AH109)</f>
        <v>0</v>
      </c>
      <c r="AI78" s="383"/>
      <c r="AJ78" s="384"/>
      <c r="AK78" s="384">
        <v>0</v>
      </c>
      <c r="AL78" s="382"/>
      <c r="AM78" s="384"/>
      <c r="AN78" s="384">
        <v>0</v>
      </c>
      <c r="AO78" s="385"/>
      <c r="AP78" s="384"/>
      <c r="AQ78" s="384">
        <v>0</v>
      </c>
      <c r="AR78" s="385"/>
      <c r="AS78" s="384"/>
      <c r="AT78" s="384">
        <v>0</v>
      </c>
      <c r="AU78" s="385"/>
      <c r="AV78" s="384"/>
      <c r="AW78" s="384">
        <v>0</v>
      </c>
      <c r="AX78" s="386"/>
      <c r="AY78" s="366"/>
      <c r="AZ78" s="367">
        <v>0</v>
      </c>
      <c r="BA78" s="366"/>
      <c r="BB78" s="387">
        <f>BB79+BB80+BB81+BB82+BB83+BB84+BB85+BB86+BB87+BB88+BB89+BB90+BB91+BB92+BB93+BB94+BB95+BB96+BB97+BB98+BB99+BB100+BB101+BB102+BB103+BB104+BB105+BB106+BB107+BB108+BB109</f>
        <v>193665073.38999993</v>
      </c>
      <c r="BC78" s="356">
        <v>0</v>
      </c>
      <c r="BD78" s="356">
        <v>0</v>
      </c>
      <c r="BE78" s="356">
        <v>0</v>
      </c>
      <c r="BF78" s="368">
        <v>193665073.38999999</v>
      </c>
      <c r="BG78" s="370"/>
      <c r="BH78" s="370"/>
      <c r="BI78" s="370"/>
      <c r="BJ78" s="370"/>
      <c r="BK78" s="370"/>
      <c r="BL78" s="370"/>
      <c r="BM78" s="370"/>
      <c r="BN78" s="370"/>
      <c r="BO78" s="370"/>
      <c r="BP78" s="370"/>
      <c r="BQ78" s="370"/>
      <c r="BR78" s="370"/>
      <c r="BS78" s="370"/>
      <c r="BT78" s="370"/>
      <c r="BU78" s="370"/>
      <c r="BV78" s="370"/>
      <c r="BW78" s="370"/>
      <c r="BX78" s="370"/>
      <c r="BY78" s="370"/>
      <c r="BZ78" s="370"/>
      <c r="CA78" s="370"/>
      <c r="CB78" s="370"/>
      <c r="CC78" s="370"/>
      <c r="CD78" s="370"/>
      <c r="CE78" s="370"/>
      <c r="CF78" s="370"/>
      <c r="CG78" s="370"/>
      <c r="CH78" s="370"/>
      <c r="CI78" s="370"/>
      <c r="CJ78" s="370"/>
      <c r="CK78" s="370"/>
      <c r="CL78" s="370"/>
      <c r="CM78" s="370"/>
      <c r="CN78" s="370"/>
      <c r="CO78" s="370"/>
      <c r="CP78" s="370"/>
      <c r="CQ78" s="370"/>
      <c r="CR78" s="370"/>
      <c r="CS78" s="370"/>
      <c r="CT78" s="370"/>
      <c r="CU78" s="370"/>
      <c r="CV78" s="370"/>
      <c r="CW78" s="370"/>
      <c r="CX78" s="370"/>
      <c r="CY78" s="370"/>
      <c r="CZ78" s="370"/>
      <c r="DA78" s="370"/>
      <c r="DB78" s="370"/>
      <c r="DC78" s="370"/>
      <c r="DD78" s="370"/>
      <c r="DE78" s="370"/>
      <c r="DF78" s="370"/>
      <c r="DG78" s="370"/>
      <c r="DH78" s="370"/>
      <c r="DI78" s="370"/>
      <c r="DJ78" s="370"/>
      <c r="DK78" s="370"/>
      <c r="DL78" s="370"/>
      <c r="DM78" s="370"/>
      <c r="DN78" s="370"/>
      <c r="DO78" s="370"/>
      <c r="DP78" s="370"/>
      <c r="DQ78" s="370"/>
      <c r="DR78" s="370"/>
      <c r="DS78" s="370"/>
      <c r="DT78" s="370"/>
      <c r="DU78" s="370"/>
      <c r="DV78" s="370"/>
      <c r="DW78" s="370"/>
      <c r="DX78" s="370"/>
      <c r="DY78" s="370"/>
      <c r="DZ78" s="370"/>
      <c r="EA78" s="370"/>
      <c r="EB78" s="370"/>
      <c r="EC78" s="370"/>
      <c r="ED78" s="370"/>
      <c r="EE78" s="370"/>
      <c r="EF78" s="370"/>
      <c r="EG78" s="370"/>
      <c r="EH78" s="370"/>
      <c r="EI78" s="370"/>
    </row>
    <row r="79" spans="1:139" s="79" customFormat="1" ht="22.5" customHeight="1" x14ac:dyDescent="0.2">
      <c r="A79" s="319">
        <v>1</v>
      </c>
      <c r="B79" s="290" t="s">
        <v>50</v>
      </c>
      <c r="C79" s="110">
        <v>1957</v>
      </c>
      <c r="D79" s="110" t="s">
        <v>67</v>
      </c>
      <c r="E79" s="110">
        <v>5</v>
      </c>
      <c r="F79" s="110">
        <v>6</v>
      </c>
      <c r="G79" s="110">
        <v>86</v>
      </c>
      <c r="H79" s="110">
        <v>7</v>
      </c>
      <c r="I79" s="110">
        <f>G79-H79</f>
        <v>79</v>
      </c>
      <c r="J79" s="110">
        <v>0</v>
      </c>
      <c r="K79" s="200">
        <v>7362</v>
      </c>
      <c r="L79" s="200">
        <v>5282.1</v>
      </c>
      <c r="M79" s="200">
        <v>414.8</v>
      </c>
      <c r="N79" s="200">
        <f>L79-M79</f>
        <v>4867.3</v>
      </c>
      <c r="O79" s="110">
        <v>830</v>
      </c>
      <c r="P79" s="231" t="s">
        <v>73</v>
      </c>
      <c r="Q79" s="232">
        <v>2018</v>
      </c>
      <c r="R79" s="288"/>
      <c r="S79" s="288">
        <v>0</v>
      </c>
      <c r="T79" s="262"/>
      <c r="U79" s="261"/>
      <c r="V79" s="261">
        <v>0</v>
      </c>
      <c r="W79" s="262"/>
      <c r="X79" s="156">
        <v>4063.22</v>
      </c>
      <c r="Y79" s="157" t="s">
        <v>235</v>
      </c>
      <c r="Z79" s="158">
        <v>44926</v>
      </c>
      <c r="AA79" s="265"/>
      <c r="AB79" s="265">
        <v>0</v>
      </c>
      <c r="AC79" s="266"/>
      <c r="AD79" s="156"/>
      <c r="AE79" s="157" t="s">
        <v>201</v>
      </c>
      <c r="AF79" s="158"/>
      <c r="AG79" s="265"/>
      <c r="AH79" s="265">
        <v>0</v>
      </c>
      <c r="AI79" s="289"/>
      <c r="AJ79" s="267"/>
      <c r="AK79" s="267">
        <v>0</v>
      </c>
      <c r="AL79" s="266"/>
      <c r="AM79" s="267"/>
      <c r="AN79" s="267">
        <v>0</v>
      </c>
      <c r="AO79" s="268"/>
      <c r="AP79" s="267"/>
      <c r="AQ79" s="267">
        <v>0</v>
      </c>
      <c r="AR79" s="268"/>
      <c r="AS79" s="267"/>
      <c r="AT79" s="267">
        <v>0</v>
      </c>
      <c r="AU79" s="268"/>
      <c r="AV79" s="267"/>
      <c r="AW79" s="267">
        <v>0</v>
      </c>
      <c r="AX79" s="269"/>
      <c r="AY79" s="165"/>
      <c r="AZ79" s="166">
        <v>0</v>
      </c>
      <c r="BA79" s="165"/>
      <c r="BB79" s="167" t="s">
        <v>175</v>
      </c>
      <c r="BC79" s="159">
        <v>0</v>
      </c>
      <c r="BD79" s="159">
        <v>0</v>
      </c>
      <c r="BE79" s="159">
        <v>0</v>
      </c>
      <c r="BF79" s="105" t="s">
        <v>175</v>
      </c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</row>
    <row r="80" spans="1:139" s="79" customFormat="1" ht="25.5" customHeight="1" x14ac:dyDescent="0.2">
      <c r="A80" s="319">
        <v>2</v>
      </c>
      <c r="B80" s="290" t="s">
        <v>87</v>
      </c>
      <c r="C80" s="110">
        <v>1959</v>
      </c>
      <c r="D80" s="110" t="s">
        <v>67</v>
      </c>
      <c r="E80" s="110">
        <v>5</v>
      </c>
      <c r="F80" s="110">
        <v>6</v>
      </c>
      <c r="G80" s="110">
        <v>84</v>
      </c>
      <c r="H80" s="110">
        <v>6</v>
      </c>
      <c r="I80" s="110">
        <f t="shared" ref="I80:I88" si="0">G80-H80</f>
        <v>78</v>
      </c>
      <c r="J80" s="110">
        <v>0</v>
      </c>
      <c r="K80" s="200">
        <v>7266.8</v>
      </c>
      <c r="L80" s="200">
        <v>5205.5</v>
      </c>
      <c r="M80" s="200">
        <v>293.5</v>
      </c>
      <c r="N80" s="200">
        <f t="shared" ref="N80:N88" si="1">L80-M80</f>
        <v>4912</v>
      </c>
      <c r="O80" s="110">
        <v>394</v>
      </c>
      <c r="P80" s="231" t="s">
        <v>73</v>
      </c>
      <c r="Q80" s="232">
        <v>2018</v>
      </c>
      <c r="R80" s="288"/>
      <c r="S80" s="288">
        <v>0</v>
      </c>
      <c r="T80" s="262"/>
      <c r="U80" s="261"/>
      <c r="V80" s="261">
        <v>0</v>
      </c>
      <c r="W80" s="262"/>
      <c r="X80" s="156">
        <v>4687</v>
      </c>
      <c r="Y80" s="157" t="s">
        <v>236</v>
      </c>
      <c r="Z80" s="158">
        <v>44926</v>
      </c>
      <c r="AA80" s="265"/>
      <c r="AB80" s="265">
        <v>0</v>
      </c>
      <c r="AC80" s="266"/>
      <c r="AD80" s="156"/>
      <c r="AE80" s="157" t="s">
        <v>201</v>
      </c>
      <c r="AF80" s="158"/>
      <c r="AG80" s="265"/>
      <c r="AH80" s="265">
        <v>0</v>
      </c>
      <c r="AI80" s="289"/>
      <c r="AJ80" s="267"/>
      <c r="AK80" s="267">
        <v>0</v>
      </c>
      <c r="AL80" s="266"/>
      <c r="AM80" s="267"/>
      <c r="AN80" s="267">
        <v>0</v>
      </c>
      <c r="AO80" s="268"/>
      <c r="AP80" s="267"/>
      <c r="AQ80" s="267">
        <v>0</v>
      </c>
      <c r="AR80" s="268"/>
      <c r="AS80" s="267"/>
      <c r="AT80" s="267">
        <v>0</v>
      </c>
      <c r="AU80" s="268"/>
      <c r="AV80" s="267"/>
      <c r="AW80" s="267">
        <v>0</v>
      </c>
      <c r="AX80" s="269"/>
      <c r="AY80" s="165"/>
      <c r="AZ80" s="166">
        <v>0</v>
      </c>
      <c r="BA80" s="165"/>
      <c r="BB80" s="167" t="s">
        <v>176</v>
      </c>
      <c r="BC80" s="159">
        <v>0</v>
      </c>
      <c r="BD80" s="159">
        <v>0</v>
      </c>
      <c r="BE80" s="159">
        <v>0</v>
      </c>
      <c r="BF80" s="105" t="s">
        <v>176</v>
      </c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</row>
    <row r="81" spans="1:139" s="79" customFormat="1" ht="22.5" customHeight="1" x14ac:dyDescent="0.2">
      <c r="A81" s="319">
        <v>3</v>
      </c>
      <c r="B81" s="290" t="s">
        <v>88</v>
      </c>
      <c r="C81" s="110">
        <v>1958</v>
      </c>
      <c r="D81" s="110" t="s">
        <v>67</v>
      </c>
      <c r="E81" s="110">
        <v>5</v>
      </c>
      <c r="F81" s="110">
        <v>6</v>
      </c>
      <c r="G81" s="110">
        <v>95</v>
      </c>
      <c r="H81" s="110">
        <v>5</v>
      </c>
      <c r="I81" s="110">
        <f t="shared" si="0"/>
        <v>90</v>
      </c>
      <c r="J81" s="110">
        <v>0</v>
      </c>
      <c r="K81" s="200">
        <v>7901.9</v>
      </c>
      <c r="L81" s="200">
        <v>5763.8</v>
      </c>
      <c r="M81" s="200">
        <v>454</v>
      </c>
      <c r="N81" s="200">
        <f t="shared" si="1"/>
        <v>5309.8</v>
      </c>
      <c r="O81" s="110">
        <v>938</v>
      </c>
      <c r="P81" s="231" t="s">
        <v>73</v>
      </c>
      <c r="Q81" s="232">
        <v>2018</v>
      </c>
      <c r="R81" s="288"/>
      <c r="S81" s="288">
        <v>0</v>
      </c>
      <c r="T81" s="262"/>
      <c r="U81" s="261"/>
      <c r="V81" s="261">
        <v>0</v>
      </c>
      <c r="W81" s="262"/>
      <c r="X81" s="156">
        <v>4784.2299999999996</v>
      </c>
      <c r="Y81" s="157" t="s">
        <v>237</v>
      </c>
      <c r="Z81" s="158">
        <v>44926</v>
      </c>
      <c r="AA81" s="265"/>
      <c r="AB81" s="265">
        <v>0</v>
      </c>
      <c r="AC81" s="266"/>
      <c r="AD81" s="156"/>
      <c r="AE81" s="157" t="s">
        <v>201</v>
      </c>
      <c r="AF81" s="158"/>
      <c r="AG81" s="265"/>
      <c r="AH81" s="265">
        <v>0</v>
      </c>
      <c r="AI81" s="289"/>
      <c r="AJ81" s="267"/>
      <c r="AK81" s="267">
        <v>0</v>
      </c>
      <c r="AL81" s="266"/>
      <c r="AM81" s="267"/>
      <c r="AN81" s="267">
        <v>0</v>
      </c>
      <c r="AO81" s="268"/>
      <c r="AP81" s="267"/>
      <c r="AQ81" s="267">
        <v>0</v>
      </c>
      <c r="AR81" s="268"/>
      <c r="AS81" s="267"/>
      <c r="AT81" s="267">
        <v>0</v>
      </c>
      <c r="AU81" s="268"/>
      <c r="AV81" s="267"/>
      <c r="AW81" s="267">
        <v>0</v>
      </c>
      <c r="AX81" s="269"/>
      <c r="AY81" s="165"/>
      <c r="AZ81" s="166">
        <v>0</v>
      </c>
      <c r="BA81" s="165"/>
      <c r="BB81" s="167" t="s">
        <v>177</v>
      </c>
      <c r="BC81" s="159">
        <v>0</v>
      </c>
      <c r="BD81" s="159">
        <v>0</v>
      </c>
      <c r="BE81" s="159">
        <v>0</v>
      </c>
      <c r="BF81" s="105" t="s">
        <v>177</v>
      </c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s="79" customFormat="1" ht="22.5" customHeight="1" x14ac:dyDescent="0.2">
      <c r="A82" s="319">
        <v>4</v>
      </c>
      <c r="B82" s="290" t="s">
        <v>89</v>
      </c>
      <c r="C82" s="110">
        <v>1957</v>
      </c>
      <c r="D82" s="110" t="s">
        <v>67</v>
      </c>
      <c r="E82" s="110">
        <v>5</v>
      </c>
      <c r="F82" s="110">
        <v>6</v>
      </c>
      <c r="G82" s="110">
        <v>86</v>
      </c>
      <c r="H82" s="110">
        <v>5</v>
      </c>
      <c r="I82" s="110">
        <f t="shared" si="0"/>
        <v>81</v>
      </c>
      <c r="J82" s="110">
        <v>0</v>
      </c>
      <c r="K82" s="200">
        <v>7366.1</v>
      </c>
      <c r="L82" s="200">
        <v>5122.1000000000004</v>
      </c>
      <c r="M82" s="200">
        <v>311.3</v>
      </c>
      <c r="N82" s="200">
        <f t="shared" si="1"/>
        <v>4810.8</v>
      </c>
      <c r="O82" s="110">
        <v>824</v>
      </c>
      <c r="P82" s="231" t="s">
        <v>73</v>
      </c>
      <c r="Q82" s="232">
        <v>2018</v>
      </c>
      <c r="R82" s="288"/>
      <c r="S82" s="288">
        <v>0</v>
      </c>
      <c r="T82" s="262"/>
      <c r="U82" s="261"/>
      <c r="V82" s="261">
        <v>0</v>
      </c>
      <c r="W82" s="262"/>
      <c r="X82" s="156">
        <v>4635.2</v>
      </c>
      <c r="Y82" s="157" t="s">
        <v>238</v>
      </c>
      <c r="Z82" s="158">
        <v>44926</v>
      </c>
      <c r="AA82" s="265"/>
      <c r="AB82" s="265">
        <v>0</v>
      </c>
      <c r="AC82" s="266"/>
      <c r="AD82" s="156"/>
      <c r="AE82" s="157" t="s">
        <v>201</v>
      </c>
      <c r="AF82" s="158"/>
      <c r="AG82" s="265"/>
      <c r="AH82" s="265">
        <v>0</v>
      </c>
      <c r="AI82" s="289"/>
      <c r="AJ82" s="267"/>
      <c r="AK82" s="267">
        <v>0</v>
      </c>
      <c r="AL82" s="266"/>
      <c r="AM82" s="267"/>
      <c r="AN82" s="267">
        <v>0</v>
      </c>
      <c r="AO82" s="268"/>
      <c r="AP82" s="267"/>
      <c r="AQ82" s="267">
        <v>0</v>
      </c>
      <c r="AR82" s="268"/>
      <c r="AS82" s="267"/>
      <c r="AT82" s="267">
        <v>0</v>
      </c>
      <c r="AU82" s="268"/>
      <c r="AV82" s="267"/>
      <c r="AW82" s="267">
        <v>0</v>
      </c>
      <c r="AX82" s="269"/>
      <c r="AY82" s="165"/>
      <c r="AZ82" s="166">
        <v>0</v>
      </c>
      <c r="BA82" s="165"/>
      <c r="BB82" s="167" t="s">
        <v>178</v>
      </c>
      <c r="BC82" s="159">
        <v>0</v>
      </c>
      <c r="BD82" s="159">
        <v>0</v>
      </c>
      <c r="BE82" s="159">
        <v>0</v>
      </c>
      <c r="BF82" s="105" t="s">
        <v>178</v>
      </c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s="79" customFormat="1" ht="22.5" customHeight="1" x14ac:dyDescent="0.2">
      <c r="A83" s="319">
        <v>5</v>
      </c>
      <c r="B83" s="290" t="s">
        <v>90</v>
      </c>
      <c r="C83" s="110">
        <v>1955</v>
      </c>
      <c r="D83" s="110" t="s">
        <v>67</v>
      </c>
      <c r="E83" s="110">
        <v>5</v>
      </c>
      <c r="F83" s="110">
        <v>8</v>
      </c>
      <c r="G83" s="110">
        <v>127</v>
      </c>
      <c r="H83" s="110">
        <v>14</v>
      </c>
      <c r="I83" s="110">
        <f t="shared" si="0"/>
        <v>113</v>
      </c>
      <c r="J83" s="110">
        <v>0</v>
      </c>
      <c r="K83" s="200">
        <v>8455</v>
      </c>
      <c r="L83" s="200">
        <v>7598.8</v>
      </c>
      <c r="M83" s="200">
        <v>796.2</v>
      </c>
      <c r="N83" s="200">
        <f t="shared" si="1"/>
        <v>6802.6</v>
      </c>
      <c r="O83" s="110">
        <v>1353</v>
      </c>
      <c r="P83" s="231" t="s">
        <v>73</v>
      </c>
      <c r="Q83" s="232">
        <v>2018</v>
      </c>
      <c r="R83" s="288"/>
      <c r="S83" s="288">
        <v>0</v>
      </c>
      <c r="T83" s="262"/>
      <c r="U83" s="261"/>
      <c r="V83" s="261">
        <v>0</v>
      </c>
      <c r="W83" s="262"/>
      <c r="X83" s="156">
        <v>5638</v>
      </c>
      <c r="Y83" s="157" t="s">
        <v>239</v>
      </c>
      <c r="Z83" s="158">
        <v>44561</v>
      </c>
      <c r="AA83" s="265"/>
      <c r="AB83" s="265">
        <v>0</v>
      </c>
      <c r="AC83" s="266"/>
      <c r="AD83" s="156"/>
      <c r="AE83" s="157" t="s">
        <v>201</v>
      </c>
      <c r="AF83" s="158"/>
      <c r="AG83" s="265"/>
      <c r="AH83" s="265">
        <v>0</v>
      </c>
      <c r="AI83" s="289"/>
      <c r="AJ83" s="267"/>
      <c r="AK83" s="267">
        <v>0</v>
      </c>
      <c r="AL83" s="266"/>
      <c r="AM83" s="267"/>
      <c r="AN83" s="267">
        <v>0</v>
      </c>
      <c r="AO83" s="268"/>
      <c r="AP83" s="267"/>
      <c r="AQ83" s="267">
        <v>0</v>
      </c>
      <c r="AR83" s="268"/>
      <c r="AS83" s="267"/>
      <c r="AT83" s="267">
        <v>0</v>
      </c>
      <c r="AU83" s="268"/>
      <c r="AV83" s="267"/>
      <c r="AW83" s="267">
        <v>0</v>
      </c>
      <c r="AX83" s="269"/>
      <c r="AY83" s="165"/>
      <c r="AZ83" s="166">
        <v>0</v>
      </c>
      <c r="BA83" s="165"/>
      <c r="BB83" s="167" t="s">
        <v>179</v>
      </c>
      <c r="BC83" s="159">
        <v>0</v>
      </c>
      <c r="BD83" s="159">
        <v>0</v>
      </c>
      <c r="BE83" s="159">
        <v>0</v>
      </c>
      <c r="BF83" s="105" t="s">
        <v>179</v>
      </c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</row>
    <row r="84" spans="1:139" s="79" customFormat="1" ht="22.5" customHeight="1" x14ac:dyDescent="0.2">
      <c r="A84" s="319">
        <v>6</v>
      </c>
      <c r="B84" s="290" t="s">
        <v>91</v>
      </c>
      <c r="C84" s="110">
        <v>1955</v>
      </c>
      <c r="D84" s="110" t="s">
        <v>67</v>
      </c>
      <c r="E84" s="110">
        <v>4</v>
      </c>
      <c r="F84" s="110">
        <v>4</v>
      </c>
      <c r="G84" s="110">
        <v>48</v>
      </c>
      <c r="H84" s="110">
        <v>4</v>
      </c>
      <c r="I84" s="110">
        <f t="shared" si="0"/>
        <v>44</v>
      </c>
      <c r="J84" s="110">
        <v>0</v>
      </c>
      <c r="K84" s="200">
        <v>2890.9</v>
      </c>
      <c r="L84" s="200">
        <v>2377.3000000000002</v>
      </c>
      <c r="M84" s="200">
        <v>144.1</v>
      </c>
      <c r="N84" s="200">
        <f t="shared" si="1"/>
        <v>2233.2000000000003</v>
      </c>
      <c r="O84" s="110">
        <v>498</v>
      </c>
      <c r="P84" s="231" t="s">
        <v>73</v>
      </c>
      <c r="Q84" s="232">
        <v>2018</v>
      </c>
      <c r="R84" s="288"/>
      <c r="S84" s="288">
        <v>0</v>
      </c>
      <c r="T84" s="262"/>
      <c r="U84" s="261"/>
      <c r="V84" s="261">
        <v>0</v>
      </c>
      <c r="W84" s="262"/>
      <c r="X84" s="156">
        <v>2369.04</v>
      </c>
      <c r="Y84" s="157" t="s">
        <v>240</v>
      </c>
      <c r="Z84" s="158">
        <v>44561</v>
      </c>
      <c r="AA84" s="265"/>
      <c r="AB84" s="265">
        <v>0</v>
      </c>
      <c r="AC84" s="266"/>
      <c r="AD84" s="156"/>
      <c r="AE84" s="157" t="s">
        <v>201</v>
      </c>
      <c r="AF84" s="158"/>
      <c r="AG84" s="265"/>
      <c r="AH84" s="265">
        <v>0</v>
      </c>
      <c r="AI84" s="289"/>
      <c r="AJ84" s="267"/>
      <c r="AK84" s="267">
        <v>0</v>
      </c>
      <c r="AL84" s="266"/>
      <c r="AM84" s="267"/>
      <c r="AN84" s="267">
        <v>0</v>
      </c>
      <c r="AO84" s="268"/>
      <c r="AP84" s="267"/>
      <c r="AQ84" s="267">
        <v>0</v>
      </c>
      <c r="AR84" s="268"/>
      <c r="AS84" s="267"/>
      <c r="AT84" s="267">
        <v>0</v>
      </c>
      <c r="AU84" s="268"/>
      <c r="AV84" s="267"/>
      <c r="AW84" s="267">
        <v>0</v>
      </c>
      <c r="AX84" s="269"/>
      <c r="AY84" s="165"/>
      <c r="AZ84" s="166">
        <v>0</v>
      </c>
      <c r="BA84" s="165"/>
      <c r="BB84" s="167" t="s">
        <v>180</v>
      </c>
      <c r="BC84" s="159">
        <v>0</v>
      </c>
      <c r="BD84" s="159">
        <v>0</v>
      </c>
      <c r="BE84" s="159">
        <v>0</v>
      </c>
      <c r="BF84" s="105" t="s">
        <v>180</v>
      </c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</row>
    <row r="85" spans="1:139" s="79" customFormat="1" ht="22.5" customHeight="1" x14ac:dyDescent="0.2">
      <c r="A85" s="319">
        <v>7</v>
      </c>
      <c r="B85" s="290" t="s">
        <v>92</v>
      </c>
      <c r="C85" s="110">
        <v>1958</v>
      </c>
      <c r="D85" s="110" t="s">
        <v>67</v>
      </c>
      <c r="E85" s="110">
        <v>5</v>
      </c>
      <c r="F85" s="110">
        <v>7</v>
      </c>
      <c r="G85" s="110">
        <v>118</v>
      </c>
      <c r="H85" s="110">
        <v>5</v>
      </c>
      <c r="I85" s="110">
        <f t="shared" si="0"/>
        <v>113</v>
      </c>
      <c r="J85" s="110">
        <v>0</v>
      </c>
      <c r="K85" s="200">
        <v>9072.7000000000007</v>
      </c>
      <c r="L85" s="200">
        <v>6787.7</v>
      </c>
      <c r="M85" s="200">
        <v>333.8</v>
      </c>
      <c r="N85" s="200">
        <f t="shared" si="1"/>
        <v>6453.9</v>
      </c>
      <c r="O85" s="110">
        <v>988</v>
      </c>
      <c r="P85" s="231" t="s">
        <v>73</v>
      </c>
      <c r="Q85" s="232">
        <v>2018</v>
      </c>
      <c r="R85" s="288"/>
      <c r="S85" s="288">
        <v>0</v>
      </c>
      <c r="T85" s="262"/>
      <c r="U85" s="261"/>
      <c r="V85" s="261">
        <v>0</v>
      </c>
      <c r="W85" s="262"/>
      <c r="X85" s="156">
        <v>5408</v>
      </c>
      <c r="Y85" s="157" t="s">
        <v>241</v>
      </c>
      <c r="Z85" s="158">
        <v>44561</v>
      </c>
      <c r="AA85" s="265"/>
      <c r="AB85" s="265">
        <v>0</v>
      </c>
      <c r="AC85" s="266"/>
      <c r="AD85" s="156"/>
      <c r="AE85" s="157" t="s">
        <v>201</v>
      </c>
      <c r="AF85" s="158"/>
      <c r="AG85" s="265"/>
      <c r="AH85" s="265">
        <v>0</v>
      </c>
      <c r="AI85" s="289"/>
      <c r="AJ85" s="267"/>
      <c r="AK85" s="267">
        <v>0</v>
      </c>
      <c r="AL85" s="266"/>
      <c r="AM85" s="267"/>
      <c r="AN85" s="267">
        <v>0</v>
      </c>
      <c r="AO85" s="268"/>
      <c r="AP85" s="267"/>
      <c r="AQ85" s="267">
        <v>0</v>
      </c>
      <c r="AR85" s="268"/>
      <c r="AS85" s="267"/>
      <c r="AT85" s="267">
        <v>0</v>
      </c>
      <c r="AU85" s="268"/>
      <c r="AV85" s="267"/>
      <c r="AW85" s="267">
        <v>0</v>
      </c>
      <c r="AX85" s="269"/>
      <c r="AY85" s="165"/>
      <c r="AZ85" s="166">
        <v>0</v>
      </c>
      <c r="BA85" s="165"/>
      <c r="BB85" s="167" t="s">
        <v>181</v>
      </c>
      <c r="BC85" s="159">
        <v>0</v>
      </c>
      <c r="BD85" s="159">
        <v>0</v>
      </c>
      <c r="BE85" s="159">
        <v>0</v>
      </c>
      <c r="BF85" s="105" t="s">
        <v>181</v>
      </c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</row>
    <row r="86" spans="1:139" s="79" customFormat="1" ht="22.5" customHeight="1" x14ac:dyDescent="0.2">
      <c r="A86" s="319">
        <v>8</v>
      </c>
      <c r="B86" s="290" t="s">
        <v>93</v>
      </c>
      <c r="C86" s="110">
        <v>1959</v>
      </c>
      <c r="D86" s="110" t="s">
        <v>67</v>
      </c>
      <c r="E86" s="110">
        <v>5</v>
      </c>
      <c r="F86" s="110">
        <v>4</v>
      </c>
      <c r="G86" s="110">
        <v>80</v>
      </c>
      <c r="H86" s="110">
        <v>6</v>
      </c>
      <c r="I86" s="110">
        <f t="shared" si="0"/>
        <v>74</v>
      </c>
      <c r="J86" s="110">
        <v>0</v>
      </c>
      <c r="K86" s="200">
        <v>3477.9</v>
      </c>
      <c r="L86" s="200">
        <v>3161.6</v>
      </c>
      <c r="M86" s="200">
        <v>262.10000000000002</v>
      </c>
      <c r="N86" s="200">
        <f t="shared" si="1"/>
        <v>2899.5</v>
      </c>
      <c r="O86" s="110">
        <v>614</v>
      </c>
      <c r="P86" s="231" t="s">
        <v>73</v>
      </c>
      <c r="Q86" s="232">
        <v>2018</v>
      </c>
      <c r="R86" s="288"/>
      <c r="S86" s="288">
        <v>0</v>
      </c>
      <c r="T86" s="262"/>
      <c r="U86" s="261"/>
      <c r="V86" s="261">
        <v>0</v>
      </c>
      <c r="W86" s="262"/>
      <c r="X86" s="156">
        <v>2196.4</v>
      </c>
      <c r="Y86" s="157" t="s">
        <v>242</v>
      </c>
      <c r="Z86" s="158">
        <v>44561</v>
      </c>
      <c r="AA86" s="265"/>
      <c r="AB86" s="265">
        <v>0</v>
      </c>
      <c r="AC86" s="266"/>
      <c r="AD86" s="156"/>
      <c r="AE86" s="157" t="s">
        <v>201</v>
      </c>
      <c r="AF86" s="158"/>
      <c r="AG86" s="265"/>
      <c r="AH86" s="265">
        <v>0</v>
      </c>
      <c r="AI86" s="289"/>
      <c r="AJ86" s="267"/>
      <c r="AK86" s="267">
        <v>0</v>
      </c>
      <c r="AL86" s="266"/>
      <c r="AM86" s="267"/>
      <c r="AN86" s="267">
        <v>0</v>
      </c>
      <c r="AO86" s="268"/>
      <c r="AP86" s="267"/>
      <c r="AQ86" s="267">
        <v>0</v>
      </c>
      <c r="AR86" s="268"/>
      <c r="AS86" s="267"/>
      <c r="AT86" s="267">
        <v>0</v>
      </c>
      <c r="AU86" s="268"/>
      <c r="AV86" s="267"/>
      <c r="AW86" s="267">
        <v>0</v>
      </c>
      <c r="AX86" s="269"/>
      <c r="AY86" s="165"/>
      <c r="AZ86" s="166">
        <v>0</v>
      </c>
      <c r="BA86" s="165"/>
      <c r="BB86" s="167" t="s">
        <v>182</v>
      </c>
      <c r="BC86" s="159">
        <v>0</v>
      </c>
      <c r="BD86" s="159">
        <v>0</v>
      </c>
      <c r="BE86" s="159">
        <v>0</v>
      </c>
      <c r="BF86" s="105" t="s">
        <v>182</v>
      </c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</row>
    <row r="87" spans="1:139" s="79" customFormat="1" ht="24.75" customHeight="1" x14ac:dyDescent="0.2">
      <c r="A87" s="319">
        <v>9</v>
      </c>
      <c r="B87" s="290" t="s">
        <v>94</v>
      </c>
      <c r="C87" s="110">
        <v>1958</v>
      </c>
      <c r="D87" s="110" t="s">
        <v>67</v>
      </c>
      <c r="E87" s="110">
        <v>5</v>
      </c>
      <c r="F87" s="110">
        <v>7</v>
      </c>
      <c r="G87" s="110">
        <v>108</v>
      </c>
      <c r="H87" s="110">
        <v>15</v>
      </c>
      <c r="I87" s="110">
        <f t="shared" si="0"/>
        <v>93</v>
      </c>
      <c r="J87" s="110">
        <v>0</v>
      </c>
      <c r="K87" s="200">
        <v>8043</v>
      </c>
      <c r="L87" s="200">
        <v>6140.6</v>
      </c>
      <c r="M87" s="200">
        <v>883.2</v>
      </c>
      <c r="N87" s="200">
        <f t="shared" si="1"/>
        <v>5257.4000000000005</v>
      </c>
      <c r="O87" s="110">
        <v>1016</v>
      </c>
      <c r="P87" s="231" t="s">
        <v>73</v>
      </c>
      <c r="Q87" s="232">
        <v>2018</v>
      </c>
      <c r="R87" s="288"/>
      <c r="S87" s="288">
        <v>0</v>
      </c>
      <c r="T87" s="262"/>
      <c r="U87" s="261"/>
      <c r="V87" s="261">
        <v>0</v>
      </c>
      <c r="W87" s="262"/>
      <c r="X87" s="156">
        <v>5439.36</v>
      </c>
      <c r="Y87" s="157" t="s">
        <v>243</v>
      </c>
      <c r="Z87" s="158">
        <v>44561</v>
      </c>
      <c r="AA87" s="265"/>
      <c r="AB87" s="265">
        <v>0</v>
      </c>
      <c r="AC87" s="266"/>
      <c r="AD87" s="156"/>
      <c r="AE87" s="157" t="s">
        <v>201</v>
      </c>
      <c r="AF87" s="158"/>
      <c r="AG87" s="265"/>
      <c r="AH87" s="265">
        <v>0</v>
      </c>
      <c r="AI87" s="289"/>
      <c r="AJ87" s="267"/>
      <c r="AK87" s="267">
        <v>0</v>
      </c>
      <c r="AL87" s="266"/>
      <c r="AM87" s="267"/>
      <c r="AN87" s="267">
        <v>0</v>
      </c>
      <c r="AO87" s="268"/>
      <c r="AP87" s="267"/>
      <c r="AQ87" s="267">
        <v>0</v>
      </c>
      <c r="AR87" s="268"/>
      <c r="AS87" s="267"/>
      <c r="AT87" s="267">
        <v>0</v>
      </c>
      <c r="AU87" s="268"/>
      <c r="AV87" s="267"/>
      <c r="AW87" s="267">
        <v>0</v>
      </c>
      <c r="AX87" s="269"/>
      <c r="AY87" s="165"/>
      <c r="AZ87" s="166">
        <v>0</v>
      </c>
      <c r="BA87" s="165"/>
      <c r="BB87" s="167" t="s">
        <v>183</v>
      </c>
      <c r="BC87" s="159">
        <v>0</v>
      </c>
      <c r="BD87" s="159">
        <v>0</v>
      </c>
      <c r="BE87" s="159">
        <v>0</v>
      </c>
      <c r="BF87" s="105" t="s">
        <v>183</v>
      </c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</row>
    <row r="88" spans="1:139" s="79" customFormat="1" ht="21.75" customHeight="1" x14ac:dyDescent="0.2">
      <c r="A88" s="319">
        <v>10</v>
      </c>
      <c r="B88" s="290" t="s">
        <v>95</v>
      </c>
      <c r="C88" s="110">
        <v>1951</v>
      </c>
      <c r="D88" s="101" t="s">
        <v>117</v>
      </c>
      <c r="E88" s="110">
        <v>3</v>
      </c>
      <c r="F88" s="110">
        <v>2</v>
      </c>
      <c r="G88" s="110">
        <v>18</v>
      </c>
      <c r="H88" s="110">
        <v>5</v>
      </c>
      <c r="I88" s="110">
        <f t="shared" si="0"/>
        <v>13</v>
      </c>
      <c r="J88" s="110">
        <v>0</v>
      </c>
      <c r="K88" s="200">
        <v>1017.1</v>
      </c>
      <c r="L88" s="200">
        <v>908.4</v>
      </c>
      <c r="M88" s="200">
        <v>219.9</v>
      </c>
      <c r="N88" s="200">
        <f t="shared" si="1"/>
        <v>688.5</v>
      </c>
      <c r="O88" s="110">
        <v>47</v>
      </c>
      <c r="P88" s="231" t="s">
        <v>122</v>
      </c>
      <c r="Q88" s="232">
        <v>2018</v>
      </c>
      <c r="R88" s="288"/>
      <c r="S88" s="288">
        <v>0</v>
      </c>
      <c r="T88" s="262"/>
      <c r="U88" s="261"/>
      <c r="V88" s="261">
        <v>0</v>
      </c>
      <c r="W88" s="262"/>
      <c r="X88" s="156">
        <v>2901</v>
      </c>
      <c r="Y88" s="157" t="s">
        <v>244</v>
      </c>
      <c r="Z88" s="158">
        <v>44926</v>
      </c>
      <c r="AA88" s="265"/>
      <c r="AB88" s="265">
        <v>0</v>
      </c>
      <c r="AC88" s="266"/>
      <c r="AD88" s="156"/>
      <c r="AE88" s="157" t="s">
        <v>201</v>
      </c>
      <c r="AF88" s="158"/>
      <c r="AG88" s="265"/>
      <c r="AH88" s="265">
        <v>0</v>
      </c>
      <c r="AI88" s="289"/>
      <c r="AJ88" s="267"/>
      <c r="AK88" s="267">
        <v>0</v>
      </c>
      <c r="AL88" s="266"/>
      <c r="AM88" s="267"/>
      <c r="AN88" s="267">
        <v>0</v>
      </c>
      <c r="AO88" s="268"/>
      <c r="AP88" s="267"/>
      <c r="AQ88" s="267">
        <v>0</v>
      </c>
      <c r="AR88" s="268"/>
      <c r="AS88" s="267"/>
      <c r="AT88" s="267">
        <v>0</v>
      </c>
      <c r="AU88" s="268"/>
      <c r="AV88" s="267"/>
      <c r="AW88" s="267">
        <v>0</v>
      </c>
      <c r="AX88" s="269"/>
      <c r="AY88" s="165"/>
      <c r="AZ88" s="166">
        <v>0</v>
      </c>
      <c r="BA88" s="165"/>
      <c r="BB88" s="167" t="s">
        <v>184</v>
      </c>
      <c r="BC88" s="159">
        <v>0</v>
      </c>
      <c r="BD88" s="159">
        <v>0</v>
      </c>
      <c r="BE88" s="159">
        <v>0</v>
      </c>
      <c r="BF88" s="105" t="s">
        <v>184</v>
      </c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</row>
    <row r="89" spans="1:139" s="79" customFormat="1" ht="21" customHeight="1" x14ac:dyDescent="0.2">
      <c r="A89" s="319">
        <v>11</v>
      </c>
      <c r="B89" s="290" t="s">
        <v>96</v>
      </c>
      <c r="C89" s="259">
        <v>1951</v>
      </c>
      <c r="D89" s="272" t="s">
        <v>117</v>
      </c>
      <c r="E89" s="259">
        <v>2</v>
      </c>
      <c r="F89" s="259">
        <v>2</v>
      </c>
      <c r="G89" s="287">
        <v>12</v>
      </c>
      <c r="H89" s="259">
        <v>1</v>
      </c>
      <c r="I89" s="259">
        <v>11</v>
      </c>
      <c r="J89" s="110">
        <v>0</v>
      </c>
      <c r="K89" s="230">
        <v>2000</v>
      </c>
      <c r="L89" s="230">
        <v>729.6</v>
      </c>
      <c r="M89" s="230">
        <v>47.1</v>
      </c>
      <c r="N89" s="260">
        <v>499.2</v>
      </c>
      <c r="O89" s="259">
        <v>26</v>
      </c>
      <c r="P89" s="231" t="s">
        <v>118</v>
      </c>
      <c r="Q89" s="232">
        <v>2019</v>
      </c>
      <c r="R89" s="288"/>
      <c r="S89" s="288">
        <v>0</v>
      </c>
      <c r="T89" s="262"/>
      <c r="U89" s="261"/>
      <c r="V89" s="261">
        <v>0</v>
      </c>
      <c r="W89" s="262"/>
      <c r="X89" s="156">
        <v>2101.1999999999998</v>
      </c>
      <c r="Y89" s="157" t="s">
        <v>245</v>
      </c>
      <c r="Z89" s="158">
        <v>44926</v>
      </c>
      <c r="AA89" s="265"/>
      <c r="AB89" s="265">
        <v>0</v>
      </c>
      <c r="AC89" s="266"/>
      <c r="AD89" s="156">
        <v>811.98</v>
      </c>
      <c r="AE89" s="157" t="s">
        <v>281</v>
      </c>
      <c r="AF89" s="158">
        <v>44926</v>
      </c>
      <c r="AG89" s="265"/>
      <c r="AH89" s="265">
        <v>0</v>
      </c>
      <c r="AI89" s="289"/>
      <c r="AJ89" s="267"/>
      <c r="AK89" s="267">
        <v>0</v>
      </c>
      <c r="AL89" s="266"/>
      <c r="AM89" s="267"/>
      <c r="AN89" s="267">
        <v>0</v>
      </c>
      <c r="AO89" s="268"/>
      <c r="AP89" s="267"/>
      <c r="AQ89" s="267">
        <v>0</v>
      </c>
      <c r="AR89" s="268"/>
      <c r="AS89" s="267"/>
      <c r="AT89" s="267">
        <v>0</v>
      </c>
      <c r="AU89" s="268"/>
      <c r="AV89" s="267"/>
      <c r="AW89" s="267">
        <v>0</v>
      </c>
      <c r="AX89" s="269"/>
      <c r="AY89" s="165"/>
      <c r="AZ89" s="166">
        <v>0</v>
      </c>
      <c r="BA89" s="165"/>
      <c r="BB89" s="167" t="s">
        <v>185</v>
      </c>
      <c r="BC89" s="159">
        <v>0</v>
      </c>
      <c r="BD89" s="159">
        <v>0</v>
      </c>
      <c r="BE89" s="159">
        <v>0</v>
      </c>
      <c r="BF89" s="105" t="s">
        <v>185</v>
      </c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</row>
    <row r="90" spans="1:139" s="79" customFormat="1" ht="39.75" customHeight="1" x14ac:dyDescent="0.2">
      <c r="A90" s="319">
        <v>12</v>
      </c>
      <c r="B90" s="290" t="s">
        <v>97</v>
      </c>
      <c r="C90" s="110">
        <v>1953</v>
      </c>
      <c r="D90" s="101" t="s">
        <v>117</v>
      </c>
      <c r="E90" s="110">
        <v>2</v>
      </c>
      <c r="F90" s="110">
        <v>2</v>
      </c>
      <c r="G90" s="110">
        <v>12</v>
      </c>
      <c r="H90" s="110">
        <v>3</v>
      </c>
      <c r="I90" s="110">
        <f>G90-3</f>
        <v>9</v>
      </c>
      <c r="J90" s="110">
        <v>0</v>
      </c>
      <c r="K90" s="200">
        <v>1095.3</v>
      </c>
      <c r="L90" s="200">
        <v>606</v>
      </c>
      <c r="M90" s="200">
        <v>85.7</v>
      </c>
      <c r="N90" s="200">
        <f t="shared" ref="N90:N105" si="2">L90-M90</f>
        <v>520.29999999999995</v>
      </c>
      <c r="O90" s="110">
        <v>24</v>
      </c>
      <c r="P90" s="231" t="s">
        <v>121</v>
      </c>
      <c r="Q90" s="232">
        <v>2017</v>
      </c>
      <c r="R90" s="288"/>
      <c r="S90" s="288">
        <v>0</v>
      </c>
      <c r="T90" s="262"/>
      <c r="U90" s="261"/>
      <c r="V90" s="261">
        <v>0</v>
      </c>
      <c r="W90" s="262"/>
      <c r="X90" s="156">
        <v>612</v>
      </c>
      <c r="Y90" s="157" t="s">
        <v>246</v>
      </c>
      <c r="Z90" s="158">
        <v>44926</v>
      </c>
      <c r="AA90" s="265"/>
      <c r="AB90" s="265">
        <v>0</v>
      </c>
      <c r="AC90" s="266"/>
      <c r="AD90" s="156"/>
      <c r="AE90" s="157" t="s">
        <v>201</v>
      </c>
      <c r="AF90" s="158"/>
      <c r="AG90" s="265"/>
      <c r="AH90" s="265">
        <v>0</v>
      </c>
      <c r="AI90" s="289"/>
      <c r="AJ90" s="267"/>
      <c r="AK90" s="267">
        <v>0</v>
      </c>
      <c r="AL90" s="266"/>
      <c r="AM90" s="267"/>
      <c r="AN90" s="267">
        <v>0</v>
      </c>
      <c r="AO90" s="268"/>
      <c r="AP90" s="267"/>
      <c r="AQ90" s="267">
        <v>0</v>
      </c>
      <c r="AR90" s="268"/>
      <c r="AS90" s="267"/>
      <c r="AT90" s="267">
        <v>0</v>
      </c>
      <c r="AU90" s="268"/>
      <c r="AV90" s="267"/>
      <c r="AW90" s="267">
        <v>0</v>
      </c>
      <c r="AX90" s="269"/>
      <c r="AY90" s="165"/>
      <c r="AZ90" s="166">
        <v>0</v>
      </c>
      <c r="BA90" s="165"/>
      <c r="BB90" s="167" t="s">
        <v>186</v>
      </c>
      <c r="BC90" s="159">
        <v>0</v>
      </c>
      <c r="BD90" s="159">
        <v>0</v>
      </c>
      <c r="BE90" s="159">
        <v>0</v>
      </c>
      <c r="BF90" s="105" t="s">
        <v>186</v>
      </c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</row>
    <row r="91" spans="1:139" s="79" customFormat="1" ht="37.5" customHeight="1" x14ac:dyDescent="0.2">
      <c r="A91" s="319">
        <v>13</v>
      </c>
      <c r="B91" s="290" t="s">
        <v>98</v>
      </c>
      <c r="C91" s="110">
        <v>1951</v>
      </c>
      <c r="D91" s="101" t="s">
        <v>117</v>
      </c>
      <c r="E91" s="110">
        <v>2</v>
      </c>
      <c r="F91" s="110">
        <v>1</v>
      </c>
      <c r="G91" s="110">
        <v>8</v>
      </c>
      <c r="H91" s="110">
        <v>3</v>
      </c>
      <c r="I91" s="110">
        <f t="shared" ref="I91" si="3">G91-3</f>
        <v>5</v>
      </c>
      <c r="J91" s="110">
        <v>0</v>
      </c>
      <c r="K91" s="200">
        <v>764.32</v>
      </c>
      <c r="L91" s="200">
        <v>421.92</v>
      </c>
      <c r="M91" s="200">
        <v>96.9</v>
      </c>
      <c r="N91" s="200">
        <f t="shared" si="2"/>
        <v>325.02</v>
      </c>
      <c r="O91" s="110">
        <v>19</v>
      </c>
      <c r="P91" s="231" t="s">
        <v>121</v>
      </c>
      <c r="Q91" s="232">
        <v>2017</v>
      </c>
      <c r="R91" s="288"/>
      <c r="S91" s="288">
        <v>0</v>
      </c>
      <c r="T91" s="262"/>
      <c r="U91" s="261"/>
      <c r="V91" s="261">
        <v>0</v>
      </c>
      <c r="W91" s="262"/>
      <c r="X91" s="156">
        <v>475</v>
      </c>
      <c r="Y91" s="157" t="s">
        <v>247</v>
      </c>
      <c r="Z91" s="158">
        <v>44926</v>
      </c>
      <c r="AA91" s="265"/>
      <c r="AB91" s="265">
        <v>0</v>
      </c>
      <c r="AC91" s="266"/>
      <c r="AD91" s="156"/>
      <c r="AE91" s="157" t="s">
        <v>201</v>
      </c>
      <c r="AF91" s="158"/>
      <c r="AG91" s="265"/>
      <c r="AH91" s="265">
        <v>0</v>
      </c>
      <c r="AI91" s="289"/>
      <c r="AJ91" s="267"/>
      <c r="AK91" s="267">
        <v>0</v>
      </c>
      <c r="AL91" s="266"/>
      <c r="AM91" s="267"/>
      <c r="AN91" s="267">
        <v>0</v>
      </c>
      <c r="AO91" s="268"/>
      <c r="AP91" s="267"/>
      <c r="AQ91" s="267">
        <v>0</v>
      </c>
      <c r="AR91" s="268"/>
      <c r="AS91" s="267"/>
      <c r="AT91" s="267">
        <v>0</v>
      </c>
      <c r="AU91" s="268"/>
      <c r="AV91" s="267"/>
      <c r="AW91" s="267">
        <v>0</v>
      </c>
      <c r="AX91" s="269"/>
      <c r="AY91" s="165"/>
      <c r="AZ91" s="166">
        <v>0</v>
      </c>
      <c r="BA91" s="165"/>
      <c r="BB91" s="167" t="s">
        <v>187</v>
      </c>
      <c r="BC91" s="159">
        <v>0</v>
      </c>
      <c r="BD91" s="159">
        <v>0</v>
      </c>
      <c r="BE91" s="159">
        <v>0</v>
      </c>
      <c r="BF91" s="105" t="s">
        <v>187</v>
      </c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</row>
    <row r="92" spans="1:139" s="79" customFormat="1" ht="38.25" customHeight="1" x14ac:dyDescent="0.2">
      <c r="A92" s="319">
        <v>14</v>
      </c>
      <c r="B92" s="290" t="s">
        <v>99</v>
      </c>
      <c r="C92" s="110">
        <v>1949</v>
      </c>
      <c r="D92" s="101" t="s">
        <v>117</v>
      </c>
      <c r="E92" s="110">
        <v>3</v>
      </c>
      <c r="F92" s="110">
        <v>2</v>
      </c>
      <c r="G92" s="110">
        <v>18</v>
      </c>
      <c r="H92" s="110">
        <v>7</v>
      </c>
      <c r="I92" s="110">
        <v>0</v>
      </c>
      <c r="J92" s="110">
        <v>0</v>
      </c>
      <c r="K92" s="200">
        <v>1640.69</v>
      </c>
      <c r="L92" s="200">
        <v>893.09</v>
      </c>
      <c r="M92" s="200">
        <v>297.5</v>
      </c>
      <c r="N92" s="200">
        <f t="shared" si="2"/>
        <v>595.59</v>
      </c>
      <c r="O92" s="110">
        <v>27</v>
      </c>
      <c r="P92" s="231" t="s">
        <v>121</v>
      </c>
      <c r="Q92" s="232">
        <v>2017</v>
      </c>
      <c r="R92" s="288"/>
      <c r="S92" s="288">
        <v>0</v>
      </c>
      <c r="T92" s="262"/>
      <c r="U92" s="261"/>
      <c r="V92" s="261">
        <v>0</v>
      </c>
      <c r="W92" s="262"/>
      <c r="X92" s="156">
        <v>1020.3</v>
      </c>
      <c r="Y92" s="157" t="s">
        <v>248</v>
      </c>
      <c r="Z92" s="158">
        <v>44926</v>
      </c>
      <c r="AA92" s="265"/>
      <c r="AB92" s="265">
        <v>0</v>
      </c>
      <c r="AC92" s="266"/>
      <c r="AD92" s="156"/>
      <c r="AE92" s="157" t="s">
        <v>201</v>
      </c>
      <c r="AF92" s="158"/>
      <c r="AG92" s="265"/>
      <c r="AH92" s="265">
        <v>0</v>
      </c>
      <c r="AI92" s="289"/>
      <c r="AJ92" s="267"/>
      <c r="AK92" s="267">
        <v>0</v>
      </c>
      <c r="AL92" s="266"/>
      <c r="AM92" s="267"/>
      <c r="AN92" s="267">
        <v>0</v>
      </c>
      <c r="AO92" s="268"/>
      <c r="AP92" s="267"/>
      <c r="AQ92" s="267">
        <v>0</v>
      </c>
      <c r="AR92" s="268"/>
      <c r="AS92" s="267"/>
      <c r="AT92" s="267">
        <v>0</v>
      </c>
      <c r="AU92" s="268"/>
      <c r="AV92" s="267"/>
      <c r="AW92" s="267">
        <v>0</v>
      </c>
      <c r="AX92" s="269"/>
      <c r="AY92" s="165"/>
      <c r="AZ92" s="166">
        <v>0</v>
      </c>
      <c r="BA92" s="165"/>
      <c r="BB92" s="167" t="s">
        <v>188</v>
      </c>
      <c r="BC92" s="159">
        <v>0</v>
      </c>
      <c r="BD92" s="159">
        <v>0</v>
      </c>
      <c r="BE92" s="159">
        <v>0</v>
      </c>
      <c r="BF92" s="105" t="s">
        <v>188</v>
      </c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</row>
    <row r="93" spans="1:139" s="79" customFormat="1" ht="36.75" customHeight="1" x14ac:dyDescent="0.2">
      <c r="A93" s="319">
        <v>15</v>
      </c>
      <c r="B93" s="290" t="s">
        <v>100</v>
      </c>
      <c r="C93" s="110">
        <v>1950</v>
      </c>
      <c r="D93" s="101" t="s">
        <v>117</v>
      </c>
      <c r="E93" s="110">
        <v>2</v>
      </c>
      <c r="F93" s="110">
        <v>1</v>
      </c>
      <c r="G93" s="110">
        <v>8</v>
      </c>
      <c r="H93" s="110">
        <v>0</v>
      </c>
      <c r="I93" s="110">
        <v>8</v>
      </c>
      <c r="J93" s="110">
        <v>0</v>
      </c>
      <c r="K93" s="200">
        <v>759.9</v>
      </c>
      <c r="L93" s="200">
        <v>412.9</v>
      </c>
      <c r="M93" s="200">
        <v>0</v>
      </c>
      <c r="N93" s="200">
        <f t="shared" si="2"/>
        <v>412.9</v>
      </c>
      <c r="O93" s="110">
        <v>26</v>
      </c>
      <c r="P93" s="231" t="s">
        <v>121</v>
      </c>
      <c r="Q93" s="232">
        <v>2017</v>
      </c>
      <c r="R93" s="288"/>
      <c r="S93" s="288">
        <v>0</v>
      </c>
      <c r="T93" s="262"/>
      <c r="U93" s="261"/>
      <c r="V93" s="261">
        <v>0</v>
      </c>
      <c r="W93" s="262"/>
      <c r="X93" s="156">
        <v>437</v>
      </c>
      <c r="Y93" s="157" t="s">
        <v>249</v>
      </c>
      <c r="Z93" s="158">
        <v>44926</v>
      </c>
      <c r="AA93" s="265"/>
      <c r="AB93" s="265">
        <v>0</v>
      </c>
      <c r="AC93" s="266"/>
      <c r="AD93" s="156"/>
      <c r="AE93" s="157" t="s">
        <v>201</v>
      </c>
      <c r="AF93" s="158"/>
      <c r="AG93" s="265"/>
      <c r="AH93" s="265">
        <v>0</v>
      </c>
      <c r="AI93" s="289"/>
      <c r="AJ93" s="267"/>
      <c r="AK93" s="267">
        <v>0</v>
      </c>
      <c r="AL93" s="266"/>
      <c r="AM93" s="267"/>
      <c r="AN93" s="267">
        <v>0</v>
      </c>
      <c r="AO93" s="268"/>
      <c r="AP93" s="267"/>
      <c r="AQ93" s="267">
        <v>0</v>
      </c>
      <c r="AR93" s="268"/>
      <c r="AS93" s="267"/>
      <c r="AT93" s="267">
        <v>0</v>
      </c>
      <c r="AU93" s="268"/>
      <c r="AV93" s="267"/>
      <c r="AW93" s="267">
        <v>0</v>
      </c>
      <c r="AX93" s="269"/>
      <c r="AY93" s="165"/>
      <c r="AZ93" s="166">
        <v>0</v>
      </c>
      <c r="BA93" s="165"/>
      <c r="BB93" s="167" t="s">
        <v>189</v>
      </c>
      <c r="BC93" s="159">
        <v>0</v>
      </c>
      <c r="BD93" s="159">
        <v>0</v>
      </c>
      <c r="BE93" s="159">
        <v>0</v>
      </c>
      <c r="BF93" s="105" t="s">
        <v>189</v>
      </c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</row>
    <row r="94" spans="1:139" s="79" customFormat="1" ht="35.25" customHeight="1" x14ac:dyDescent="0.2">
      <c r="A94" s="319">
        <v>16</v>
      </c>
      <c r="B94" s="290" t="s">
        <v>101</v>
      </c>
      <c r="C94" s="110">
        <v>1948</v>
      </c>
      <c r="D94" s="101" t="s">
        <v>117</v>
      </c>
      <c r="E94" s="110">
        <v>2</v>
      </c>
      <c r="F94" s="110">
        <v>2</v>
      </c>
      <c r="G94" s="110">
        <v>16</v>
      </c>
      <c r="H94" s="110">
        <v>2</v>
      </c>
      <c r="I94" s="110">
        <v>14</v>
      </c>
      <c r="J94" s="110">
        <v>0</v>
      </c>
      <c r="K94" s="200">
        <v>1600.21</v>
      </c>
      <c r="L94" s="200">
        <v>677.01</v>
      </c>
      <c r="M94" s="200">
        <v>48.5</v>
      </c>
      <c r="N94" s="200">
        <f t="shared" si="2"/>
        <v>628.51</v>
      </c>
      <c r="O94" s="110">
        <v>37</v>
      </c>
      <c r="P94" s="231" t="s">
        <v>121</v>
      </c>
      <c r="Q94" s="232">
        <v>2017</v>
      </c>
      <c r="R94" s="288"/>
      <c r="S94" s="288">
        <v>0</v>
      </c>
      <c r="T94" s="262"/>
      <c r="U94" s="261"/>
      <c r="V94" s="261">
        <v>0</v>
      </c>
      <c r="W94" s="262"/>
      <c r="X94" s="156">
        <v>808</v>
      </c>
      <c r="Y94" s="157" t="s">
        <v>250</v>
      </c>
      <c r="Z94" s="158">
        <v>44926</v>
      </c>
      <c r="AA94" s="265"/>
      <c r="AB94" s="265">
        <v>0</v>
      </c>
      <c r="AC94" s="266"/>
      <c r="AD94" s="156"/>
      <c r="AE94" s="157" t="s">
        <v>201</v>
      </c>
      <c r="AF94" s="158"/>
      <c r="AG94" s="265"/>
      <c r="AH94" s="265">
        <v>0</v>
      </c>
      <c r="AI94" s="289"/>
      <c r="AJ94" s="267"/>
      <c r="AK94" s="267">
        <v>0</v>
      </c>
      <c r="AL94" s="266"/>
      <c r="AM94" s="267"/>
      <c r="AN94" s="267">
        <v>0</v>
      </c>
      <c r="AO94" s="268"/>
      <c r="AP94" s="267"/>
      <c r="AQ94" s="267">
        <v>0</v>
      </c>
      <c r="AR94" s="268"/>
      <c r="AS94" s="267"/>
      <c r="AT94" s="267">
        <v>0</v>
      </c>
      <c r="AU94" s="268"/>
      <c r="AV94" s="267"/>
      <c r="AW94" s="267">
        <v>0</v>
      </c>
      <c r="AX94" s="269"/>
      <c r="AY94" s="165"/>
      <c r="AZ94" s="166">
        <v>0</v>
      </c>
      <c r="BA94" s="165"/>
      <c r="BB94" s="167" t="s">
        <v>190</v>
      </c>
      <c r="BC94" s="159">
        <v>0</v>
      </c>
      <c r="BD94" s="159">
        <v>0</v>
      </c>
      <c r="BE94" s="159">
        <v>0</v>
      </c>
      <c r="BF94" s="105" t="s">
        <v>190</v>
      </c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</row>
    <row r="95" spans="1:139" s="79" customFormat="1" ht="51.75" customHeight="1" x14ac:dyDescent="0.2">
      <c r="A95" s="319">
        <v>17</v>
      </c>
      <c r="B95" s="290" t="s">
        <v>102</v>
      </c>
      <c r="C95" s="110">
        <v>1948</v>
      </c>
      <c r="D95" s="101" t="s">
        <v>117</v>
      </c>
      <c r="E95" s="110">
        <v>2</v>
      </c>
      <c r="F95" s="110">
        <v>2</v>
      </c>
      <c r="G95" s="110">
        <v>18</v>
      </c>
      <c r="H95" s="110">
        <v>2</v>
      </c>
      <c r="I95" s="110">
        <v>16</v>
      </c>
      <c r="J95" s="110">
        <v>0</v>
      </c>
      <c r="K95" s="200">
        <v>1618.4</v>
      </c>
      <c r="L95" s="200">
        <v>874.2</v>
      </c>
      <c r="M95" s="200">
        <v>83.8</v>
      </c>
      <c r="N95" s="200">
        <f t="shared" si="2"/>
        <v>790.40000000000009</v>
      </c>
      <c r="O95" s="110">
        <v>32</v>
      </c>
      <c r="P95" s="231" t="s">
        <v>123</v>
      </c>
      <c r="Q95" s="232">
        <v>2017</v>
      </c>
      <c r="R95" s="288"/>
      <c r="S95" s="288">
        <v>0</v>
      </c>
      <c r="T95" s="262"/>
      <c r="U95" s="261"/>
      <c r="V95" s="261">
        <v>0</v>
      </c>
      <c r="W95" s="262"/>
      <c r="X95" s="156">
        <v>921.05</v>
      </c>
      <c r="Y95" s="157" t="s">
        <v>251</v>
      </c>
      <c r="Z95" s="158">
        <v>44926</v>
      </c>
      <c r="AA95" s="265"/>
      <c r="AB95" s="265">
        <v>0</v>
      </c>
      <c r="AC95" s="266"/>
      <c r="AD95" s="156"/>
      <c r="AE95" s="157" t="s">
        <v>201</v>
      </c>
      <c r="AF95" s="158"/>
      <c r="AG95" s="265"/>
      <c r="AH95" s="265">
        <v>0</v>
      </c>
      <c r="AI95" s="289"/>
      <c r="AJ95" s="267"/>
      <c r="AK95" s="267">
        <v>0</v>
      </c>
      <c r="AL95" s="266"/>
      <c r="AM95" s="267"/>
      <c r="AN95" s="267">
        <v>0</v>
      </c>
      <c r="AO95" s="268"/>
      <c r="AP95" s="267"/>
      <c r="AQ95" s="267">
        <v>0</v>
      </c>
      <c r="AR95" s="268"/>
      <c r="AS95" s="267"/>
      <c r="AT95" s="267">
        <v>0</v>
      </c>
      <c r="AU95" s="268"/>
      <c r="AV95" s="267"/>
      <c r="AW95" s="267">
        <v>0</v>
      </c>
      <c r="AX95" s="269"/>
      <c r="AY95" s="165"/>
      <c r="AZ95" s="166">
        <v>0</v>
      </c>
      <c r="BA95" s="165"/>
      <c r="BB95" s="167" t="s">
        <v>191</v>
      </c>
      <c r="BC95" s="159">
        <v>0</v>
      </c>
      <c r="BD95" s="159">
        <v>0</v>
      </c>
      <c r="BE95" s="159">
        <v>0</v>
      </c>
      <c r="BF95" s="105" t="s">
        <v>191</v>
      </c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</row>
    <row r="96" spans="1:139" s="79" customFormat="1" ht="24" customHeight="1" x14ac:dyDescent="0.2">
      <c r="A96" s="319">
        <v>18</v>
      </c>
      <c r="B96" s="290" t="s">
        <v>103</v>
      </c>
      <c r="C96" s="110">
        <v>1940</v>
      </c>
      <c r="D96" s="110" t="s">
        <v>125</v>
      </c>
      <c r="E96" s="110">
        <v>5</v>
      </c>
      <c r="F96" s="110">
        <v>7</v>
      </c>
      <c r="G96" s="110">
        <v>105</v>
      </c>
      <c r="H96" s="110">
        <v>6</v>
      </c>
      <c r="I96" s="110">
        <v>99</v>
      </c>
      <c r="J96" s="110">
        <v>0</v>
      </c>
      <c r="K96" s="200">
        <v>6380.6</v>
      </c>
      <c r="L96" s="200">
        <v>5759.5</v>
      </c>
      <c r="M96" s="200">
        <v>358.3</v>
      </c>
      <c r="N96" s="200">
        <f t="shared" si="2"/>
        <v>5401.2</v>
      </c>
      <c r="O96" s="110">
        <v>214</v>
      </c>
      <c r="P96" s="231" t="s">
        <v>124</v>
      </c>
      <c r="Q96" s="232">
        <v>2017</v>
      </c>
      <c r="R96" s="288"/>
      <c r="S96" s="288">
        <v>0</v>
      </c>
      <c r="T96" s="262"/>
      <c r="U96" s="261"/>
      <c r="V96" s="261">
        <v>0</v>
      </c>
      <c r="W96" s="262"/>
      <c r="X96" s="156">
        <v>6130.74</v>
      </c>
      <c r="Y96" s="157" t="s">
        <v>252</v>
      </c>
      <c r="Z96" s="158">
        <v>44561</v>
      </c>
      <c r="AA96" s="265"/>
      <c r="AB96" s="265">
        <v>0</v>
      </c>
      <c r="AC96" s="266"/>
      <c r="AD96" s="156"/>
      <c r="AE96" s="157" t="s">
        <v>201</v>
      </c>
      <c r="AF96" s="158"/>
      <c r="AG96" s="265"/>
      <c r="AH96" s="265">
        <v>0</v>
      </c>
      <c r="AI96" s="289"/>
      <c r="AJ96" s="267"/>
      <c r="AK96" s="267">
        <v>0</v>
      </c>
      <c r="AL96" s="266"/>
      <c r="AM96" s="267"/>
      <c r="AN96" s="267">
        <v>0</v>
      </c>
      <c r="AO96" s="268"/>
      <c r="AP96" s="267"/>
      <c r="AQ96" s="267">
        <v>0</v>
      </c>
      <c r="AR96" s="268"/>
      <c r="AS96" s="267"/>
      <c r="AT96" s="267">
        <v>0</v>
      </c>
      <c r="AU96" s="268"/>
      <c r="AV96" s="267"/>
      <c r="AW96" s="267">
        <v>0</v>
      </c>
      <c r="AX96" s="269"/>
      <c r="AY96" s="165"/>
      <c r="AZ96" s="166">
        <v>0</v>
      </c>
      <c r="BA96" s="165"/>
      <c r="BB96" s="167" t="s">
        <v>192</v>
      </c>
      <c r="BC96" s="159">
        <v>0</v>
      </c>
      <c r="BD96" s="159">
        <v>0</v>
      </c>
      <c r="BE96" s="159">
        <v>0</v>
      </c>
      <c r="BF96" s="105" t="s">
        <v>192</v>
      </c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</row>
    <row r="97" spans="1:139" s="79" customFormat="1" ht="51" customHeight="1" x14ac:dyDescent="0.2">
      <c r="A97" s="319">
        <v>19</v>
      </c>
      <c r="B97" s="290" t="s">
        <v>104</v>
      </c>
      <c r="C97" s="110">
        <v>1946</v>
      </c>
      <c r="D97" s="101" t="s">
        <v>117</v>
      </c>
      <c r="E97" s="110">
        <v>2</v>
      </c>
      <c r="F97" s="110">
        <v>2</v>
      </c>
      <c r="G97" s="110">
        <v>18</v>
      </c>
      <c r="H97" s="110">
        <v>3</v>
      </c>
      <c r="I97" s="110">
        <v>15</v>
      </c>
      <c r="J97" s="110">
        <v>0</v>
      </c>
      <c r="K97" s="200">
        <v>934.87</v>
      </c>
      <c r="L97" s="200">
        <v>866.57</v>
      </c>
      <c r="M97" s="200">
        <v>173.2</v>
      </c>
      <c r="N97" s="200">
        <f t="shared" si="2"/>
        <v>693.37000000000012</v>
      </c>
      <c r="O97" s="110">
        <v>39</v>
      </c>
      <c r="P97" s="231" t="s">
        <v>123</v>
      </c>
      <c r="Q97" s="232">
        <v>2017</v>
      </c>
      <c r="R97" s="288"/>
      <c r="S97" s="288">
        <v>0</v>
      </c>
      <c r="T97" s="262"/>
      <c r="U97" s="261"/>
      <c r="V97" s="261">
        <v>0</v>
      </c>
      <c r="W97" s="262"/>
      <c r="X97" s="156">
        <v>1020.3</v>
      </c>
      <c r="Y97" s="157" t="s">
        <v>248</v>
      </c>
      <c r="Z97" s="158">
        <v>44926</v>
      </c>
      <c r="AA97" s="265"/>
      <c r="AB97" s="265">
        <v>0</v>
      </c>
      <c r="AC97" s="266"/>
      <c r="AD97" s="156"/>
      <c r="AE97" s="157" t="s">
        <v>201</v>
      </c>
      <c r="AF97" s="158"/>
      <c r="AG97" s="265"/>
      <c r="AH97" s="265">
        <v>0</v>
      </c>
      <c r="AI97" s="289"/>
      <c r="AJ97" s="267"/>
      <c r="AK97" s="267">
        <v>0</v>
      </c>
      <c r="AL97" s="266"/>
      <c r="AM97" s="267"/>
      <c r="AN97" s="267">
        <v>0</v>
      </c>
      <c r="AO97" s="268"/>
      <c r="AP97" s="267"/>
      <c r="AQ97" s="267">
        <v>0</v>
      </c>
      <c r="AR97" s="268"/>
      <c r="AS97" s="267"/>
      <c r="AT97" s="267">
        <v>0</v>
      </c>
      <c r="AU97" s="268"/>
      <c r="AV97" s="267"/>
      <c r="AW97" s="267">
        <v>0</v>
      </c>
      <c r="AX97" s="269"/>
      <c r="AY97" s="165"/>
      <c r="AZ97" s="166">
        <v>0</v>
      </c>
      <c r="BA97" s="165"/>
      <c r="BB97" s="167" t="s">
        <v>188</v>
      </c>
      <c r="BC97" s="159">
        <v>0</v>
      </c>
      <c r="BD97" s="159">
        <v>0</v>
      </c>
      <c r="BE97" s="159">
        <v>0</v>
      </c>
      <c r="BF97" s="105" t="s">
        <v>188</v>
      </c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</row>
    <row r="98" spans="1:139" s="79" customFormat="1" ht="46.5" customHeight="1" x14ac:dyDescent="0.2">
      <c r="A98" s="319">
        <v>20</v>
      </c>
      <c r="B98" s="290" t="s">
        <v>105</v>
      </c>
      <c r="C98" s="110">
        <v>1946</v>
      </c>
      <c r="D98" s="101" t="s">
        <v>117</v>
      </c>
      <c r="E98" s="110">
        <v>2</v>
      </c>
      <c r="F98" s="110">
        <v>1</v>
      </c>
      <c r="G98" s="110">
        <v>8</v>
      </c>
      <c r="H98" s="110">
        <v>2</v>
      </c>
      <c r="I98" s="110">
        <v>6</v>
      </c>
      <c r="J98" s="110">
        <v>0</v>
      </c>
      <c r="K98" s="200">
        <v>410.1</v>
      </c>
      <c r="L98" s="200">
        <v>368.8</v>
      </c>
      <c r="M98" s="200">
        <v>85.6</v>
      </c>
      <c r="N98" s="200">
        <f t="shared" si="2"/>
        <v>283.20000000000005</v>
      </c>
      <c r="O98" s="110">
        <v>20</v>
      </c>
      <c r="P98" s="231" t="s">
        <v>123</v>
      </c>
      <c r="Q98" s="232">
        <v>2017</v>
      </c>
      <c r="R98" s="288"/>
      <c r="S98" s="288">
        <v>0</v>
      </c>
      <c r="T98" s="262"/>
      <c r="U98" s="261"/>
      <c r="V98" s="261">
        <v>0</v>
      </c>
      <c r="W98" s="262"/>
      <c r="X98" s="156">
        <v>427.5</v>
      </c>
      <c r="Y98" s="157" t="s">
        <v>253</v>
      </c>
      <c r="Z98" s="158">
        <v>44926</v>
      </c>
      <c r="AA98" s="265"/>
      <c r="AB98" s="265">
        <v>0</v>
      </c>
      <c r="AC98" s="266"/>
      <c r="AD98" s="156"/>
      <c r="AE98" s="157" t="s">
        <v>201</v>
      </c>
      <c r="AF98" s="158"/>
      <c r="AG98" s="265"/>
      <c r="AH98" s="265">
        <v>0</v>
      </c>
      <c r="AI98" s="289"/>
      <c r="AJ98" s="267"/>
      <c r="AK98" s="267">
        <v>0</v>
      </c>
      <c r="AL98" s="266"/>
      <c r="AM98" s="267"/>
      <c r="AN98" s="267">
        <v>0</v>
      </c>
      <c r="AO98" s="268"/>
      <c r="AP98" s="267"/>
      <c r="AQ98" s="267">
        <v>0</v>
      </c>
      <c r="AR98" s="268"/>
      <c r="AS98" s="267"/>
      <c r="AT98" s="267">
        <v>0</v>
      </c>
      <c r="AU98" s="268"/>
      <c r="AV98" s="267"/>
      <c r="AW98" s="267">
        <v>0</v>
      </c>
      <c r="AX98" s="269"/>
      <c r="AY98" s="165"/>
      <c r="AZ98" s="166">
        <v>0</v>
      </c>
      <c r="BA98" s="165"/>
      <c r="BB98" s="167" t="s">
        <v>193</v>
      </c>
      <c r="BC98" s="159">
        <v>0</v>
      </c>
      <c r="BD98" s="159">
        <v>0</v>
      </c>
      <c r="BE98" s="159">
        <v>0</v>
      </c>
      <c r="BF98" s="105" t="s">
        <v>193</v>
      </c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</row>
    <row r="99" spans="1:139" s="79" customFormat="1" ht="33.75" customHeight="1" x14ac:dyDescent="0.2">
      <c r="A99" s="319">
        <v>21</v>
      </c>
      <c r="B99" s="290" t="s">
        <v>106</v>
      </c>
      <c r="C99" s="110">
        <v>1950</v>
      </c>
      <c r="D99" s="101" t="s">
        <v>117</v>
      </c>
      <c r="E99" s="110">
        <v>3</v>
      </c>
      <c r="F99" s="110">
        <v>2</v>
      </c>
      <c r="G99" s="110">
        <v>10</v>
      </c>
      <c r="H99" s="110">
        <v>5</v>
      </c>
      <c r="I99" s="110">
        <v>5</v>
      </c>
      <c r="J99" s="110">
        <v>0</v>
      </c>
      <c r="K99" s="200">
        <v>942.7</v>
      </c>
      <c r="L99" s="200">
        <v>859.7</v>
      </c>
      <c r="M99" s="200">
        <v>320.89999999999998</v>
      </c>
      <c r="N99" s="200">
        <f t="shared" si="2"/>
        <v>538.80000000000007</v>
      </c>
      <c r="O99" s="110">
        <v>30</v>
      </c>
      <c r="P99" s="231" t="s">
        <v>121</v>
      </c>
      <c r="Q99" s="232">
        <v>2017</v>
      </c>
      <c r="R99" s="288"/>
      <c r="S99" s="288">
        <v>0</v>
      </c>
      <c r="T99" s="262"/>
      <c r="U99" s="261"/>
      <c r="V99" s="261">
        <v>0</v>
      </c>
      <c r="W99" s="262"/>
      <c r="X99" s="156">
        <v>741</v>
      </c>
      <c r="Y99" s="157" t="s">
        <v>254</v>
      </c>
      <c r="Z99" s="158">
        <v>44926</v>
      </c>
      <c r="AA99" s="265"/>
      <c r="AB99" s="265">
        <v>0</v>
      </c>
      <c r="AC99" s="266"/>
      <c r="AD99" s="156"/>
      <c r="AE99" s="157" t="s">
        <v>201</v>
      </c>
      <c r="AF99" s="158"/>
      <c r="AG99" s="265"/>
      <c r="AH99" s="265">
        <v>0</v>
      </c>
      <c r="AI99" s="289"/>
      <c r="AJ99" s="267"/>
      <c r="AK99" s="267">
        <v>0</v>
      </c>
      <c r="AL99" s="266"/>
      <c r="AM99" s="267"/>
      <c r="AN99" s="267">
        <v>0</v>
      </c>
      <c r="AO99" s="268"/>
      <c r="AP99" s="267"/>
      <c r="AQ99" s="267">
        <v>0</v>
      </c>
      <c r="AR99" s="268"/>
      <c r="AS99" s="267"/>
      <c r="AT99" s="267">
        <v>0</v>
      </c>
      <c r="AU99" s="268"/>
      <c r="AV99" s="267"/>
      <c r="AW99" s="267">
        <v>0</v>
      </c>
      <c r="AX99" s="269"/>
      <c r="AY99" s="165"/>
      <c r="AZ99" s="166">
        <v>0</v>
      </c>
      <c r="BA99" s="165"/>
      <c r="BB99" s="167" t="s">
        <v>194</v>
      </c>
      <c r="BC99" s="159">
        <v>0</v>
      </c>
      <c r="BD99" s="159">
        <v>0</v>
      </c>
      <c r="BE99" s="159">
        <v>0</v>
      </c>
      <c r="BF99" s="105" t="s">
        <v>194</v>
      </c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</row>
    <row r="100" spans="1:139" s="79" customFormat="1" ht="57.75" customHeight="1" x14ac:dyDescent="0.2">
      <c r="A100" s="319">
        <v>22</v>
      </c>
      <c r="B100" s="290" t="s">
        <v>107</v>
      </c>
      <c r="C100" s="110">
        <v>1950</v>
      </c>
      <c r="D100" s="101" t="s">
        <v>117</v>
      </c>
      <c r="E100" s="110">
        <v>2</v>
      </c>
      <c r="F100" s="110">
        <v>2</v>
      </c>
      <c r="G100" s="110">
        <v>12</v>
      </c>
      <c r="H100" s="110">
        <v>2</v>
      </c>
      <c r="I100" s="110">
        <v>10</v>
      </c>
      <c r="J100" s="110">
        <v>0</v>
      </c>
      <c r="K100" s="200">
        <v>803.6</v>
      </c>
      <c r="L100" s="200">
        <v>760.7</v>
      </c>
      <c r="M100" s="200">
        <v>130.9</v>
      </c>
      <c r="N100" s="200">
        <f t="shared" si="2"/>
        <v>629.80000000000007</v>
      </c>
      <c r="O100" s="110">
        <v>47</v>
      </c>
      <c r="P100" s="231" t="s">
        <v>123</v>
      </c>
      <c r="Q100" s="232">
        <v>2017</v>
      </c>
      <c r="R100" s="288"/>
      <c r="S100" s="288">
        <v>0</v>
      </c>
      <c r="T100" s="262"/>
      <c r="U100" s="261"/>
      <c r="V100" s="261">
        <v>0</v>
      </c>
      <c r="W100" s="262"/>
      <c r="X100" s="156">
        <v>823</v>
      </c>
      <c r="Y100" s="157" t="s">
        <v>255</v>
      </c>
      <c r="Z100" s="158">
        <v>44561</v>
      </c>
      <c r="AA100" s="265"/>
      <c r="AB100" s="265">
        <v>0</v>
      </c>
      <c r="AC100" s="266"/>
      <c r="AD100" s="156"/>
      <c r="AE100" s="157" t="s">
        <v>201</v>
      </c>
      <c r="AF100" s="158"/>
      <c r="AG100" s="265"/>
      <c r="AH100" s="265">
        <v>0</v>
      </c>
      <c r="AI100" s="289"/>
      <c r="AJ100" s="267"/>
      <c r="AK100" s="267">
        <v>0</v>
      </c>
      <c r="AL100" s="266"/>
      <c r="AM100" s="267"/>
      <c r="AN100" s="267">
        <v>0</v>
      </c>
      <c r="AO100" s="268"/>
      <c r="AP100" s="267"/>
      <c r="AQ100" s="267">
        <v>0</v>
      </c>
      <c r="AR100" s="268"/>
      <c r="AS100" s="267"/>
      <c r="AT100" s="267">
        <v>0</v>
      </c>
      <c r="AU100" s="268"/>
      <c r="AV100" s="267"/>
      <c r="AW100" s="267">
        <v>0</v>
      </c>
      <c r="AX100" s="269"/>
      <c r="AY100" s="165"/>
      <c r="AZ100" s="166">
        <v>0</v>
      </c>
      <c r="BA100" s="165"/>
      <c r="BB100" s="167" t="s">
        <v>195</v>
      </c>
      <c r="BC100" s="159">
        <v>0</v>
      </c>
      <c r="BD100" s="159">
        <v>0</v>
      </c>
      <c r="BE100" s="159">
        <v>0</v>
      </c>
      <c r="BF100" s="105" t="s">
        <v>195</v>
      </c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</row>
    <row r="101" spans="1:139" s="79" customFormat="1" ht="47.25" customHeight="1" x14ac:dyDescent="0.2">
      <c r="A101" s="319">
        <v>23</v>
      </c>
      <c r="B101" s="290" t="s">
        <v>108</v>
      </c>
      <c r="C101" s="110">
        <v>1950</v>
      </c>
      <c r="D101" s="101" t="s">
        <v>117</v>
      </c>
      <c r="E101" s="110">
        <v>2</v>
      </c>
      <c r="F101" s="110">
        <v>2</v>
      </c>
      <c r="G101" s="110">
        <v>12</v>
      </c>
      <c r="H101" s="110">
        <v>2</v>
      </c>
      <c r="I101" s="110">
        <v>10</v>
      </c>
      <c r="J101" s="110">
        <v>0</v>
      </c>
      <c r="K101" s="200">
        <v>827.4</v>
      </c>
      <c r="L101" s="200">
        <v>761.4</v>
      </c>
      <c r="M101" s="200">
        <v>66</v>
      </c>
      <c r="N101" s="200">
        <f t="shared" si="2"/>
        <v>695.4</v>
      </c>
      <c r="O101" s="110">
        <v>17</v>
      </c>
      <c r="P101" s="231" t="s">
        <v>123</v>
      </c>
      <c r="Q101" s="232">
        <v>2017</v>
      </c>
      <c r="R101" s="288"/>
      <c r="S101" s="288">
        <v>0</v>
      </c>
      <c r="T101" s="262"/>
      <c r="U101" s="261"/>
      <c r="V101" s="261">
        <v>0</v>
      </c>
      <c r="W101" s="262"/>
      <c r="X101" s="156">
        <v>838.91</v>
      </c>
      <c r="Y101" s="157" t="s">
        <v>256</v>
      </c>
      <c r="Z101" s="158">
        <v>44561</v>
      </c>
      <c r="AA101" s="265"/>
      <c r="AB101" s="265">
        <v>0</v>
      </c>
      <c r="AC101" s="266"/>
      <c r="AD101" s="156"/>
      <c r="AE101" s="157" t="s">
        <v>201</v>
      </c>
      <c r="AF101" s="158"/>
      <c r="AG101" s="265"/>
      <c r="AH101" s="265">
        <v>0</v>
      </c>
      <c r="AI101" s="289"/>
      <c r="AJ101" s="267"/>
      <c r="AK101" s="267">
        <v>0</v>
      </c>
      <c r="AL101" s="266"/>
      <c r="AM101" s="267"/>
      <c r="AN101" s="267">
        <v>0</v>
      </c>
      <c r="AO101" s="268"/>
      <c r="AP101" s="267"/>
      <c r="AQ101" s="267">
        <v>0</v>
      </c>
      <c r="AR101" s="268"/>
      <c r="AS101" s="267"/>
      <c r="AT101" s="267">
        <v>0</v>
      </c>
      <c r="AU101" s="268"/>
      <c r="AV101" s="267"/>
      <c r="AW101" s="267">
        <v>0</v>
      </c>
      <c r="AX101" s="269"/>
      <c r="AY101" s="165"/>
      <c r="AZ101" s="166">
        <v>0</v>
      </c>
      <c r="BA101" s="165"/>
      <c r="BB101" s="167" t="s">
        <v>196</v>
      </c>
      <c r="BC101" s="159">
        <v>0</v>
      </c>
      <c r="BD101" s="159">
        <v>0</v>
      </c>
      <c r="BE101" s="159">
        <v>0</v>
      </c>
      <c r="BF101" s="105" t="s">
        <v>196</v>
      </c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</row>
    <row r="102" spans="1:139" s="79" customFormat="1" ht="22.5" customHeight="1" x14ac:dyDescent="0.2">
      <c r="A102" s="319">
        <v>24</v>
      </c>
      <c r="B102" s="290" t="s">
        <v>109</v>
      </c>
      <c r="C102" s="110">
        <v>1952</v>
      </c>
      <c r="D102" s="101" t="s">
        <v>117</v>
      </c>
      <c r="E102" s="110">
        <v>2</v>
      </c>
      <c r="F102" s="110">
        <v>2</v>
      </c>
      <c r="G102" s="110">
        <v>12</v>
      </c>
      <c r="H102" s="110">
        <v>0</v>
      </c>
      <c r="I102" s="110">
        <v>12</v>
      </c>
      <c r="J102" s="110">
        <v>0</v>
      </c>
      <c r="K102" s="200">
        <v>667.4</v>
      </c>
      <c r="L102" s="200">
        <v>611.4</v>
      </c>
      <c r="M102" s="200">
        <v>0</v>
      </c>
      <c r="N102" s="200">
        <f t="shared" si="2"/>
        <v>611.4</v>
      </c>
      <c r="O102" s="110">
        <v>24</v>
      </c>
      <c r="P102" s="231" t="s">
        <v>118</v>
      </c>
      <c r="Q102" s="232">
        <v>2019</v>
      </c>
      <c r="R102" s="288"/>
      <c r="S102" s="288">
        <v>0</v>
      </c>
      <c r="T102" s="262"/>
      <c r="U102" s="261"/>
      <c r="V102" s="261">
        <v>0</v>
      </c>
      <c r="W102" s="262"/>
      <c r="X102" s="156">
        <v>1830.3</v>
      </c>
      <c r="Y102" s="157" t="s">
        <v>257</v>
      </c>
      <c r="Z102" s="158">
        <v>44561</v>
      </c>
      <c r="AA102" s="265"/>
      <c r="AB102" s="265">
        <v>0</v>
      </c>
      <c r="AC102" s="266"/>
      <c r="AD102" s="156"/>
      <c r="AE102" s="157" t="s">
        <v>201</v>
      </c>
      <c r="AF102" s="158"/>
      <c r="AG102" s="265"/>
      <c r="AH102" s="265">
        <v>0</v>
      </c>
      <c r="AI102" s="289"/>
      <c r="AJ102" s="267"/>
      <c r="AK102" s="267">
        <v>0</v>
      </c>
      <c r="AL102" s="266"/>
      <c r="AM102" s="267"/>
      <c r="AN102" s="267">
        <v>0</v>
      </c>
      <c r="AO102" s="268"/>
      <c r="AP102" s="267"/>
      <c r="AQ102" s="267">
        <v>0</v>
      </c>
      <c r="AR102" s="268"/>
      <c r="AS102" s="267"/>
      <c r="AT102" s="267">
        <v>0</v>
      </c>
      <c r="AU102" s="268"/>
      <c r="AV102" s="267"/>
      <c r="AW102" s="267">
        <v>0</v>
      </c>
      <c r="AX102" s="269"/>
      <c r="AY102" s="165"/>
      <c r="AZ102" s="166">
        <v>0</v>
      </c>
      <c r="BA102" s="165"/>
      <c r="BB102" s="167" t="s">
        <v>197</v>
      </c>
      <c r="BC102" s="159">
        <v>0</v>
      </c>
      <c r="BD102" s="159">
        <v>0</v>
      </c>
      <c r="BE102" s="159">
        <v>0</v>
      </c>
      <c r="BF102" s="105" t="s">
        <v>197</v>
      </c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</row>
    <row r="103" spans="1:139" s="79" customFormat="1" ht="48" customHeight="1" x14ac:dyDescent="0.2">
      <c r="A103" s="319">
        <v>25</v>
      </c>
      <c r="B103" s="290" t="s">
        <v>110</v>
      </c>
      <c r="C103" s="110">
        <v>1945</v>
      </c>
      <c r="D103" s="101" t="s">
        <v>117</v>
      </c>
      <c r="E103" s="110">
        <v>2</v>
      </c>
      <c r="F103" s="110">
        <v>1</v>
      </c>
      <c r="G103" s="110">
        <v>10</v>
      </c>
      <c r="H103" s="110">
        <v>0</v>
      </c>
      <c r="I103" s="110">
        <v>10</v>
      </c>
      <c r="J103" s="110">
        <v>0</v>
      </c>
      <c r="K103" s="200">
        <v>558.70000000000005</v>
      </c>
      <c r="L103" s="200">
        <v>503.5</v>
      </c>
      <c r="M103" s="200">
        <v>0</v>
      </c>
      <c r="N103" s="200">
        <f t="shared" si="2"/>
        <v>503.5</v>
      </c>
      <c r="O103" s="110">
        <v>13</v>
      </c>
      <c r="P103" s="231" t="s">
        <v>123</v>
      </c>
      <c r="Q103" s="232">
        <v>2017</v>
      </c>
      <c r="R103" s="288"/>
      <c r="S103" s="288">
        <v>0</v>
      </c>
      <c r="T103" s="262"/>
      <c r="U103" s="261"/>
      <c r="V103" s="261">
        <v>0</v>
      </c>
      <c r="W103" s="262"/>
      <c r="X103" s="156">
        <v>435.84</v>
      </c>
      <c r="Y103" s="157" t="s">
        <v>258</v>
      </c>
      <c r="Z103" s="158">
        <v>44926</v>
      </c>
      <c r="AA103" s="265"/>
      <c r="AB103" s="265">
        <v>0</v>
      </c>
      <c r="AC103" s="266"/>
      <c r="AD103" s="156"/>
      <c r="AE103" s="157" t="s">
        <v>201</v>
      </c>
      <c r="AF103" s="158"/>
      <c r="AG103" s="265"/>
      <c r="AH103" s="265">
        <v>0</v>
      </c>
      <c r="AI103" s="289"/>
      <c r="AJ103" s="267"/>
      <c r="AK103" s="267">
        <v>0</v>
      </c>
      <c r="AL103" s="266"/>
      <c r="AM103" s="267"/>
      <c r="AN103" s="267">
        <v>0</v>
      </c>
      <c r="AO103" s="268"/>
      <c r="AP103" s="267"/>
      <c r="AQ103" s="267">
        <v>0</v>
      </c>
      <c r="AR103" s="268"/>
      <c r="AS103" s="267"/>
      <c r="AT103" s="267">
        <v>0</v>
      </c>
      <c r="AU103" s="268"/>
      <c r="AV103" s="267"/>
      <c r="AW103" s="267">
        <v>0</v>
      </c>
      <c r="AX103" s="269"/>
      <c r="AY103" s="165"/>
      <c r="AZ103" s="166">
        <v>0</v>
      </c>
      <c r="BA103" s="165"/>
      <c r="BB103" s="167" t="s">
        <v>198</v>
      </c>
      <c r="BC103" s="159">
        <v>0</v>
      </c>
      <c r="BD103" s="159">
        <v>0</v>
      </c>
      <c r="BE103" s="159">
        <v>0</v>
      </c>
      <c r="BF103" s="105" t="s">
        <v>198</v>
      </c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</row>
    <row r="104" spans="1:139" s="79" customFormat="1" ht="22.5" customHeight="1" x14ac:dyDescent="0.2">
      <c r="A104" s="319">
        <v>26</v>
      </c>
      <c r="B104" s="256" t="s">
        <v>111</v>
      </c>
      <c r="C104" s="110">
        <v>1951</v>
      </c>
      <c r="D104" s="101" t="s">
        <v>117</v>
      </c>
      <c r="E104" s="110">
        <v>3</v>
      </c>
      <c r="F104" s="110">
        <v>2</v>
      </c>
      <c r="G104" s="110">
        <v>14</v>
      </c>
      <c r="H104" s="110">
        <v>5</v>
      </c>
      <c r="I104" s="110">
        <v>9</v>
      </c>
      <c r="J104" s="110">
        <v>0</v>
      </c>
      <c r="K104" s="200">
        <v>850.9</v>
      </c>
      <c r="L104" s="200">
        <v>763.2</v>
      </c>
      <c r="M104" s="200">
        <v>243.9</v>
      </c>
      <c r="N104" s="200">
        <f t="shared" si="2"/>
        <v>519.30000000000007</v>
      </c>
      <c r="O104" s="110">
        <v>35</v>
      </c>
      <c r="P104" s="231" t="s">
        <v>118</v>
      </c>
      <c r="Q104" s="232">
        <v>2018</v>
      </c>
      <c r="R104" s="288"/>
      <c r="S104" s="288">
        <v>0</v>
      </c>
      <c r="T104" s="262"/>
      <c r="U104" s="261"/>
      <c r="V104" s="261">
        <v>0</v>
      </c>
      <c r="W104" s="262"/>
      <c r="X104" s="156">
        <v>1644.23</v>
      </c>
      <c r="Y104" s="157" t="s">
        <v>259</v>
      </c>
      <c r="Z104" s="158">
        <v>44926</v>
      </c>
      <c r="AA104" s="265"/>
      <c r="AB104" s="265">
        <v>0</v>
      </c>
      <c r="AC104" s="266"/>
      <c r="AD104" s="156"/>
      <c r="AE104" s="157" t="s">
        <v>201</v>
      </c>
      <c r="AF104" s="158"/>
      <c r="AG104" s="265"/>
      <c r="AH104" s="265">
        <v>0</v>
      </c>
      <c r="AI104" s="289"/>
      <c r="AJ104" s="267"/>
      <c r="AK104" s="267">
        <v>0</v>
      </c>
      <c r="AL104" s="266"/>
      <c r="AM104" s="267"/>
      <c r="AN104" s="267">
        <v>0</v>
      </c>
      <c r="AO104" s="268"/>
      <c r="AP104" s="267"/>
      <c r="AQ104" s="267">
        <v>0</v>
      </c>
      <c r="AR104" s="268"/>
      <c r="AS104" s="267"/>
      <c r="AT104" s="267">
        <v>0</v>
      </c>
      <c r="AU104" s="268"/>
      <c r="AV104" s="267"/>
      <c r="AW104" s="267">
        <v>0</v>
      </c>
      <c r="AX104" s="269"/>
      <c r="AY104" s="165"/>
      <c r="AZ104" s="166">
        <v>0</v>
      </c>
      <c r="BA104" s="165"/>
      <c r="BB104" s="167" t="s">
        <v>199</v>
      </c>
      <c r="BC104" s="159">
        <v>0</v>
      </c>
      <c r="BD104" s="159">
        <v>0</v>
      </c>
      <c r="BE104" s="159">
        <v>0</v>
      </c>
      <c r="BF104" s="291" t="s">
        <v>199</v>
      </c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</row>
    <row r="105" spans="1:139" s="79" customFormat="1" ht="22.5" customHeight="1" x14ac:dyDescent="0.2">
      <c r="A105" s="319">
        <v>27</v>
      </c>
      <c r="B105" s="256" t="s">
        <v>112</v>
      </c>
      <c r="C105" s="110">
        <v>1952</v>
      </c>
      <c r="D105" s="101" t="s">
        <v>117</v>
      </c>
      <c r="E105" s="110">
        <v>2</v>
      </c>
      <c r="F105" s="110">
        <v>1</v>
      </c>
      <c r="G105" s="110">
        <v>6</v>
      </c>
      <c r="H105" s="110">
        <v>3</v>
      </c>
      <c r="I105" s="110">
        <v>3</v>
      </c>
      <c r="J105" s="110">
        <v>0</v>
      </c>
      <c r="K105" s="200">
        <v>372.6</v>
      </c>
      <c r="L105" s="200">
        <v>337.6</v>
      </c>
      <c r="M105" s="200">
        <v>180.1</v>
      </c>
      <c r="N105" s="200">
        <f t="shared" si="2"/>
        <v>157.50000000000003</v>
      </c>
      <c r="O105" s="110">
        <v>25</v>
      </c>
      <c r="P105" s="231" t="s">
        <v>118</v>
      </c>
      <c r="Q105" s="232">
        <v>2019</v>
      </c>
      <c r="R105" s="288"/>
      <c r="S105" s="288">
        <v>0</v>
      </c>
      <c r="T105" s="262"/>
      <c r="U105" s="261"/>
      <c r="V105" s="261">
        <v>0</v>
      </c>
      <c r="W105" s="262"/>
      <c r="X105" s="156">
        <v>881.18</v>
      </c>
      <c r="Y105" s="157" t="s">
        <v>260</v>
      </c>
      <c r="Z105" s="158">
        <v>44926</v>
      </c>
      <c r="AA105" s="265"/>
      <c r="AB105" s="265">
        <v>0</v>
      </c>
      <c r="AC105" s="266"/>
      <c r="AD105" s="156">
        <v>902</v>
      </c>
      <c r="AE105" s="157" t="s">
        <v>340</v>
      </c>
      <c r="AF105" s="158">
        <v>44926</v>
      </c>
      <c r="AG105" s="265"/>
      <c r="AH105" s="265">
        <v>0</v>
      </c>
      <c r="AI105" s="289"/>
      <c r="AJ105" s="267"/>
      <c r="AK105" s="267">
        <v>0</v>
      </c>
      <c r="AL105" s="266"/>
      <c r="AM105" s="267"/>
      <c r="AN105" s="267">
        <v>0</v>
      </c>
      <c r="AO105" s="268"/>
      <c r="AP105" s="267"/>
      <c r="AQ105" s="267">
        <v>0</v>
      </c>
      <c r="AR105" s="268"/>
      <c r="AS105" s="267"/>
      <c r="AT105" s="267">
        <v>0</v>
      </c>
      <c r="AU105" s="268"/>
      <c r="AV105" s="267"/>
      <c r="AW105" s="267">
        <v>0</v>
      </c>
      <c r="AX105" s="269"/>
      <c r="AY105" s="165"/>
      <c r="AZ105" s="166">
        <v>0</v>
      </c>
      <c r="BA105" s="165"/>
      <c r="BB105" s="167" t="s">
        <v>359</v>
      </c>
      <c r="BC105" s="159">
        <v>0</v>
      </c>
      <c r="BD105" s="159">
        <v>0</v>
      </c>
      <c r="BE105" s="159">
        <v>0</v>
      </c>
      <c r="BF105" s="292" t="s">
        <v>359</v>
      </c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</row>
    <row r="106" spans="1:139" s="79" customFormat="1" ht="19.5" customHeight="1" x14ac:dyDescent="0.2">
      <c r="A106" s="319">
        <v>28</v>
      </c>
      <c r="B106" s="256" t="s">
        <v>113</v>
      </c>
      <c r="C106" s="110">
        <v>1952</v>
      </c>
      <c r="D106" s="101" t="s">
        <v>117</v>
      </c>
      <c r="E106" s="110">
        <v>2</v>
      </c>
      <c r="F106" s="110">
        <v>1</v>
      </c>
      <c r="G106" s="110">
        <v>6</v>
      </c>
      <c r="H106" s="110">
        <v>4</v>
      </c>
      <c r="I106" s="110">
        <v>2</v>
      </c>
      <c r="J106" s="110">
        <v>0</v>
      </c>
      <c r="K106" s="200">
        <v>387.2</v>
      </c>
      <c r="L106" s="200">
        <v>352.2</v>
      </c>
      <c r="M106" s="200">
        <f>L106-N106</f>
        <v>176</v>
      </c>
      <c r="N106" s="200">
        <v>176.2</v>
      </c>
      <c r="O106" s="110">
        <v>16</v>
      </c>
      <c r="P106" s="231" t="s">
        <v>118</v>
      </c>
      <c r="Q106" s="232">
        <v>2019</v>
      </c>
      <c r="R106" s="288"/>
      <c r="S106" s="288">
        <v>0</v>
      </c>
      <c r="T106" s="262"/>
      <c r="U106" s="261"/>
      <c r="V106" s="261">
        <v>0</v>
      </c>
      <c r="W106" s="262"/>
      <c r="X106" s="156">
        <v>1062.78</v>
      </c>
      <c r="Y106" s="157" t="s">
        <v>261</v>
      </c>
      <c r="Z106" s="158">
        <v>44926</v>
      </c>
      <c r="AA106" s="265"/>
      <c r="AB106" s="265">
        <v>0</v>
      </c>
      <c r="AC106" s="266"/>
      <c r="AD106" s="156">
        <v>902</v>
      </c>
      <c r="AE106" s="157" t="s">
        <v>340</v>
      </c>
      <c r="AF106" s="158">
        <v>44926</v>
      </c>
      <c r="AG106" s="265"/>
      <c r="AH106" s="265">
        <v>0</v>
      </c>
      <c r="AI106" s="289"/>
      <c r="AJ106" s="267"/>
      <c r="AK106" s="267">
        <v>0</v>
      </c>
      <c r="AL106" s="266"/>
      <c r="AM106" s="267"/>
      <c r="AN106" s="267">
        <v>0</v>
      </c>
      <c r="AO106" s="268"/>
      <c r="AP106" s="267"/>
      <c r="AQ106" s="267">
        <v>0</v>
      </c>
      <c r="AR106" s="268"/>
      <c r="AS106" s="267"/>
      <c r="AT106" s="267">
        <v>0</v>
      </c>
      <c r="AU106" s="268"/>
      <c r="AV106" s="267"/>
      <c r="AW106" s="267">
        <v>0</v>
      </c>
      <c r="AX106" s="269"/>
      <c r="AY106" s="165"/>
      <c r="AZ106" s="166">
        <v>0</v>
      </c>
      <c r="BA106" s="165"/>
      <c r="BB106" s="167" t="s">
        <v>360</v>
      </c>
      <c r="BC106" s="159">
        <v>0</v>
      </c>
      <c r="BD106" s="159">
        <v>0</v>
      </c>
      <c r="BE106" s="159">
        <v>0</v>
      </c>
      <c r="BF106" s="292" t="s">
        <v>360</v>
      </c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</row>
    <row r="107" spans="1:139" s="79" customFormat="1" ht="21" customHeight="1" x14ac:dyDescent="0.2">
      <c r="A107" s="319">
        <v>29</v>
      </c>
      <c r="B107" s="256" t="s">
        <v>114</v>
      </c>
      <c r="C107" s="110">
        <v>1950</v>
      </c>
      <c r="D107" s="101" t="s">
        <v>117</v>
      </c>
      <c r="E107" s="110">
        <v>2</v>
      </c>
      <c r="F107" s="110">
        <v>2</v>
      </c>
      <c r="G107" s="110">
        <v>12</v>
      </c>
      <c r="H107" s="110">
        <v>2</v>
      </c>
      <c r="I107" s="110">
        <v>10</v>
      </c>
      <c r="J107" s="110">
        <v>0</v>
      </c>
      <c r="K107" s="200">
        <v>730.4</v>
      </c>
      <c r="L107" s="200">
        <v>659.1</v>
      </c>
      <c r="M107" s="200">
        <v>77.5</v>
      </c>
      <c r="N107" s="200">
        <f>L107-M107</f>
        <v>581.6</v>
      </c>
      <c r="O107" s="110">
        <v>35</v>
      </c>
      <c r="P107" s="231" t="s">
        <v>118</v>
      </c>
      <c r="Q107" s="232">
        <v>2018</v>
      </c>
      <c r="R107" s="288"/>
      <c r="S107" s="288">
        <v>0</v>
      </c>
      <c r="T107" s="262"/>
      <c r="U107" s="261"/>
      <c r="V107" s="261">
        <v>0</v>
      </c>
      <c r="W107" s="262"/>
      <c r="X107" s="156">
        <v>1893</v>
      </c>
      <c r="Y107" s="157" t="s">
        <v>262</v>
      </c>
      <c r="Z107" s="158">
        <v>44926</v>
      </c>
      <c r="AA107" s="265"/>
      <c r="AB107" s="265">
        <v>0</v>
      </c>
      <c r="AC107" s="266"/>
      <c r="AD107" s="156"/>
      <c r="AE107" s="157" t="s">
        <v>201</v>
      </c>
      <c r="AF107" s="158"/>
      <c r="AG107" s="265"/>
      <c r="AH107" s="265">
        <v>0</v>
      </c>
      <c r="AI107" s="289"/>
      <c r="AJ107" s="267"/>
      <c r="AK107" s="267">
        <v>0</v>
      </c>
      <c r="AL107" s="266"/>
      <c r="AM107" s="267"/>
      <c r="AN107" s="267">
        <v>0</v>
      </c>
      <c r="AO107" s="268"/>
      <c r="AP107" s="267"/>
      <c r="AQ107" s="267">
        <v>0</v>
      </c>
      <c r="AR107" s="268"/>
      <c r="AS107" s="267"/>
      <c r="AT107" s="267">
        <v>0</v>
      </c>
      <c r="AU107" s="268"/>
      <c r="AV107" s="267"/>
      <c r="AW107" s="267">
        <v>0</v>
      </c>
      <c r="AX107" s="269"/>
      <c r="AY107" s="165"/>
      <c r="AZ107" s="166">
        <v>0</v>
      </c>
      <c r="BA107" s="165"/>
      <c r="BB107" s="167" t="s">
        <v>200</v>
      </c>
      <c r="BC107" s="159">
        <v>0</v>
      </c>
      <c r="BD107" s="159">
        <v>0</v>
      </c>
      <c r="BE107" s="159">
        <v>0</v>
      </c>
      <c r="BF107" s="292" t="s">
        <v>200</v>
      </c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</row>
    <row r="108" spans="1:139" s="79" customFormat="1" ht="20.25" customHeight="1" x14ac:dyDescent="0.2">
      <c r="A108" s="319">
        <v>30</v>
      </c>
      <c r="B108" s="256" t="s">
        <v>115</v>
      </c>
      <c r="C108" s="110">
        <v>1952</v>
      </c>
      <c r="D108" s="101" t="s">
        <v>117</v>
      </c>
      <c r="E108" s="110">
        <v>2</v>
      </c>
      <c r="F108" s="110">
        <v>1</v>
      </c>
      <c r="G108" s="110">
        <v>6</v>
      </c>
      <c r="H108" s="110">
        <v>4</v>
      </c>
      <c r="I108" s="110">
        <v>2</v>
      </c>
      <c r="J108" s="110">
        <v>0</v>
      </c>
      <c r="K108" s="200">
        <v>376.2</v>
      </c>
      <c r="L108" s="200">
        <v>359</v>
      </c>
      <c r="M108" s="200">
        <f>L108-N108</f>
        <v>244.2</v>
      </c>
      <c r="N108" s="200">
        <v>114.8</v>
      </c>
      <c r="O108" s="110">
        <v>19</v>
      </c>
      <c r="P108" s="231" t="s">
        <v>118</v>
      </c>
      <c r="Q108" s="232">
        <v>2019</v>
      </c>
      <c r="R108" s="288"/>
      <c r="S108" s="288">
        <v>0</v>
      </c>
      <c r="T108" s="262"/>
      <c r="U108" s="261"/>
      <c r="V108" s="261">
        <v>0</v>
      </c>
      <c r="W108" s="262"/>
      <c r="X108" s="156">
        <v>1110.3800000000001</v>
      </c>
      <c r="Y108" s="157" t="s">
        <v>263</v>
      </c>
      <c r="Z108" s="158">
        <v>44926</v>
      </c>
      <c r="AA108" s="265"/>
      <c r="AB108" s="265">
        <v>0</v>
      </c>
      <c r="AC108" s="266"/>
      <c r="AD108" s="156">
        <v>902</v>
      </c>
      <c r="AE108" s="157" t="s">
        <v>340</v>
      </c>
      <c r="AF108" s="158">
        <v>44926</v>
      </c>
      <c r="AG108" s="265"/>
      <c r="AH108" s="265">
        <v>0</v>
      </c>
      <c r="AI108" s="289"/>
      <c r="AJ108" s="267"/>
      <c r="AK108" s="267">
        <v>0</v>
      </c>
      <c r="AL108" s="266"/>
      <c r="AM108" s="267"/>
      <c r="AN108" s="267">
        <v>0</v>
      </c>
      <c r="AO108" s="268"/>
      <c r="AP108" s="267"/>
      <c r="AQ108" s="267">
        <v>0</v>
      </c>
      <c r="AR108" s="268"/>
      <c r="AS108" s="267"/>
      <c r="AT108" s="267">
        <v>0</v>
      </c>
      <c r="AU108" s="268"/>
      <c r="AV108" s="267"/>
      <c r="AW108" s="267">
        <v>0</v>
      </c>
      <c r="AX108" s="269"/>
      <c r="AY108" s="165"/>
      <c r="AZ108" s="166">
        <v>0</v>
      </c>
      <c r="BA108" s="165"/>
      <c r="BB108" s="167" t="s">
        <v>361</v>
      </c>
      <c r="BC108" s="159">
        <v>0</v>
      </c>
      <c r="BD108" s="159">
        <v>0</v>
      </c>
      <c r="BE108" s="159">
        <v>0</v>
      </c>
      <c r="BF108" s="292" t="s">
        <v>361</v>
      </c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</row>
    <row r="109" spans="1:139" s="79" customFormat="1" ht="20.25" customHeight="1" x14ac:dyDescent="0.2">
      <c r="A109" s="319">
        <v>31</v>
      </c>
      <c r="B109" s="256" t="s">
        <v>116</v>
      </c>
      <c r="C109" s="110">
        <v>1952</v>
      </c>
      <c r="D109" s="101" t="s">
        <v>117</v>
      </c>
      <c r="E109" s="110">
        <v>2</v>
      </c>
      <c r="F109" s="110">
        <v>1</v>
      </c>
      <c r="G109" s="110">
        <v>6</v>
      </c>
      <c r="H109" s="110">
        <v>3</v>
      </c>
      <c r="I109" s="110">
        <v>3</v>
      </c>
      <c r="J109" s="110">
        <v>0</v>
      </c>
      <c r="K109" s="200">
        <v>389.7</v>
      </c>
      <c r="L109" s="200">
        <v>354.7</v>
      </c>
      <c r="M109" s="200">
        <v>93.9</v>
      </c>
      <c r="N109" s="200">
        <f>L109-M109</f>
        <v>260.79999999999995</v>
      </c>
      <c r="O109" s="110">
        <v>30</v>
      </c>
      <c r="P109" s="231" t="s">
        <v>118</v>
      </c>
      <c r="Q109" s="232">
        <v>2019</v>
      </c>
      <c r="R109" s="288"/>
      <c r="S109" s="288">
        <v>0</v>
      </c>
      <c r="T109" s="262"/>
      <c r="U109" s="261"/>
      <c r="V109" s="261">
        <v>0</v>
      </c>
      <c r="W109" s="262"/>
      <c r="X109" s="156">
        <v>1118.8699999999999</v>
      </c>
      <c r="Y109" s="157" t="s">
        <v>264</v>
      </c>
      <c r="Z109" s="158">
        <v>44926</v>
      </c>
      <c r="AA109" s="265"/>
      <c r="AB109" s="265">
        <v>0</v>
      </c>
      <c r="AC109" s="266"/>
      <c r="AD109" s="156">
        <v>902</v>
      </c>
      <c r="AE109" s="157" t="s">
        <v>340</v>
      </c>
      <c r="AF109" s="158">
        <v>44926</v>
      </c>
      <c r="AG109" s="265"/>
      <c r="AH109" s="265">
        <v>0</v>
      </c>
      <c r="AI109" s="289"/>
      <c r="AJ109" s="267"/>
      <c r="AK109" s="267">
        <v>0</v>
      </c>
      <c r="AL109" s="266"/>
      <c r="AM109" s="267"/>
      <c r="AN109" s="267">
        <v>0</v>
      </c>
      <c r="AO109" s="268"/>
      <c r="AP109" s="267"/>
      <c r="AQ109" s="267">
        <v>0</v>
      </c>
      <c r="AR109" s="268"/>
      <c r="AS109" s="267"/>
      <c r="AT109" s="267">
        <v>0</v>
      </c>
      <c r="AU109" s="268"/>
      <c r="AV109" s="267"/>
      <c r="AW109" s="267">
        <v>0</v>
      </c>
      <c r="AX109" s="269"/>
      <c r="AY109" s="165"/>
      <c r="AZ109" s="166">
        <v>0</v>
      </c>
      <c r="BA109" s="165"/>
      <c r="BB109" s="167" t="s">
        <v>362</v>
      </c>
      <c r="BC109" s="159">
        <v>0</v>
      </c>
      <c r="BD109" s="159">
        <v>0</v>
      </c>
      <c r="BE109" s="159">
        <v>0</v>
      </c>
      <c r="BF109" s="292" t="s">
        <v>362</v>
      </c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</row>
    <row r="110" spans="1:139" s="3" customFormat="1" ht="18" customHeight="1" x14ac:dyDescent="0.3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50"/>
      <c r="L110" s="50"/>
      <c r="M110" s="50"/>
      <c r="N110" s="50"/>
      <c r="O110" s="49"/>
      <c r="P110" s="49"/>
      <c r="Q110" s="49"/>
      <c r="R110" s="51"/>
      <c r="S110" s="52"/>
      <c r="T110" s="53"/>
      <c r="U110" s="54"/>
      <c r="V110" s="54"/>
      <c r="W110" s="53"/>
      <c r="X110" s="53"/>
      <c r="Y110" s="54"/>
      <c r="Z110" s="53"/>
      <c r="AA110" s="53"/>
      <c r="AB110" s="53"/>
      <c r="AC110" s="53"/>
      <c r="AD110" s="53"/>
      <c r="AE110" s="54"/>
      <c r="AF110" s="53"/>
      <c r="AG110" s="53"/>
      <c r="AH110" s="54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5"/>
      <c r="AY110" s="55"/>
      <c r="AZ110" s="55"/>
      <c r="BA110" s="55"/>
      <c r="BB110" s="54"/>
      <c r="BC110" s="53"/>
      <c r="BD110" s="53"/>
      <c r="BE110" s="53"/>
      <c r="BF110" s="56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</row>
    <row r="111" spans="1:139" x14ac:dyDescent="0.25">
      <c r="A111" s="57" t="s">
        <v>45</v>
      </c>
      <c r="B111" s="58"/>
      <c r="C111" s="59"/>
      <c r="D111" s="59"/>
      <c r="E111" s="59"/>
      <c r="F111" s="59"/>
      <c r="G111" s="59"/>
    </row>
    <row r="112" spans="1:139" x14ac:dyDescent="0.25">
      <c r="A112" s="57" t="s">
        <v>365</v>
      </c>
      <c r="B112" s="64"/>
      <c r="C112" s="65"/>
      <c r="D112" s="65"/>
      <c r="E112" s="65"/>
      <c r="F112" s="65"/>
      <c r="G112" s="65"/>
      <c r="H112" s="402"/>
      <c r="I112" s="402"/>
    </row>
    <row r="113" spans="1:15" x14ac:dyDescent="0.25">
      <c r="A113" s="57" t="s">
        <v>46</v>
      </c>
      <c r="B113" s="64"/>
      <c r="C113" s="65"/>
      <c r="D113" s="65"/>
      <c r="E113" s="65"/>
      <c r="F113" s="59"/>
      <c r="G113" s="59"/>
      <c r="H113" s="65"/>
      <c r="I113" s="65"/>
      <c r="J113" s="65"/>
      <c r="K113" s="66"/>
      <c r="L113" s="449" t="s">
        <v>313</v>
      </c>
      <c r="M113" s="449"/>
      <c r="N113" s="450"/>
      <c r="O113" s="450"/>
    </row>
    <row r="114" spans="1:15" x14ac:dyDescent="0.25">
      <c r="A114" s="67" t="s">
        <v>312</v>
      </c>
      <c r="B114" s="68"/>
      <c r="C114" s="69"/>
      <c r="D114" s="65"/>
      <c r="E114" s="65"/>
      <c r="F114" s="59"/>
      <c r="G114" s="59"/>
    </row>
    <row r="115" spans="1:15" x14ac:dyDescent="0.25">
      <c r="A115" s="401"/>
      <c r="B115" s="401"/>
    </row>
  </sheetData>
  <mergeCells count="40">
    <mergeCell ref="L113:O113"/>
    <mergeCell ref="AG8:AI9"/>
    <mergeCell ref="AJ8:AL9"/>
    <mergeCell ref="R8:T9"/>
    <mergeCell ref="U8:W9"/>
    <mergeCell ref="X8:Z9"/>
    <mergeCell ref="AA8:AC9"/>
    <mergeCell ref="AD8:AF9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M7:BA7"/>
    <mergeCell ref="AY8:BA9"/>
    <mergeCell ref="A115:B115"/>
    <mergeCell ref="H112:I112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</mergeCells>
  <printOptions horizontalCentered="1"/>
  <pageMargins left="1.1811023622047245" right="0.59055118110236227" top="0.59055118110236227" bottom="0" header="0" footer="0"/>
  <pageSetup paperSize="9" scale="41" orientation="portrait" r:id="rId1"/>
  <colBreaks count="1" manualBreakCount="1">
    <brk id="34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2021-11-24T13:26:03Z</cp:lastPrinted>
  <dcterms:created xsi:type="dcterms:W3CDTF">2017-02-13T07:26:00Z</dcterms:created>
  <dcterms:modified xsi:type="dcterms:W3CDTF">2022-04-06T13:09:44Z</dcterms:modified>
</cp:coreProperties>
</file>