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2 год\СОВЕТ 32 от 29.09.2022\167-32-РСД Уточнение бюджета сентябрь\"/>
    </mc:Choice>
  </mc:AlternateContent>
  <bookViews>
    <workbookView xWindow="150" yWindow="570" windowWidth="28455" windowHeight="11955"/>
  </bookViews>
  <sheets>
    <sheet name="Результат 1" sheetId="1" r:id="rId1"/>
  </sheets>
  <definedNames>
    <definedName name="_xlnm.Print_Titles" localSheetId="0">'Результат 1'!$5:$7</definedName>
  </definedNames>
  <calcPr calcId="152511"/>
</workbook>
</file>

<file path=xl/calcChain.xml><?xml version="1.0" encoding="utf-8"?>
<calcChain xmlns="http://schemas.openxmlformats.org/spreadsheetml/2006/main">
  <c r="E92" i="1" l="1"/>
  <c r="D92" i="1"/>
  <c r="C92" i="1"/>
  <c r="E166" i="1"/>
  <c r="D166" i="1"/>
  <c r="C166" i="1"/>
  <c r="D98" i="1" l="1"/>
  <c r="E98" i="1"/>
  <c r="C98" i="1"/>
  <c r="E96" i="1"/>
  <c r="D96" i="1"/>
  <c r="C96" i="1"/>
  <c r="E80" i="1"/>
  <c r="D80" i="1"/>
  <c r="C80" i="1"/>
  <c r="C64" i="1"/>
  <c r="E116" i="1"/>
  <c r="D116" i="1"/>
  <c r="C116" i="1"/>
  <c r="D18" i="1"/>
  <c r="D10" i="1"/>
  <c r="D17" i="1" s="1"/>
  <c r="E18" i="1"/>
  <c r="C18" i="1"/>
  <c r="D16" i="1" l="1"/>
  <c r="E10" i="1"/>
  <c r="E17" i="1" s="1"/>
  <c r="E16" i="1" l="1"/>
  <c r="C10" i="1" l="1"/>
  <c r="C17" i="1" l="1"/>
  <c r="C16" i="1" s="1"/>
  <c r="E55" i="1"/>
  <c r="D55" i="1"/>
  <c r="C55" i="1"/>
  <c r="E102" i="1" l="1"/>
  <c r="D102" i="1"/>
  <c r="C102" i="1"/>
  <c r="E94" i="1"/>
  <c r="E79" i="1" s="1"/>
  <c r="D94" i="1"/>
  <c r="D79" i="1" s="1"/>
  <c r="C94" i="1"/>
  <c r="C79" i="1" s="1"/>
  <c r="E159" i="1" l="1"/>
  <c r="E145" i="1" s="1"/>
  <c r="D159" i="1"/>
  <c r="D145" i="1" s="1"/>
  <c r="C159" i="1"/>
  <c r="C145" i="1" s="1"/>
  <c r="E104" i="1"/>
  <c r="D104" i="1"/>
  <c r="E77" i="1"/>
  <c r="D77" i="1"/>
  <c r="C77" i="1"/>
  <c r="E75" i="1"/>
  <c r="D75" i="1"/>
  <c r="C75" i="1"/>
  <c r="E73" i="1"/>
  <c r="D73" i="1"/>
  <c r="C73" i="1"/>
  <c r="E71" i="1"/>
  <c r="D71" i="1"/>
  <c r="C71" i="1"/>
  <c r="E67" i="1"/>
  <c r="D67" i="1"/>
  <c r="C67" i="1"/>
  <c r="E64" i="1"/>
  <c r="D64" i="1"/>
  <c r="E59" i="1"/>
  <c r="E58" i="1" s="1"/>
  <c r="D59" i="1"/>
  <c r="D58" i="1" s="1"/>
  <c r="C59" i="1"/>
  <c r="C58" i="1" s="1"/>
  <c r="E53" i="1"/>
  <c r="D53" i="1"/>
  <c r="C53" i="1"/>
  <c r="E48" i="1"/>
  <c r="D48" i="1"/>
  <c r="C48" i="1"/>
  <c r="D44" i="1"/>
  <c r="E44" i="1"/>
  <c r="C44" i="1"/>
  <c r="D42" i="1"/>
  <c r="E42" i="1"/>
  <c r="C42" i="1"/>
  <c r="E38" i="1"/>
  <c r="D38" i="1"/>
  <c r="C38" i="1"/>
  <c r="E36" i="1"/>
  <c r="D36" i="1"/>
  <c r="C36" i="1"/>
  <c r="D33" i="1"/>
  <c r="E33" i="1"/>
  <c r="C33" i="1"/>
  <c r="D31" i="1"/>
  <c r="E31" i="1"/>
  <c r="C31" i="1"/>
  <c r="D29" i="1"/>
  <c r="E29" i="1"/>
  <c r="C29" i="1"/>
  <c r="D26" i="1"/>
  <c r="E26" i="1"/>
  <c r="C26" i="1"/>
  <c r="E20" i="1"/>
  <c r="E19" i="1" s="1"/>
  <c r="D20" i="1"/>
  <c r="D19" i="1" s="1"/>
  <c r="C20" i="1"/>
  <c r="C19" i="1" s="1"/>
  <c r="E47" i="1" l="1"/>
  <c r="D47" i="1"/>
  <c r="C47" i="1"/>
  <c r="D9" i="1"/>
  <c r="D63" i="1"/>
  <c r="E63" i="1"/>
  <c r="E35" i="1"/>
  <c r="D70" i="1"/>
  <c r="C70" i="1"/>
  <c r="E9" i="1"/>
  <c r="C25" i="1"/>
  <c r="D35" i="1"/>
  <c r="C35" i="1"/>
  <c r="D25" i="1"/>
  <c r="E25" i="1"/>
  <c r="E70" i="1"/>
  <c r="E101" i="1"/>
  <c r="E100" i="1" s="1"/>
  <c r="C9" i="1"/>
  <c r="C63" i="1"/>
  <c r="D101" i="1"/>
  <c r="D100" i="1" s="1"/>
  <c r="C41" i="1"/>
  <c r="E41" i="1"/>
  <c r="D41" i="1"/>
  <c r="E8" i="1" l="1"/>
  <c r="E170" i="1" s="1"/>
  <c r="D8" i="1"/>
  <c r="D170" i="1" s="1"/>
  <c r="C8" i="1"/>
  <c r="C104" i="1"/>
  <c r="C101" i="1" s="1"/>
  <c r="C100" i="1" s="1"/>
  <c r="C170" i="1" l="1"/>
</calcChain>
</file>

<file path=xl/sharedStrings.xml><?xml version="1.0" encoding="utf-8"?>
<sst xmlns="http://schemas.openxmlformats.org/spreadsheetml/2006/main" count="333" uniqueCount="329">
  <si>
    <t>(тыс. руб.)</t>
  </si>
  <si>
    <t>Код дохода</t>
  </si>
  <si>
    <t>Наименование кода дохода</t>
  </si>
  <si>
    <t>Сумма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</si>
  <si>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</si>
  <si>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</si>
  <si>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</si>
  <si>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</si>
  <si>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</si>
  <si>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</si>
  <si>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</si>
  <si>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</si>
  <si>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</si>
  <si>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</si>
  <si>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</si>
  <si>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</si>
  <si>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</si>
  <si>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</si>
  <si>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</si>
  <si>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</si>
  <si>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</si>
  <si>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</si>
  <si>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</si>
  <si>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</si>
  <si>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</si>
  <si>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</si>
  <si>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</si>
  <si>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</si>
  <si>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</si>
  <si>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</si>
  <si>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</si>
  <si>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</si>
  <si>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</si>
  <si>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</si>
  <si>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</si>
  <si>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</si>
  <si>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</si>
  <si>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</si>
  <si>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</si>
  <si>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</si>
  <si>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</si>
  <si>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</si>
  <si>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</si>
  <si>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</si>
  <si>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</si>
  <si>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</si>
  <si>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</si>
  <si>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</si>
  <si>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</si>
  <si>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</si>
  <si>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</si>
  <si>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</si>
  <si>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</si>
  <si>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</si>
  <si>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</si>
  <si>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</si>
  <si>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</si>
  <si>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</si>
  <si>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</si>
  <si>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</si>
  <si>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</si>
  <si>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</si>
  <si>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</si>
  <si>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</si>
  <si>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</si>
  <si>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</si>
  <si>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</si>
  <si>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</si>
  <si>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</si>
  <si>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</si>
  <si>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</si>
  <si>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</si>
  <si>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</si>
  <si>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</si>
  <si>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</si>
  <si>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</si>
  <si>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</si>
  <si>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</si>
  <si>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</si>
  <si>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</si>
  <si>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</si>
  <si>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</si>
  <si>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</si>
  <si>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</si>
  <si>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</si>
  <si>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</si>
  <si>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</si>
  <si>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</si>
  <si>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</si>
  <si>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</si>
  <si>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</si>
  <si>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</si>
  <si>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</si>
  <si>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</si>
  <si>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</si>
  <si>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</si>
  <si>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</si>
  <si>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</si>
  <si>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</si>
  <si>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</si>
  <si>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</si>
  <si>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</si>
  <si>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</si>
  <si>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</si>
  <si>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</si>
  <si>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</si>
  <si>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</si>
  <si>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</si>
  <si>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</si>
  <si>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</si>
  <si>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</si>
  <si>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</si>
  <si>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</si>
  <si>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</si>
  <si>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</si>
  <si>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</si>
  <si>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</si>
  <si>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</si>
  <si>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</si>
  <si>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</si>
  <si>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</si>
  <si>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</si>
  <si>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</si>
  <si>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</si>
  <si>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</si>
  <si>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</si>
  <si>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</si>
  <si>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</si>
  <si>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</si>
  <si>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</si>
  <si>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</si>
  <si>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</si>
  <si>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</si>
  <si>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</si>
  <si>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</si>
  <si>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</si>
  <si>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</si>
  <si>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</si>
  <si>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</si>
  <si>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</si>
  <si>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</si>
  <si>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</si>
  <si>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</si>
  <si>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</si>
  <si>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</si>
  <si>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</si>
  <si>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</si>
  <si>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</si>
  <si>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</si>
  <si>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</si>
  <si>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</si>
  <si>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</si>
  <si>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</si>
  <si>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</si>
  <si>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</si>
  <si>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</si>
  <si>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</si>
  <si>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</si>
  <si>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</si>
  <si>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</si>
  <si>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</si>
  <si>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</si>
  <si>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</si>
  <si>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</si>
  <si>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</si>
  <si>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</si>
  <si>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</si>
  <si>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2 02 25 210 04 0000 150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</si>
  <si>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</si>
  <si>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</si>
  <si>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</si>
  <si>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</si>
  <si>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</si>
  <si>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</si>
  <si>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</si>
  <si>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</si>
  <si>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</si>
  <si>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</si>
  <si>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</si>
  <si>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2 02 25 497 04 0000150</t>
  </si>
  <si>
    <t>Субсидии на реализацию мероприятий по обеспечению жильем молодых семей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</si>
  <si>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</si>
  <si>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</si>
  <si>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</si>
  <si>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</si>
  <si>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</si>
  <si>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</si>
  <si>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</si>
  <si>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</si>
  <si>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</si>
  <si>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</si>
  <si>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</si>
  <si>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</si>
  <si>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</si>
  <si>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</si>
  <si>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</si>
  <si>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</si>
  <si>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</si>
  <si>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</si>
  <si>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</si>
  <si>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</si>
  <si>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на 2023 год </t>
  </si>
  <si>
    <t>Прочие межбюджетные трансферты, передаваемые бюджетам  городских округов (иные межбюджетные транcферты, предоставляемые из бюджета Московской области бюджетам муниципальных образований Московской области на оплату кредиторской задолженности за выполненные работы по рекультивации полигонов в 2018 году в Московской области)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</si>
  <si>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</si>
  <si>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</si>
  <si>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</si>
  <si>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</si>
  <si>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2 02 29 999 04 0003 150</t>
  </si>
  <si>
    <t>2 02 29 999 04 0004 150</t>
  </si>
  <si>
    <t>2 02 29 999 04 0006 150</t>
  </si>
  <si>
    <t>2 02 29 999 04 0007 150</t>
  </si>
  <si>
    <t>2 02 29 999 04 0009 150</t>
  </si>
  <si>
    <t>2 02 29 999 04 0011 150</t>
  </si>
  <si>
    <t>2 02 29 999 04 0013 150</t>
  </si>
  <si>
    <t>2 02 29 999 04 0015 150</t>
  </si>
  <si>
    <t>2 02 29 999 04 0016 150</t>
  </si>
  <si>
    <t>2 02 29 999 04 0017 150</t>
  </si>
  <si>
    <t>2 02 29 999 04 0020 150</t>
  </si>
  <si>
    <t>2 02 29 999 04 0021 150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</si>
  <si>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</si>
  <si>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</si>
  <si>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</si>
  <si>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</si>
  <si>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</si>
  <si>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2 02 39 999 04 0001 150</t>
  </si>
  <si>
    <t>2 02 39 999 04 0002 150</t>
  </si>
  <si>
    <t>2 02 39 999 04 0003 150</t>
  </si>
  <si>
    <t>2 02 39 999 04 0004 150</t>
  </si>
  <si>
    <t>2 02 49 999 04 0002 150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</si>
  <si>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</si>
  <si>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</si>
  <si>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нормативу: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</si>
  <si>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</si>
  <si>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</si>
  <si>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 (Строительство и реконструкция объектов очистки сточных вод)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</si>
  <si>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</si>
  <si>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2 02 25 208 04 0000 150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</si>
  <si>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</si>
  <si>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2 02 25 519 04 0000 150</t>
  </si>
  <si>
    <t>2 02 25 555 04 0000 150</t>
  </si>
  <si>
    <t>Субсидия бюджетам городских округов на поддержку отрасли культуры (модернизация библиотек в части комплектования книжных фондов муниципальных общедоступных библиотек)</t>
  </si>
  <si>
    <t>Субсидии бюджетам городских округов на реализацию программ формирования современной городской среды (в части благоустройства общественных территорий)</t>
  </si>
  <si>
    <r>
      <t xml:space="preserve">Прочие субсидии бюджетам городских округов (мероприятия по проведению капитального ремонта в муниципальных </t>
    </r>
    <r>
      <rPr>
        <sz val="10"/>
        <rFont val="Times New Roman"/>
        <family val="1"/>
        <charset val="204"/>
      </rPr>
      <t>дошкольных образовательных организациях Московской области)</t>
    </r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</si>
  <si>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</si>
  <si>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2 02 29 999 04 0022 150</t>
  </si>
  <si>
    <t>2 02 29 999 04 0023 150</t>
  </si>
  <si>
    <t>Прочие субсидии бюджетам городских округов (ремонт дворовых территорий)</t>
  </si>
  <si>
    <t>2 02 29 999 04 0026 150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</si>
  <si>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</si>
  <si>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2 02 29 999 04 0028 150</t>
  </si>
  <si>
    <t>Прочие субсидии бюджетам городских округов (дооснащение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поддержка)</t>
  </si>
  <si>
    <t>2 02 29 999 04 0032 150</t>
  </si>
  <si>
    <t>Прочие субсидии бюджетам городских округов (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</si>
  <si>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2 02 29 999 04 0035 150</t>
  </si>
  <si>
    <t>Прочие субсидии бюджетам городских округов (проведение работ по капитальному ремонту зданий региональных (муниципальных) общеобразовательных организаций)</t>
  </si>
  <si>
    <t>2 02 29 999 04 0036 150</t>
  </si>
  <si>
    <t>Прочие субсидии бюджетам городских округов (оснащение отремонтированных зданий общеобразовательных организаций средствами обучения и воспитания)</t>
  </si>
  <si>
    <t>2 02 29 999 04 0038 150</t>
  </si>
  <si>
    <t>Прочие субсидии бюджетам городских округов (благоустройство лесопарковых зон)</t>
  </si>
  <si>
    <t>2 02 29 999 04 0039 150</t>
  </si>
  <si>
    <t xml:space="preserve"> Прочие субсидии бюджетам городских округов (обновление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«Образование»)</t>
  </si>
  <si>
    <t>2 02 29 999 04 0040 150</t>
  </si>
  <si>
    <t>Прочие субсидии бюджетам городских округов (капитальные вложения в объекты общего образования)</t>
  </si>
  <si>
    <t>2 02 29 999 04 0041 150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</si>
  <si>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</si>
  <si>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2 02 29 999 04 0042 150</t>
  </si>
  <si>
    <t>Прочие субсидии бюджетам городских округов (реализация мероприятий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</si>
  <si>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области)</t>
  </si>
  <si>
    <t>2 02 30 024 04 0006 150</t>
  </si>
  <si>
    <t>Субвенции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</si>
  <si>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2 02 39 999 04 0009 150</t>
  </si>
  <si>
    <t>2 02 39 999 04 0010 150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</si>
  <si>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программам)</t>
  </si>
  <si>
    <t>Прочие субвенции бюджетам городских округов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</si>
  <si>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Доходы бюджета городского округа Электросталь Московской области на 2022 год  и на плановый период  2023 и 2024 годов</t>
  </si>
  <si>
    <t xml:space="preserve"> Сумма на 2022 год </t>
  </si>
  <si>
    <t xml:space="preserve">на 2024 год </t>
  </si>
  <si>
    <t>Налог на доходы физических лиц по дополнительному нормативу (2022- 21,5%;2023- 17,3%;2024- 12,8%)</t>
  </si>
  <si>
    <t>Налог на доходы физических лиц по дополнительному нормативу (2022- 18,7%;2023- 15,1%; 2024- 11,1%)</t>
  </si>
  <si>
    <t>Прочие субсидии бюджетам городских округов (мероприятия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области)</t>
  </si>
  <si>
    <t>2 02 29 999 04 0043 150</t>
  </si>
  <si>
    <t>2 02 25 750 04 0000 150</t>
  </si>
  <si>
    <t>Субсидии бюджетам городских округов на реализацию мероприятий по модернизации школьных систем образования</t>
  </si>
  <si>
    <t>2 02 29 999 04 0027 150</t>
  </si>
  <si>
    <t>Прочие субсидии бюджетам городских округов (ямочный ремонт асфальтового покрытия дворовых территорий)</t>
  </si>
  <si>
    <t>2 02 35 303 04 0000 150</t>
  </si>
  <si>
    <t>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</si>
  <si>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1 13 01 500 00 0000 130</t>
  </si>
  <si>
    <t>Плата за оказание услуг по присоединению объектов дорожного сервиса к автомобильным дорогам общего пользования</t>
  </si>
  <si>
    <t>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</si>
  <si>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</si>
  <si>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</si>
  <si>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</si>
  <si>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</si>
  <si>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</si>
  <si>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</si>
  <si>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</si>
  <si>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</si>
  <si>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</si>
  <si>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</si>
  <si>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</si>
  <si>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</si>
  <si>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</si>
  <si>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</si>
  <si>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</si>
  <si>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1 16 10 000 00 0000 140</t>
  </si>
  <si>
    <t>Платежи в целях возмещения причиненного ущерба (убытков)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</si>
  <si>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</si>
  <si>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</si>
  <si>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1 17 05 000 00 0000 180</t>
  </si>
  <si>
    <t>Прочие неналоговые доходы</t>
  </si>
  <si>
    <t>2 02 29 999 04 0012 150</t>
  </si>
  <si>
    <t>Прочие субсидии бюджетам городских округов (реализация мероприятий по обеспечению  устойчивого сокращения непригодного для проживания жилищного фонда)</t>
  </si>
  <si>
    <t>Прочие субсидии бюджетам городских округов (создание и ремонт пешеходных коммуникаций)</t>
  </si>
  <si>
    <t>2 02 29 999 04 0029 150</t>
  </si>
  <si>
    <t>2 02 49 999 04 0005 150</t>
  </si>
  <si>
    <t>2 02 49 999 04 0006 150</t>
  </si>
  <si>
    <t>Прочие межбюджетные трансферты, передаваемые бюджетам городских округов (Организация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экстренного)</t>
  </si>
  <si>
    <t>Прочие межбюджетные трансферты, передаваемые бюджетам городских округов (реализация отдельных мероприятий муниципальных программ в сфере образования)</t>
  </si>
  <si>
    <t>"Приложение № 1
к решению Совета депутатов
городского округа Электросталь
Московской области
от 16.12.2021 № 106/22</t>
  </si>
  <si>
    <t>".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</si>
  <si>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</si>
  <si>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</si>
  <si>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</si>
  <si>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</si>
  <si>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территорий)</t>
  </si>
  <si>
    <t>Субвенции бюджетам городских округов на выполнение передаваемых полномочий субъектов Российской Федерации (осуществление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газом)</t>
  </si>
  <si>
    <t>2 02 30 024 04 0007 150</t>
  </si>
  <si>
    <t>Приложение № 1
к решению Совета депутатов
городского округа Электросталь
Московской области
от 29.09.2022 № 167/32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</si>
</sst>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0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4" fillId="0" borderId="1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7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17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" fillId="0" borderId="3" xfId="0" applyFont="1" applyFill="1" applyBorder="1"/>
    <xf numFmtId="0" fontId="4" fillId="0" borderId="3" xfId="0" applyNumberFormat="1" applyFont="1" applyFill="1" applyBorder="1"/>
    <xf numFmtId="0" fontId="3" fillId="0" borderId="2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/>
    </xf>
    <xf numFmtId="165" fontId="4" fillId="0" borderId="17" xfId="0" applyNumberFormat="1" applyFont="1" applyFill="1" applyBorder="1" applyAlignment="1">
      <alignment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165" fontId="3" fillId="0" borderId="25" xfId="0" applyNumberFormat="1" applyFont="1" applyFill="1" applyBorder="1" applyAlignment="1">
      <alignment vertical="center" wrapText="1"/>
    </xf>
    <xf numFmtId="165" fontId="3" fillId="0" borderId="27" xfId="0" applyNumberFormat="1" applyFont="1" applyFill="1" applyBorder="1" applyAlignment="1">
      <alignment vertical="center" wrapText="1"/>
    </xf>
    <xf numFmtId="165" fontId="3" fillId="0" borderId="28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/>
    </xf>
    <xf numFmtId="165" fontId="3" fillId="0" borderId="7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left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4" fillId="0" borderId="3" xfId="0" applyNumberFormat="1" applyFont="1" applyFill="1" applyBorder="1" applyAlignment="1">
      <alignment horizontal="left" wrapText="1"/>
    </xf>
    <xf numFmtId="0" fontId="3" fillId="0" borderId="18" xfId="0" applyNumberFormat="1" applyFont="1" applyFill="1" applyBorder="1" applyAlignment="1">
      <alignment vertical="center" wrapText="1"/>
    </xf>
    <xf numFmtId="0" fontId="3" fillId="0" borderId="26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3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style="6" customWidth="1"/>
    <col min="2" max="2" width="69.85546875" style="6" customWidth="1"/>
    <col min="3" max="5" width="16.140625" style="6" customWidth="1"/>
    <col min="6" max="6" width="17.140625" style="16" customWidth="1"/>
    <col min="7" max="16384" width="9.140625" style="6"/>
  </cols>
  <sheetData>
    <row r="1" spans="1:5" ht="64.5" customHeight="1" x14ac:dyDescent="0.25">
      <c r="A1" s="17"/>
      <c r="B1" s="17"/>
      <c r="C1" s="17"/>
      <c r="D1" s="50" t="s">
        <v>328</v>
      </c>
      <c r="E1" s="50"/>
    </row>
    <row r="2" spans="1:5" ht="63" customHeight="1" x14ac:dyDescent="0.25">
      <c r="A2" s="17"/>
      <c r="B2" s="17"/>
      <c r="C2" s="17"/>
      <c r="D2" s="50" t="s">
        <v>319</v>
      </c>
      <c r="E2" s="50"/>
    </row>
    <row r="3" spans="1:5" ht="21.75" customHeight="1" x14ac:dyDescent="0.25">
      <c r="A3" s="48" t="s">
        <v>274</v>
      </c>
      <c r="B3" s="48"/>
      <c r="C3" s="48"/>
      <c r="D3" s="48"/>
      <c r="E3" s="48"/>
    </row>
    <row r="4" spans="1:5" ht="15.75" thickBot="1" x14ac:dyDescent="0.3">
      <c r="A4" s="49" t="s">
        <v>0</v>
      </c>
      <c r="B4" s="49"/>
      <c r="C4" s="49"/>
      <c r="D4" s="49"/>
      <c r="E4" s="49"/>
    </row>
    <row r="5" spans="1:5" ht="15.75" thickBot="1" x14ac:dyDescent="0.3">
      <c r="A5" s="54" t="s">
        <v>1</v>
      </c>
      <c r="B5" s="56" t="s">
        <v>2</v>
      </c>
      <c r="C5" s="58" t="s">
        <v>275</v>
      </c>
      <c r="D5" s="46" t="s">
        <v>3</v>
      </c>
      <c r="E5" s="47"/>
    </row>
    <row r="6" spans="1:5" ht="15" customHeight="1" thickBot="1" x14ac:dyDescent="0.3">
      <c r="A6" s="55"/>
      <c r="B6" s="57"/>
      <c r="C6" s="59"/>
      <c r="D6" s="18" t="s">
        <v>201</v>
      </c>
      <c r="E6" s="34" t="s">
        <v>276</v>
      </c>
    </row>
    <row r="7" spans="1:5" ht="15" customHeight="1" thickBot="1" x14ac:dyDescent="0.3">
      <c r="A7" s="19">
        <v>1</v>
      </c>
      <c r="B7" s="20">
        <v>2</v>
      </c>
      <c r="C7" s="21">
        <v>3</v>
      </c>
      <c r="D7" s="33">
        <v>4</v>
      </c>
      <c r="E7" s="36">
        <v>5</v>
      </c>
    </row>
    <row r="8" spans="1:5" ht="18.75" customHeight="1" x14ac:dyDescent="0.25">
      <c r="A8" s="22" t="s">
        <v>4</v>
      </c>
      <c r="B8" s="23" t="s">
        <v>5</v>
      </c>
      <c r="C8" s="24">
        <f>C9+C19+C25+C35+C41+C47+C58+C63+C70+C79+C98</f>
        <v>2723110.6517500002</v>
      </c>
      <c r="D8" s="24">
        <f>D9+D19+D25+D35+D41+D47+D58+D63+D70+D79+D98</f>
        <v>2673360.15</v>
      </c>
      <c r="E8" s="35">
        <f>E9+E19+E25+E35+E41+E47+E58+E63+E70+E79+E98</f>
        <v>2652751.2399999998</v>
      </c>
    </row>
    <row r="9" spans="1:5" ht="21" customHeight="1" x14ac:dyDescent="0.25">
      <c r="A9" s="11" t="s">
        <v>6</v>
      </c>
      <c r="B9" s="12" t="s">
        <v>7</v>
      </c>
      <c r="C9" s="26">
        <f>C10</f>
        <v>1464839</v>
      </c>
      <c r="D9" s="26">
        <f t="shared" ref="D9:E9" si="0">D10</f>
        <v>1377006</v>
      </c>
      <c r="E9" s="25">
        <f t="shared" si="0"/>
        <v>1246339</v>
      </c>
    </row>
    <row r="10" spans="1:5" ht="15" customHeight="1" x14ac:dyDescent="0.25">
      <c r="A10" s="11" t="s">
        <v>8</v>
      </c>
      <c r="B10" s="12" t="s">
        <v>9</v>
      </c>
      <c r="C10" s="26">
        <f>SUM(C11:C15)</f>
        <v>1464839</v>
      </c>
      <c r="D10" s="26">
        <f t="shared" ref="D10" si="1">SUM(D11:D15)</f>
        <v>1377006</v>
      </c>
      <c r="E10" s="25">
        <f>SUM(E11:E15)</f>
        <v>1246339</v>
      </c>
    </row>
    <row r="11" spans="1:5" ht="40.5" customHeight="1" x14ac:dyDescent="0.25">
      <c r="A11" s="1" t="s">
        <v>10</v>
      </c>
      <c r="B11" s="2" t="s">
        <v>11</v>
      </c>
      <c r="C11" s="3">
        <v>1324300</v>
      </c>
      <c r="D11" s="3">
        <v>1247180.7</v>
      </c>
      <c r="E11" s="5">
        <v>1131287</v>
      </c>
    </row>
    <row r="12" spans="1:5" ht="61.5" customHeight="1" x14ac:dyDescent="0.25">
      <c r="A12" s="1" t="s">
        <v>12</v>
      </c>
      <c r="B12" s="2" t="s">
        <v>13</v>
      </c>
      <c r="C12" s="3">
        <v>14060</v>
      </c>
      <c r="D12" s="3">
        <v>13600</v>
      </c>
      <c r="E12" s="5">
        <v>12100</v>
      </c>
    </row>
    <row r="13" spans="1:5" ht="30" customHeight="1" x14ac:dyDescent="0.25">
      <c r="A13" s="1" t="s">
        <v>14</v>
      </c>
      <c r="B13" s="2" t="s">
        <v>15</v>
      </c>
      <c r="C13" s="3">
        <v>20720</v>
      </c>
      <c r="D13" s="3">
        <v>20030</v>
      </c>
      <c r="E13" s="5">
        <v>19060</v>
      </c>
    </row>
    <row r="14" spans="1:5" ht="48.75" customHeight="1" x14ac:dyDescent="0.25">
      <c r="A14" s="1" t="s">
        <v>16</v>
      </c>
      <c r="B14" s="2" t="s">
        <v>17</v>
      </c>
      <c r="C14" s="3">
        <v>25834.5</v>
      </c>
      <c r="D14" s="3">
        <v>21979</v>
      </c>
      <c r="E14" s="5">
        <v>17342</v>
      </c>
    </row>
    <row r="15" spans="1:5" ht="48.75" customHeight="1" x14ac:dyDescent="0.25">
      <c r="A15" s="1" t="s">
        <v>229</v>
      </c>
      <c r="B15" s="2" t="s">
        <v>230</v>
      </c>
      <c r="C15" s="3">
        <v>79924.5</v>
      </c>
      <c r="D15" s="3">
        <v>74216.3</v>
      </c>
      <c r="E15" s="5">
        <v>66550</v>
      </c>
    </row>
    <row r="16" spans="1:5" x14ac:dyDescent="0.25">
      <c r="A16" s="1"/>
      <c r="B16" s="2" t="s">
        <v>231</v>
      </c>
      <c r="C16" s="3">
        <f>C17+C18</f>
        <v>873536.36376993218</v>
      </c>
      <c r="D16" s="3">
        <f t="shared" ref="D16" si="2">D17+D18</f>
        <v>747867.32628934714</v>
      </c>
      <c r="E16" s="5">
        <f t="shared" ref="E16" si="3">E17+E18</f>
        <v>583221.05543449055</v>
      </c>
    </row>
    <row r="17" spans="1:5" ht="24.75" customHeight="1" x14ac:dyDescent="0.25">
      <c r="A17" s="1"/>
      <c r="B17" s="2" t="s">
        <v>277</v>
      </c>
      <c r="C17" s="3">
        <f>(C10-C14-C15)/36.5%*21.5%+C14</f>
        <v>826388.4726027397</v>
      </c>
      <c r="D17" s="3">
        <f>(D10-D14-D15)/32.3%*17.3%+D14</f>
        <v>707985.96934984531</v>
      </c>
      <c r="E17" s="5">
        <f>(E10-E14-E15)/27.8%*12.8%+E14</f>
        <v>552569.39568345319</v>
      </c>
    </row>
    <row r="18" spans="1:5" ht="24.75" customHeight="1" x14ac:dyDescent="0.25">
      <c r="A18" s="1"/>
      <c r="B18" s="2" t="s">
        <v>278</v>
      </c>
      <c r="C18" s="3">
        <f>C15/31.7%*18.7%</f>
        <v>47147.891167192429</v>
      </c>
      <c r="D18" s="3">
        <f>D15/28.1%*15.1%</f>
        <v>39881.356939501777</v>
      </c>
      <c r="E18" s="5">
        <f>E15/24.1%*11.1%</f>
        <v>30651.659751037339</v>
      </c>
    </row>
    <row r="19" spans="1:5" ht="38.25" customHeight="1" x14ac:dyDescent="0.25">
      <c r="A19" s="11" t="s">
        <v>18</v>
      </c>
      <c r="B19" s="12" t="s">
        <v>19</v>
      </c>
      <c r="C19" s="13">
        <f>C20</f>
        <v>16033</v>
      </c>
      <c r="D19" s="13">
        <f t="shared" ref="D19:E19" si="4">D20</f>
        <v>15662</v>
      </c>
      <c r="E19" s="15">
        <f t="shared" si="4"/>
        <v>16571</v>
      </c>
    </row>
    <row r="20" spans="1:5" ht="23.25" customHeight="1" x14ac:dyDescent="0.25">
      <c r="A20" s="11" t="s">
        <v>20</v>
      </c>
      <c r="B20" s="12" t="s">
        <v>21</v>
      </c>
      <c r="C20" s="13">
        <f>SUM(C21:C24)</f>
        <v>16033</v>
      </c>
      <c r="D20" s="13">
        <f t="shared" ref="D20:E20" si="5">SUM(D21:D24)</f>
        <v>15662</v>
      </c>
      <c r="E20" s="15">
        <f t="shared" si="5"/>
        <v>16571</v>
      </c>
    </row>
    <row r="21" spans="1:5" ht="39" customHeight="1" x14ac:dyDescent="0.25">
      <c r="A21" s="1" t="s">
        <v>22</v>
      </c>
      <c r="B21" s="2" t="s">
        <v>23</v>
      </c>
      <c r="C21" s="3">
        <v>7249</v>
      </c>
      <c r="D21" s="4">
        <v>7007</v>
      </c>
      <c r="E21" s="5">
        <v>7296</v>
      </c>
    </row>
    <row r="22" spans="1:5" ht="51.75" customHeight="1" x14ac:dyDescent="0.25">
      <c r="A22" s="1" t="s">
        <v>24</v>
      </c>
      <c r="B22" s="2" t="s">
        <v>25</v>
      </c>
      <c r="C22" s="3">
        <v>40</v>
      </c>
      <c r="D22" s="4">
        <v>39</v>
      </c>
      <c r="E22" s="5">
        <v>42</v>
      </c>
    </row>
    <row r="23" spans="1:5" ht="38.25" customHeight="1" x14ac:dyDescent="0.25">
      <c r="A23" s="1" t="s">
        <v>26</v>
      </c>
      <c r="B23" s="2" t="s">
        <v>27</v>
      </c>
      <c r="C23" s="3">
        <v>9653</v>
      </c>
      <c r="D23" s="4">
        <v>9484</v>
      </c>
      <c r="E23" s="5">
        <v>10169</v>
      </c>
    </row>
    <row r="24" spans="1:5" ht="43.5" customHeight="1" x14ac:dyDescent="0.25">
      <c r="A24" s="1" t="s">
        <v>28</v>
      </c>
      <c r="B24" s="2" t="s">
        <v>29</v>
      </c>
      <c r="C24" s="27">
        <v>-909</v>
      </c>
      <c r="D24" s="28">
        <v>-868</v>
      </c>
      <c r="E24" s="29">
        <v>-936</v>
      </c>
    </row>
    <row r="25" spans="1:5" ht="27" customHeight="1" x14ac:dyDescent="0.25">
      <c r="A25" s="11" t="s">
        <v>30</v>
      </c>
      <c r="B25" s="12" t="s">
        <v>31</v>
      </c>
      <c r="C25" s="13">
        <f>C26+C29+C33+C31</f>
        <v>475469</v>
      </c>
      <c r="D25" s="13">
        <f t="shared" ref="D25:E25" si="6">D26+D29+D33+D31</f>
        <v>556918</v>
      </c>
      <c r="E25" s="15">
        <f t="shared" si="6"/>
        <v>659383</v>
      </c>
    </row>
    <row r="26" spans="1:5" ht="18" customHeight="1" x14ac:dyDescent="0.25">
      <c r="A26" s="11" t="s">
        <v>32</v>
      </c>
      <c r="B26" s="12" t="s">
        <v>33</v>
      </c>
      <c r="C26" s="13">
        <f>C27+C28</f>
        <v>416418</v>
      </c>
      <c r="D26" s="13">
        <f t="shared" ref="D26:E26" si="7">D27+D28</f>
        <v>493075</v>
      </c>
      <c r="E26" s="15">
        <f t="shared" si="7"/>
        <v>590232</v>
      </c>
    </row>
    <row r="27" spans="1:5" ht="24.75" customHeight="1" x14ac:dyDescent="0.25">
      <c r="A27" s="1" t="s">
        <v>34</v>
      </c>
      <c r="B27" s="2" t="s">
        <v>35</v>
      </c>
      <c r="C27" s="3">
        <v>353768</v>
      </c>
      <c r="D27" s="4">
        <v>425060</v>
      </c>
      <c r="E27" s="5">
        <v>516851</v>
      </c>
    </row>
    <row r="28" spans="1:5" ht="23.25" customHeight="1" x14ac:dyDescent="0.25">
      <c r="A28" s="1" t="s">
        <v>36</v>
      </c>
      <c r="B28" s="2" t="s">
        <v>37</v>
      </c>
      <c r="C28" s="3">
        <v>62650</v>
      </c>
      <c r="D28" s="4">
        <v>68015</v>
      </c>
      <c r="E28" s="5">
        <v>73381</v>
      </c>
    </row>
    <row r="29" spans="1:5" ht="17.25" customHeight="1" x14ac:dyDescent="0.25">
      <c r="A29" s="11" t="s">
        <v>38</v>
      </c>
      <c r="B29" s="12" t="s">
        <v>39</v>
      </c>
      <c r="C29" s="13">
        <f>C30</f>
        <v>0</v>
      </c>
      <c r="D29" s="13">
        <f t="shared" ref="D29:E29" si="8">D30</f>
        <v>0</v>
      </c>
      <c r="E29" s="15">
        <f t="shared" si="8"/>
        <v>0</v>
      </c>
    </row>
    <row r="30" spans="1:5" ht="15" customHeight="1" x14ac:dyDescent="0.25">
      <c r="A30" s="1" t="s">
        <v>40</v>
      </c>
      <c r="B30" s="2" t="s">
        <v>39</v>
      </c>
      <c r="C30" s="3">
        <v>0</v>
      </c>
      <c r="D30" s="4">
        <v>0</v>
      </c>
      <c r="E30" s="5">
        <v>0</v>
      </c>
    </row>
    <row r="31" spans="1:5" ht="15" customHeight="1" x14ac:dyDescent="0.25">
      <c r="A31" s="11" t="s">
        <v>41</v>
      </c>
      <c r="B31" s="12" t="s">
        <v>42</v>
      </c>
      <c r="C31" s="13">
        <f>C32</f>
        <v>0</v>
      </c>
      <c r="D31" s="13">
        <f t="shared" ref="D31:E31" si="9">D32</f>
        <v>0</v>
      </c>
      <c r="E31" s="15">
        <f t="shared" si="9"/>
        <v>0</v>
      </c>
    </row>
    <row r="32" spans="1:5" ht="15" customHeight="1" x14ac:dyDescent="0.25">
      <c r="A32" s="1" t="s">
        <v>43</v>
      </c>
      <c r="B32" s="2" t="s">
        <v>42</v>
      </c>
      <c r="C32" s="3">
        <v>0</v>
      </c>
      <c r="D32" s="4">
        <v>0</v>
      </c>
      <c r="E32" s="5">
        <v>0</v>
      </c>
    </row>
    <row r="33" spans="1:5" ht="23.25" customHeight="1" x14ac:dyDescent="0.25">
      <c r="A33" s="11" t="s">
        <v>44</v>
      </c>
      <c r="B33" s="12" t="s">
        <v>45</v>
      </c>
      <c r="C33" s="13">
        <f>C34</f>
        <v>59051</v>
      </c>
      <c r="D33" s="13">
        <f t="shared" ref="D33:E33" si="10">D34</f>
        <v>63843</v>
      </c>
      <c r="E33" s="15">
        <f t="shared" si="10"/>
        <v>69151</v>
      </c>
    </row>
    <row r="34" spans="1:5" ht="23.25" customHeight="1" x14ac:dyDescent="0.25">
      <c r="A34" s="1" t="s">
        <v>46</v>
      </c>
      <c r="B34" s="2" t="s">
        <v>47</v>
      </c>
      <c r="C34" s="3">
        <v>59051</v>
      </c>
      <c r="D34" s="4">
        <v>63843</v>
      </c>
      <c r="E34" s="5">
        <v>69151</v>
      </c>
    </row>
    <row r="35" spans="1:5" ht="27.75" customHeight="1" x14ac:dyDescent="0.25">
      <c r="A35" s="11" t="s">
        <v>48</v>
      </c>
      <c r="B35" s="12" t="s">
        <v>49</v>
      </c>
      <c r="C35" s="13">
        <f>C36+C38</f>
        <v>366298</v>
      </c>
      <c r="D35" s="13">
        <f t="shared" ref="D35:E35" si="11">D36+D38</f>
        <v>370932</v>
      </c>
      <c r="E35" s="15">
        <f t="shared" si="11"/>
        <v>375803</v>
      </c>
    </row>
    <row r="36" spans="1:5" ht="15" customHeight="1" x14ac:dyDescent="0.25">
      <c r="A36" s="11" t="s">
        <v>50</v>
      </c>
      <c r="B36" s="12" t="s">
        <v>51</v>
      </c>
      <c r="C36" s="13">
        <f>C37</f>
        <v>90869</v>
      </c>
      <c r="D36" s="13">
        <f t="shared" ref="D36:E36" si="12">D37</f>
        <v>95503</v>
      </c>
      <c r="E36" s="15">
        <f t="shared" si="12"/>
        <v>100374</v>
      </c>
    </row>
    <row r="37" spans="1:5" ht="31.5" customHeight="1" x14ac:dyDescent="0.25">
      <c r="A37" s="1" t="s">
        <v>52</v>
      </c>
      <c r="B37" s="2" t="s">
        <v>53</v>
      </c>
      <c r="C37" s="3">
        <v>90869</v>
      </c>
      <c r="D37" s="4">
        <v>95503</v>
      </c>
      <c r="E37" s="5">
        <v>100374</v>
      </c>
    </row>
    <row r="38" spans="1:5" ht="15" customHeight="1" x14ac:dyDescent="0.25">
      <c r="A38" s="11" t="s">
        <v>54</v>
      </c>
      <c r="B38" s="12" t="s">
        <v>55</v>
      </c>
      <c r="C38" s="13">
        <f>C39+C40</f>
        <v>275429</v>
      </c>
      <c r="D38" s="13">
        <f t="shared" ref="D38:E38" si="13">D39+D40</f>
        <v>275429</v>
      </c>
      <c r="E38" s="15">
        <f t="shared" si="13"/>
        <v>275429</v>
      </c>
    </row>
    <row r="39" spans="1:5" ht="15" customHeight="1" x14ac:dyDescent="0.25">
      <c r="A39" s="1" t="s">
        <v>56</v>
      </c>
      <c r="B39" s="2" t="s">
        <v>57</v>
      </c>
      <c r="C39" s="3">
        <v>245429</v>
      </c>
      <c r="D39" s="3">
        <v>245429</v>
      </c>
      <c r="E39" s="5">
        <v>245429</v>
      </c>
    </row>
    <row r="40" spans="1:5" ht="15" customHeight="1" x14ac:dyDescent="0.25">
      <c r="A40" s="1" t="s">
        <v>58</v>
      </c>
      <c r="B40" s="2" t="s">
        <v>59</v>
      </c>
      <c r="C40" s="3">
        <v>30000</v>
      </c>
      <c r="D40" s="3">
        <v>30000</v>
      </c>
      <c r="E40" s="5">
        <v>30000</v>
      </c>
    </row>
    <row r="41" spans="1:5" ht="22.5" customHeight="1" x14ac:dyDescent="0.25">
      <c r="A41" s="11" t="s">
        <v>60</v>
      </c>
      <c r="B41" s="12" t="s">
        <v>61</v>
      </c>
      <c r="C41" s="13">
        <f>C42+C44</f>
        <v>22564</v>
      </c>
      <c r="D41" s="13">
        <f t="shared" ref="D41:E41" si="14">D42+D44</f>
        <v>23464</v>
      </c>
      <c r="E41" s="15">
        <f t="shared" si="14"/>
        <v>24400</v>
      </c>
    </row>
    <row r="42" spans="1:5" ht="23.25" customHeight="1" x14ac:dyDescent="0.25">
      <c r="A42" s="11" t="s">
        <v>62</v>
      </c>
      <c r="B42" s="12" t="s">
        <v>63</v>
      </c>
      <c r="C42" s="13">
        <f>C43</f>
        <v>22494</v>
      </c>
      <c r="D42" s="13">
        <f t="shared" ref="D42:E42" si="15">D43</f>
        <v>23394</v>
      </c>
      <c r="E42" s="15">
        <f t="shared" si="15"/>
        <v>24330</v>
      </c>
    </row>
    <row r="43" spans="1:5" ht="27.75" customHeight="1" x14ac:dyDescent="0.25">
      <c r="A43" s="1" t="s">
        <v>64</v>
      </c>
      <c r="B43" s="2" t="s">
        <v>65</v>
      </c>
      <c r="C43" s="3">
        <v>22494</v>
      </c>
      <c r="D43" s="4">
        <v>23394</v>
      </c>
      <c r="E43" s="5">
        <v>24330</v>
      </c>
    </row>
    <row r="44" spans="1:5" ht="23.25" customHeight="1" x14ac:dyDescent="0.25">
      <c r="A44" s="11" t="s">
        <v>66</v>
      </c>
      <c r="B44" s="12" t="s">
        <v>67</v>
      </c>
      <c r="C44" s="13">
        <f>C45+C46</f>
        <v>70</v>
      </c>
      <c r="D44" s="13">
        <f t="shared" ref="D44:E44" si="16">D45+D46</f>
        <v>70</v>
      </c>
      <c r="E44" s="15">
        <f t="shared" si="16"/>
        <v>70</v>
      </c>
    </row>
    <row r="45" spans="1:5" ht="18.75" customHeight="1" x14ac:dyDescent="0.25">
      <c r="A45" s="1" t="s">
        <v>68</v>
      </c>
      <c r="B45" s="2" t="s">
        <v>69</v>
      </c>
      <c r="C45" s="3">
        <v>10</v>
      </c>
      <c r="D45" s="4">
        <v>10</v>
      </c>
      <c r="E45" s="5">
        <v>10</v>
      </c>
    </row>
    <row r="46" spans="1:5" ht="40.5" customHeight="1" x14ac:dyDescent="0.25">
      <c r="A46" s="1" t="s">
        <v>70</v>
      </c>
      <c r="B46" s="2" t="s">
        <v>71</v>
      </c>
      <c r="C46" s="3">
        <v>60</v>
      </c>
      <c r="D46" s="4">
        <v>60</v>
      </c>
      <c r="E46" s="5">
        <v>60</v>
      </c>
    </row>
    <row r="47" spans="1:5" ht="35.25" customHeight="1" x14ac:dyDescent="0.25">
      <c r="A47" s="11" t="s">
        <v>72</v>
      </c>
      <c r="B47" s="12" t="s">
        <v>73</v>
      </c>
      <c r="C47" s="13">
        <f>C48+C53+C55</f>
        <v>273765.34999999998</v>
      </c>
      <c r="D47" s="13">
        <f t="shared" ref="D47:E47" si="17">D48+D53+D55</f>
        <v>282957</v>
      </c>
      <c r="E47" s="15">
        <f t="shared" si="17"/>
        <v>283767.09000000003</v>
      </c>
    </row>
    <row r="48" spans="1:5" ht="50.25" customHeight="1" x14ac:dyDescent="0.25">
      <c r="A48" s="11" t="s">
        <v>74</v>
      </c>
      <c r="B48" s="12" t="s">
        <v>75</v>
      </c>
      <c r="C48" s="13">
        <f>SUM(C49:C52)</f>
        <v>224461.35</v>
      </c>
      <c r="D48" s="13">
        <f t="shared" ref="D48:E48" si="18">SUM(D49:D52)</f>
        <v>239899.85</v>
      </c>
      <c r="E48" s="15">
        <f t="shared" si="18"/>
        <v>241006.85</v>
      </c>
    </row>
    <row r="49" spans="1:5" ht="39" customHeight="1" x14ac:dyDescent="0.25">
      <c r="A49" s="1" t="s">
        <v>76</v>
      </c>
      <c r="B49" s="2" t="s">
        <v>77</v>
      </c>
      <c r="C49" s="3">
        <v>200000</v>
      </c>
      <c r="D49" s="4">
        <v>214944.734</v>
      </c>
      <c r="E49" s="5">
        <v>215244.734</v>
      </c>
    </row>
    <row r="50" spans="1:5" ht="47.25" customHeight="1" x14ac:dyDescent="0.25">
      <c r="A50" s="1" t="s">
        <v>78</v>
      </c>
      <c r="B50" s="2" t="s">
        <v>79</v>
      </c>
      <c r="C50" s="3">
        <v>3000</v>
      </c>
      <c r="D50" s="4">
        <v>4500</v>
      </c>
      <c r="E50" s="5">
        <v>4500</v>
      </c>
    </row>
    <row r="51" spans="1:5" ht="51" customHeight="1" x14ac:dyDescent="0.25">
      <c r="A51" s="1" t="s">
        <v>80</v>
      </c>
      <c r="B51" s="2" t="s">
        <v>81</v>
      </c>
      <c r="C51" s="3">
        <v>331.35</v>
      </c>
      <c r="D51" s="4">
        <v>271.11599999999999</v>
      </c>
      <c r="E51" s="5">
        <v>271.11599999999999</v>
      </c>
    </row>
    <row r="52" spans="1:5" ht="23.25" customHeight="1" x14ac:dyDescent="0.25">
      <c r="A52" s="1" t="s">
        <v>82</v>
      </c>
      <c r="B52" s="2" t="s">
        <v>83</v>
      </c>
      <c r="C52" s="3">
        <v>21130</v>
      </c>
      <c r="D52" s="4">
        <v>20184</v>
      </c>
      <c r="E52" s="5">
        <v>20991</v>
      </c>
    </row>
    <row r="53" spans="1:5" ht="29.25" customHeight="1" x14ac:dyDescent="0.25">
      <c r="A53" s="11" t="s">
        <v>84</v>
      </c>
      <c r="B53" s="12" t="s">
        <v>85</v>
      </c>
      <c r="C53" s="13">
        <f>C54</f>
        <v>150</v>
      </c>
      <c r="D53" s="13">
        <f t="shared" ref="D53:E53" si="19">D54</f>
        <v>8</v>
      </c>
      <c r="E53" s="15">
        <f t="shared" si="19"/>
        <v>8</v>
      </c>
    </row>
    <row r="54" spans="1:5" ht="28.5" customHeight="1" x14ac:dyDescent="0.25">
      <c r="A54" s="1" t="s">
        <v>86</v>
      </c>
      <c r="B54" s="2" t="s">
        <v>87</v>
      </c>
      <c r="C54" s="3">
        <v>150</v>
      </c>
      <c r="D54" s="4">
        <v>8</v>
      </c>
      <c r="E54" s="5">
        <v>8</v>
      </c>
    </row>
    <row r="55" spans="1:5" ht="48.75" customHeight="1" x14ac:dyDescent="0.25">
      <c r="A55" s="11" t="s">
        <v>88</v>
      </c>
      <c r="B55" s="12" t="s">
        <v>89</v>
      </c>
      <c r="C55" s="13">
        <f>C56+C57</f>
        <v>49154</v>
      </c>
      <c r="D55" s="13">
        <f t="shared" ref="D55:E55" si="20">D56+D57</f>
        <v>43049.15</v>
      </c>
      <c r="E55" s="15">
        <f t="shared" si="20"/>
        <v>42752.240000000005</v>
      </c>
    </row>
    <row r="56" spans="1:5" ht="49.5" customHeight="1" x14ac:dyDescent="0.25">
      <c r="A56" s="1" t="s">
        <v>90</v>
      </c>
      <c r="B56" s="2" t="s">
        <v>91</v>
      </c>
      <c r="C56" s="3">
        <v>32154</v>
      </c>
      <c r="D56" s="4">
        <v>30049.15</v>
      </c>
      <c r="E56" s="5">
        <v>29752.240000000002</v>
      </c>
    </row>
    <row r="57" spans="1:5" ht="63" customHeight="1" x14ac:dyDescent="0.25">
      <c r="A57" s="1" t="s">
        <v>204</v>
      </c>
      <c r="B57" s="2" t="s">
        <v>203</v>
      </c>
      <c r="C57" s="3">
        <v>17000</v>
      </c>
      <c r="D57" s="8">
        <v>13000</v>
      </c>
      <c r="E57" s="5">
        <v>13000</v>
      </c>
    </row>
    <row r="58" spans="1:5" ht="29.25" customHeight="1" x14ac:dyDescent="0.25">
      <c r="A58" s="11" t="s">
        <v>92</v>
      </c>
      <c r="B58" s="12" t="s">
        <v>93</v>
      </c>
      <c r="C58" s="13">
        <f>C59</f>
        <v>7155</v>
      </c>
      <c r="D58" s="13">
        <f t="shared" ref="D58:E58" si="21">D59</f>
        <v>5862</v>
      </c>
      <c r="E58" s="15">
        <f t="shared" si="21"/>
        <v>5866</v>
      </c>
    </row>
    <row r="59" spans="1:5" ht="15" customHeight="1" x14ac:dyDescent="0.25">
      <c r="A59" s="11" t="s">
        <v>94</v>
      </c>
      <c r="B59" s="12" t="s">
        <v>95</v>
      </c>
      <c r="C59" s="13">
        <f>SUM(C60:C62)</f>
        <v>7155</v>
      </c>
      <c r="D59" s="13">
        <f t="shared" ref="D59:E59" si="22">SUM(D60:D62)</f>
        <v>5862</v>
      </c>
      <c r="E59" s="15">
        <f t="shared" si="22"/>
        <v>5866</v>
      </c>
    </row>
    <row r="60" spans="1:5" ht="23.25" customHeight="1" x14ac:dyDescent="0.25">
      <c r="A60" s="1" t="s">
        <v>96</v>
      </c>
      <c r="B60" s="2" t="s">
        <v>97</v>
      </c>
      <c r="C60" s="3">
        <v>230</v>
      </c>
      <c r="D60" s="3">
        <v>230</v>
      </c>
      <c r="E60" s="5">
        <v>230</v>
      </c>
    </row>
    <row r="61" spans="1:5" ht="15" customHeight="1" x14ac:dyDescent="0.25">
      <c r="A61" s="1" t="s">
        <v>98</v>
      </c>
      <c r="B61" s="2" t="s">
        <v>99</v>
      </c>
      <c r="C61" s="3">
        <v>5302</v>
      </c>
      <c r="D61" s="3">
        <v>4822</v>
      </c>
      <c r="E61" s="5">
        <v>4826</v>
      </c>
    </row>
    <row r="62" spans="1:5" ht="15" customHeight="1" x14ac:dyDescent="0.25">
      <c r="A62" s="1" t="s">
        <v>100</v>
      </c>
      <c r="B62" s="2" t="s">
        <v>101</v>
      </c>
      <c r="C62" s="3">
        <v>1623</v>
      </c>
      <c r="D62" s="3">
        <v>810</v>
      </c>
      <c r="E62" s="5">
        <v>810</v>
      </c>
    </row>
    <row r="63" spans="1:5" ht="33" customHeight="1" x14ac:dyDescent="0.25">
      <c r="A63" s="11" t="s">
        <v>102</v>
      </c>
      <c r="B63" s="12" t="s">
        <v>103</v>
      </c>
      <c r="C63" s="13">
        <f>C64+C67</f>
        <v>25505.770759999999</v>
      </c>
      <c r="D63" s="13">
        <f t="shared" ref="D63:E63" si="23">D64+D67</f>
        <v>13501.550000000001</v>
      </c>
      <c r="E63" s="15">
        <f t="shared" si="23"/>
        <v>13501.550000000001</v>
      </c>
    </row>
    <row r="64" spans="1:5" ht="15" customHeight="1" x14ac:dyDescent="0.25">
      <c r="A64" s="11" t="s">
        <v>104</v>
      </c>
      <c r="B64" s="12" t="s">
        <v>105</v>
      </c>
      <c r="C64" s="13">
        <f>C66+C65</f>
        <v>12529.668</v>
      </c>
      <c r="D64" s="13">
        <f t="shared" ref="D64:E64" si="24">D66</f>
        <v>12193.45</v>
      </c>
      <c r="E64" s="15">
        <f t="shared" si="24"/>
        <v>12193.45</v>
      </c>
    </row>
    <row r="65" spans="1:5" ht="24" x14ac:dyDescent="0.25">
      <c r="A65" s="1" t="s">
        <v>287</v>
      </c>
      <c r="B65" s="2" t="s">
        <v>288</v>
      </c>
      <c r="C65" s="3">
        <v>39.667999999999999</v>
      </c>
      <c r="D65" s="4">
        <v>0</v>
      </c>
      <c r="E65" s="5">
        <v>0</v>
      </c>
    </row>
    <row r="66" spans="1:5" ht="15" customHeight="1" x14ac:dyDescent="0.25">
      <c r="A66" s="1" t="s">
        <v>106</v>
      </c>
      <c r="B66" s="2" t="s">
        <v>107</v>
      </c>
      <c r="C66" s="3">
        <v>12490</v>
      </c>
      <c r="D66" s="4">
        <v>12193.45</v>
      </c>
      <c r="E66" s="5">
        <v>12193.45</v>
      </c>
    </row>
    <row r="67" spans="1:5" ht="15" customHeight="1" x14ac:dyDescent="0.25">
      <c r="A67" s="11" t="s">
        <v>108</v>
      </c>
      <c r="B67" s="12" t="s">
        <v>109</v>
      </c>
      <c r="C67" s="13">
        <f>SUM(C68:C69)</f>
        <v>12976.10276</v>
      </c>
      <c r="D67" s="13">
        <f t="shared" ref="D67:E67" si="25">SUM(D68:D69)</f>
        <v>1308.0999999999999</v>
      </c>
      <c r="E67" s="15">
        <f t="shared" si="25"/>
        <v>1308.0999999999999</v>
      </c>
    </row>
    <row r="68" spans="1:5" ht="23.25" customHeight="1" x14ac:dyDescent="0.25">
      <c r="A68" s="1" t="s">
        <v>110</v>
      </c>
      <c r="B68" s="2" t="s">
        <v>111</v>
      </c>
      <c r="C68" s="3">
        <v>350</v>
      </c>
      <c r="D68" s="4">
        <v>200</v>
      </c>
      <c r="E68" s="5">
        <v>200</v>
      </c>
    </row>
    <row r="69" spans="1:5" ht="15" customHeight="1" x14ac:dyDescent="0.25">
      <c r="A69" s="1" t="s">
        <v>112</v>
      </c>
      <c r="B69" s="2" t="s">
        <v>113</v>
      </c>
      <c r="C69" s="3">
        <v>12626.10276</v>
      </c>
      <c r="D69" s="4">
        <v>1108.0999999999999</v>
      </c>
      <c r="E69" s="5">
        <v>1108.0999999999999</v>
      </c>
    </row>
    <row r="70" spans="1:5" ht="23.25" customHeight="1" x14ac:dyDescent="0.25">
      <c r="A70" s="11" t="s">
        <v>114</v>
      </c>
      <c r="B70" s="12" t="s">
        <v>115</v>
      </c>
      <c r="C70" s="13">
        <f>C71+C73+C75+C77</f>
        <v>45451</v>
      </c>
      <c r="D70" s="13">
        <f t="shared" ref="D70:E70" si="26">D71+D73+D75+D77</f>
        <v>26937</v>
      </c>
      <c r="E70" s="15">
        <f t="shared" si="26"/>
        <v>27000</v>
      </c>
    </row>
    <row r="71" spans="1:5" ht="15" customHeight="1" x14ac:dyDescent="0.25">
      <c r="A71" s="11" t="s">
        <v>116</v>
      </c>
      <c r="B71" s="12" t="s">
        <v>117</v>
      </c>
      <c r="C71" s="13">
        <f>C72</f>
        <v>3400</v>
      </c>
      <c r="D71" s="13">
        <f t="shared" ref="D71:E71" si="27">D72</f>
        <v>3000</v>
      </c>
      <c r="E71" s="15">
        <f t="shared" si="27"/>
        <v>3000</v>
      </c>
    </row>
    <row r="72" spans="1:5" ht="20.25" customHeight="1" x14ac:dyDescent="0.25">
      <c r="A72" s="1" t="s">
        <v>118</v>
      </c>
      <c r="B72" s="2" t="s">
        <v>119</v>
      </c>
      <c r="C72" s="3">
        <v>3400</v>
      </c>
      <c r="D72" s="4">
        <v>3000</v>
      </c>
      <c r="E72" s="5">
        <v>3000</v>
      </c>
    </row>
    <row r="73" spans="1:5" ht="46.5" customHeight="1" x14ac:dyDescent="0.25">
      <c r="A73" s="11" t="s">
        <v>120</v>
      </c>
      <c r="B73" s="12" t="s">
        <v>121</v>
      </c>
      <c r="C73" s="13">
        <f>C74</f>
        <v>26551</v>
      </c>
      <c r="D73" s="13">
        <f t="shared" ref="D73:E73" si="28">D74</f>
        <v>17637</v>
      </c>
      <c r="E73" s="15">
        <f t="shared" si="28"/>
        <v>18000</v>
      </c>
    </row>
    <row r="74" spans="1:5" ht="52.5" customHeight="1" x14ac:dyDescent="0.25">
      <c r="A74" s="1" t="s">
        <v>122</v>
      </c>
      <c r="B74" s="2" t="s">
        <v>123</v>
      </c>
      <c r="C74" s="3">
        <v>26551</v>
      </c>
      <c r="D74" s="4">
        <v>17637</v>
      </c>
      <c r="E74" s="5">
        <v>18000</v>
      </c>
    </row>
    <row r="75" spans="1:5" ht="23.25" customHeight="1" x14ac:dyDescent="0.25">
      <c r="A75" s="11" t="s">
        <v>124</v>
      </c>
      <c r="B75" s="12" t="s">
        <v>125</v>
      </c>
      <c r="C75" s="13">
        <f>C76</f>
        <v>7500</v>
      </c>
      <c r="D75" s="13">
        <f t="shared" ref="D75:E75" si="29">D76</f>
        <v>5000</v>
      </c>
      <c r="E75" s="15">
        <f t="shared" si="29"/>
        <v>5000</v>
      </c>
    </row>
    <row r="76" spans="1:5" ht="23.25" customHeight="1" x14ac:dyDescent="0.25">
      <c r="A76" s="1" t="s">
        <v>126</v>
      </c>
      <c r="B76" s="2" t="s">
        <v>127</v>
      </c>
      <c r="C76" s="3">
        <v>7500</v>
      </c>
      <c r="D76" s="4">
        <v>5000</v>
      </c>
      <c r="E76" s="5">
        <v>5000</v>
      </c>
    </row>
    <row r="77" spans="1:5" ht="40.5" customHeight="1" x14ac:dyDescent="0.25">
      <c r="A77" s="11" t="s">
        <v>128</v>
      </c>
      <c r="B77" s="12" t="s">
        <v>129</v>
      </c>
      <c r="C77" s="13">
        <f>C78</f>
        <v>8000</v>
      </c>
      <c r="D77" s="13">
        <f t="shared" ref="D77:E77" si="30">D78</f>
        <v>1300</v>
      </c>
      <c r="E77" s="15">
        <f t="shared" si="30"/>
        <v>1000</v>
      </c>
    </row>
    <row r="78" spans="1:5" ht="37.5" customHeight="1" x14ac:dyDescent="0.25">
      <c r="A78" s="1" t="s">
        <v>130</v>
      </c>
      <c r="B78" s="2" t="s">
        <v>131</v>
      </c>
      <c r="C78" s="3">
        <v>8000</v>
      </c>
      <c r="D78" s="4">
        <v>1300</v>
      </c>
      <c r="E78" s="5">
        <v>1000</v>
      </c>
    </row>
    <row r="79" spans="1:5" ht="20.25" customHeight="1" x14ac:dyDescent="0.25">
      <c r="A79" s="11" t="s">
        <v>191</v>
      </c>
      <c r="B79" s="12" t="s">
        <v>192</v>
      </c>
      <c r="C79" s="13">
        <f>C80+C94+C92+C96</f>
        <v>22168.185420000002</v>
      </c>
      <c r="D79" s="13">
        <f>D80+D94</f>
        <v>120.6</v>
      </c>
      <c r="E79" s="14">
        <f>E80+E94</f>
        <v>120.6</v>
      </c>
    </row>
    <row r="80" spans="1:5" ht="24" x14ac:dyDescent="0.25">
      <c r="A80" s="11" t="s">
        <v>193</v>
      </c>
      <c r="B80" s="12" t="s">
        <v>194</v>
      </c>
      <c r="C80" s="13">
        <f>SUM(C81:C91)</f>
        <v>1340.6182800000001</v>
      </c>
      <c r="D80" s="13">
        <f t="shared" ref="D80:E80" si="31">SUM(D81:D91)</f>
        <v>70.599999999999994</v>
      </c>
      <c r="E80" s="14">
        <f t="shared" si="31"/>
        <v>70.599999999999994</v>
      </c>
    </row>
    <row r="81" spans="1:5" ht="36" x14ac:dyDescent="0.25">
      <c r="A81" s="1" t="s">
        <v>289</v>
      </c>
      <c r="B81" s="2" t="s">
        <v>290</v>
      </c>
      <c r="C81" s="3">
        <v>34.793999999999997</v>
      </c>
      <c r="D81" s="8">
        <v>0</v>
      </c>
      <c r="E81" s="5">
        <v>0</v>
      </c>
    </row>
    <row r="82" spans="1:5" ht="48" x14ac:dyDescent="0.25">
      <c r="A82" s="1" t="s">
        <v>291</v>
      </c>
      <c r="B82" s="2" t="s">
        <v>292</v>
      </c>
      <c r="C82" s="3">
        <v>101</v>
      </c>
      <c r="D82" s="8">
        <v>0</v>
      </c>
      <c r="E82" s="5">
        <v>0</v>
      </c>
    </row>
    <row r="83" spans="1:5" ht="37.5" customHeight="1" x14ac:dyDescent="0.25">
      <c r="A83" s="1" t="s">
        <v>195</v>
      </c>
      <c r="B83" s="2" t="s">
        <v>196</v>
      </c>
      <c r="C83" s="3">
        <v>156.94900000000001</v>
      </c>
      <c r="D83" s="8">
        <v>20</v>
      </c>
      <c r="E83" s="5">
        <v>20</v>
      </c>
    </row>
    <row r="84" spans="1:5" ht="37.5" customHeight="1" x14ac:dyDescent="0.25">
      <c r="A84" s="1" t="s">
        <v>206</v>
      </c>
      <c r="B84" s="2" t="s">
        <v>205</v>
      </c>
      <c r="C84" s="3">
        <v>0</v>
      </c>
      <c r="D84" s="8">
        <v>50</v>
      </c>
      <c r="E84" s="5">
        <v>50</v>
      </c>
    </row>
    <row r="85" spans="1:5" ht="37.5" customHeight="1" x14ac:dyDescent="0.25">
      <c r="A85" s="1" t="s">
        <v>293</v>
      </c>
      <c r="B85" s="2" t="s">
        <v>294</v>
      </c>
      <c r="C85" s="3">
        <v>26</v>
      </c>
      <c r="D85" s="8">
        <v>0</v>
      </c>
      <c r="E85" s="5">
        <v>0</v>
      </c>
    </row>
    <row r="86" spans="1:5" ht="37.5" customHeight="1" x14ac:dyDescent="0.25">
      <c r="A86" s="1" t="s">
        <v>295</v>
      </c>
      <c r="B86" s="2" t="s">
        <v>296</v>
      </c>
      <c r="C86" s="3">
        <v>18</v>
      </c>
      <c r="D86" s="8">
        <v>0</v>
      </c>
      <c r="E86" s="5">
        <v>0</v>
      </c>
    </row>
    <row r="87" spans="1:5" ht="37.5" customHeight="1" x14ac:dyDescent="0.25">
      <c r="A87" s="1" t="s">
        <v>297</v>
      </c>
      <c r="B87" s="2" t="s">
        <v>298</v>
      </c>
      <c r="C87" s="3">
        <v>241.077</v>
      </c>
      <c r="D87" s="8">
        <v>0</v>
      </c>
      <c r="E87" s="5">
        <v>0</v>
      </c>
    </row>
    <row r="88" spans="1:5" ht="37.5" customHeight="1" x14ac:dyDescent="0.25">
      <c r="A88" s="1" t="s">
        <v>299</v>
      </c>
      <c r="B88" s="2" t="s">
        <v>300</v>
      </c>
      <c r="C88" s="3">
        <v>62.195279999999997</v>
      </c>
      <c r="D88" s="8">
        <v>0</v>
      </c>
      <c r="E88" s="5">
        <v>0</v>
      </c>
    </row>
    <row r="89" spans="1:5" ht="37.5" customHeight="1" x14ac:dyDescent="0.25">
      <c r="A89" s="1" t="s">
        <v>301</v>
      </c>
      <c r="B89" s="2" t="s">
        <v>302</v>
      </c>
      <c r="C89" s="3">
        <v>2</v>
      </c>
      <c r="D89" s="8">
        <v>0</v>
      </c>
      <c r="E89" s="5">
        <v>0</v>
      </c>
    </row>
    <row r="90" spans="1:5" ht="37.5" customHeight="1" x14ac:dyDescent="0.25">
      <c r="A90" s="1" t="s">
        <v>232</v>
      </c>
      <c r="B90" s="2" t="s">
        <v>233</v>
      </c>
      <c r="C90" s="3">
        <v>267.64600000000002</v>
      </c>
      <c r="D90" s="8">
        <v>0.6</v>
      </c>
      <c r="E90" s="5">
        <v>0.6</v>
      </c>
    </row>
    <row r="91" spans="1:5" ht="37.5" customHeight="1" x14ac:dyDescent="0.25">
      <c r="A91" s="1" t="s">
        <v>303</v>
      </c>
      <c r="B91" s="2" t="s">
        <v>304</v>
      </c>
      <c r="C91" s="3">
        <v>430.95699999999999</v>
      </c>
      <c r="D91" s="8">
        <v>0</v>
      </c>
      <c r="E91" s="5">
        <v>0</v>
      </c>
    </row>
    <row r="92" spans="1:5" ht="29.25" customHeight="1" x14ac:dyDescent="0.25">
      <c r="A92" s="11" t="s">
        <v>321</v>
      </c>
      <c r="B92" s="12" t="s">
        <v>322</v>
      </c>
      <c r="C92" s="13">
        <f>C93</f>
        <v>144.61312000000001</v>
      </c>
      <c r="D92" s="44">
        <f t="shared" ref="D92:E92" si="32">D93</f>
        <v>0</v>
      </c>
      <c r="E92" s="14">
        <f t="shared" si="32"/>
        <v>0</v>
      </c>
    </row>
    <row r="93" spans="1:5" ht="30" customHeight="1" x14ac:dyDescent="0.25">
      <c r="A93" s="1" t="s">
        <v>323</v>
      </c>
      <c r="B93" s="2" t="s">
        <v>324</v>
      </c>
      <c r="C93" s="3">
        <v>144.61312000000001</v>
      </c>
      <c r="D93" s="8">
        <v>0</v>
      </c>
      <c r="E93" s="5">
        <v>0</v>
      </c>
    </row>
    <row r="94" spans="1:5" ht="60" x14ac:dyDescent="0.25">
      <c r="A94" s="11" t="s">
        <v>197</v>
      </c>
      <c r="B94" s="12" t="s">
        <v>198</v>
      </c>
      <c r="C94" s="13">
        <f>C95</f>
        <v>19626.082620000001</v>
      </c>
      <c r="D94" s="13">
        <f>D95</f>
        <v>50</v>
      </c>
      <c r="E94" s="14">
        <f>E95</f>
        <v>50</v>
      </c>
    </row>
    <row r="95" spans="1:5" ht="48" x14ac:dyDescent="0.25">
      <c r="A95" s="1" t="s">
        <v>199</v>
      </c>
      <c r="B95" s="2" t="s">
        <v>200</v>
      </c>
      <c r="C95" s="3">
        <v>19626.082620000001</v>
      </c>
      <c r="D95" s="8">
        <v>50</v>
      </c>
      <c r="E95" s="5">
        <v>50</v>
      </c>
    </row>
    <row r="96" spans="1:5" x14ac:dyDescent="0.25">
      <c r="A96" s="11" t="s">
        <v>305</v>
      </c>
      <c r="B96" s="12" t="s">
        <v>306</v>
      </c>
      <c r="C96" s="13">
        <f>C97</f>
        <v>1056.8714</v>
      </c>
      <c r="D96" s="13">
        <f t="shared" ref="D96:E96" si="33">D97</f>
        <v>0</v>
      </c>
      <c r="E96" s="14">
        <f t="shared" si="33"/>
        <v>0</v>
      </c>
    </row>
    <row r="97" spans="1:6" ht="36" x14ac:dyDescent="0.25">
      <c r="A97" s="1" t="s">
        <v>307</v>
      </c>
      <c r="B97" s="2" t="s">
        <v>308</v>
      </c>
      <c r="C97" s="3">
        <v>1056.8714</v>
      </c>
      <c r="D97" s="8">
        <v>0</v>
      </c>
      <c r="E97" s="5">
        <v>0</v>
      </c>
    </row>
    <row r="98" spans="1:6" ht="26.25" customHeight="1" x14ac:dyDescent="0.25">
      <c r="A98" s="11" t="s">
        <v>132</v>
      </c>
      <c r="B98" s="12" t="s">
        <v>133</v>
      </c>
      <c r="C98" s="13">
        <f>C99</f>
        <v>3862.34557</v>
      </c>
      <c r="D98" s="13">
        <f t="shared" ref="D98:E98" si="34">D99</f>
        <v>0</v>
      </c>
      <c r="E98" s="15">
        <f t="shared" si="34"/>
        <v>0</v>
      </c>
    </row>
    <row r="99" spans="1:6" x14ac:dyDescent="0.25">
      <c r="A99" s="1" t="s">
        <v>309</v>
      </c>
      <c r="B99" s="2" t="s">
        <v>310</v>
      </c>
      <c r="C99" s="3">
        <v>3862.34557</v>
      </c>
      <c r="D99" s="3">
        <v>0</v>
      </c>
      <c r="E99" s="38">
        <v>0</v>
      </c>
    </row>
    <row r="100" spans="1:6" ht="24.75" customHeight="1" x14ac:dyDescent="0.25">
      <c r="A100" s="11" t="s">
        <v>134</v>
      </c>
      <c r="B100" s="12" t="s">
        <v>135</v>
      </c>
      <c r="C100" s="13">
        <f>C101</f>
        <v>3426162.0959999999</v>
      </c>
      <c r="D100" s="13">
        <f t="shared" ref="D100:E100" si="35">D101</f>
        <v>2536406.2549999999</v>
      </c>
      <c r="E100" s="15">
        <f t="shared" si="35"/>
        <v>3062163.9040000001</v>
      </c>
    </row>
    <row r="101" spans="1:6" ht="31.5" customHeight="1" x14ac:dyDescent="0.25">
      <c r="A101" s="11" t="s">
        <v>136</v>
      </c>
      <c r="B101" s="12" t="s">
        <v>137</v>
      </c>
      <c r="C101" s="13">
        <f>C102+C104+C145+C166</f>
        <v>3426162.0959999999</v>
      </c>
      <c r="D101" s="13">
        <f>D102+D104+D145+D166</f>
        <v>2536406.2549999999</v>
      </c>
      <c r="E101" s="15">
        <f>E102+E104+E145+E166</f>
        <v>3062163.9040000001</v>
      </c>
    </row>
    <row r="102" spans="1:6" ht="19.5" customHeight="1" x14ac:dyDescent="0.25">
      <c r="A102" s="11" t="s">
        <v>138</v>
      </c>
      <c r="B102" s="12" t="s">
        <v>139</v>
      </c>
      <c r="C102" s="13">
        <f>C103</f>
        <v>1591</v>
      </c>
      <c r="D102" s="13">
        <f t="shared" ref="D102:E102" si="36">D103</f>
        <v>4135</v>
      </c>
      <c r="E102" s="15">
        <f t="shared" si="36"/>
        <v>1583</v>
      </c>
    </row>
    <row r="103" spans="1:6" ht="15" customHeight="1" x14ac:dyDescent="0.25">
      <c r="A103" s="1" t="s">
        <v>164</v>
      </c>
      <c r="B103" s="2" t="s">
        <v>165</v>
      </c>
      <c r="C103" s="3">
        <v>1591</v>
      </c>
      <c r="D103" s="4">
        <v>4135</v>
      </c>
      <c r="E103" s="5">
        <v>1583</v>
      </c>
    </row>
    <row r="104" spans="1:6" ht="24.75" customHeight="1" x14ac:dyDescent="0.25">
      <c r="A104" s="11" t="s">
        <v>140</v>
      </c>
      <c r="B104" s="12" t="s">
        <v>141</v>
      </c>
      <c r="C104" s="13">
        <f>SUM(C105:C115)+C116</f>
        <v>1158139.0759999999</v>
      </c>
      <c r="D104" s="13">
        <f>SUM(D105:D115)+D116</f>
        <v>540650.90500000003</v>
      </c>
      <c r="E104" s="15">
        <f>SUM(E105:E115)+E116</f>
        <v>1078102.554</v>
      </c>
    </row>
    <row r="105" spans="1:6" ht="27" customHeight="1" x14ac:dyDescent="0.25">
      <c r="A105" s="1" t="s">
        <v>185</v>
      </c>
      <c r="B105" s="2" t="s">
        <v>186</v>
      </c>
      <c r="C105" s="3">
        <v>45662.720000000001</v>
      </c>
      <c r="D105" s="4">
        <v>20000</v>
      </c>
      <c r="E105" s="5">
        <v>467290.63</v>
      </c>
    </row>
    <row r="106" spans="1:6" ht="50.25" customHeight="1" x14ac:dyDescent="0.25">
      <c r="A106" s="1" t="s">
        <v>236</v>
      </c>
      <c r="B106" s="7" t="s">
        <v>237</v>
      </c>
      <c r="C106" s="3">
        <v>15398.35</v>
      </c>
      <c r="D106" s="8">
        <v>0</v>
      </c>
      <c r="E106" s="5">
        <v>0</v>
      </c>
    </row>
    <row r="107" spans="1:6" ht="24.75" customHeight="1" x14ac:dyDescent="0.25">
      <c r="A107" s="1" t="s">
        <v>167</v>
      </c>
      <c r="B107" s="2" t="s">
        <v>168</v>
      </c>
      <c r="C107" s="3">
        <v>0</v>
      </c>
      <c r="D107" s="4">
        <v>0</v>
      </c>
      <c r="E107" s="5">
        <v>14330.07</v>
      </c>
    </row>
    <row r="108" spans="1:6" s="10" customFormat="1" ht="36" x14ac:dyDescent="0.2">
      <c r="A108" s="1" t="s">
        <v>188</v>
      </c>
      <c r="B108" s="9" t="s">
        <v>189</v>
      </c>
      <c r="C108" s="3">
        <v>70032.37</v>
      </c>
      <c r="D108" s="4">
        <v>66875</v>
      </c>
      <c r="E108" s="5">
        <v>68754</v>
      </c>
      <c r="F108" s="16"/>
    </row>
    <row r="109" spans="1:6" ht="23.25" customHeight="1" x14ac:dyDescent="0.25">
      <c r="A109" s="1" t="s">
        <v>179</v>
      </c>
      <c r="B109" s="2" t="s">
        <v>180</v>
      </c>
      <c r="C109" s="3">
        <v>3247</v>
      </c>
      <c r="D109" s="4">
        <v>2530</v>
      </c>
      <c r="E109" s="5">
        <v>3670</v>
      </c>
    </row>
    <row r="110" spans="1:6" ht="36" x14ac:dyDescent="0.25">
      <c r="A110" s="1" t="s">
        <v>238</v>
      </c>
      <c r="B110" s="2" t="s">
        <v>240</v>
      </c>
      <c r="C110" s="3">
        <v>834.97699999999998</v>
      </c>
      <c r="D110" s="4">
        <v>873.63300000000004</v>
      </c>
      <c r="E110" s="5">
        <v>880.24400000000003</v>
      </c>
    </row>
    <row r="111" spans="1:6" ht="23.25" customHeight="1" x14ac:dyDescent="0.25">
      <c r="A111" s="1" t="s">
        <v>239</v>
      </c>
      <c r="B111" s="2" t="s">
        <v>241</v>
      </c>
      <c r="C111" s="3">
        <v>60741.5</v>
      </c>
      <c r="D111" s="4">
        <v>200500</v>
      </c>
      <c r="E111" s="5">
        <v>0</v>
      </c>
    </row>
    <row r="112" spans="1:6" ht="23.25" customHeight="1" x14ac:dyDescent="0.25">
      <c r="A112" s="1" t="s">
        <v>239</v>
      </c>
      <c r="B112" s="2" t="s">
        <v>325</v>
      </c>
      <c r="C112" s="3">
        <v>34181.46</v>
      </c>
      <c r="D112" s="4">
        <v>0</v>
      </c>
      <c r="E112" s="5">
        <v>0</v>
      </c>
    </row>
    <row r="113" spans="1:6" ht="23.25" customHeight="1" x14ac:dyDescent="0.25">
      <c r="A113" s="1" t="s">
        <v>281</v>
      </c>
      <c r="B113" s="2" t="s">
        <v>282</v>
      </c>
      <c r="C113" s="3">
        <v>84460.339000000007</v>
      </c>
      <c r="D113" s="4">
        <v>30476.732</v>
      </c>
      <c r="E113" s="5">
        <v>0</v>
      </c>
    </row>
    <row r="114" spans="1:6" ht="36" x14ac:dyDescent="0.25">
      <c r="A114" s="1" t="s">
        <v>187</v>
      </c>
      <c r="B114" s="2" t="s">
        <v>234</v>
      </c>
      <c r="C114" s="3">
        <v>0</v>
      </c>
      <c r="D114" s="4">
        <v>0</v>
      </c>
      <c r="E114" s="5">
        <v>18413.03</v>
      </c>
    </row>
    <row r="115" spans="1:6" ht="36.75" customHeight="1" x14ac:dyDescent="0.25">
      <c r="A115" s="1" t="s">
        <v>187</v>
      </c>
      <c r="B115" s="2" t="s">
        <v>235</v>
      </c>
      <c r="C115" s="3">
        <v>5220.13</v>
      </c>
      <c r="D115" s="4">
        <v>7478.87</v>
      </c>
      <c r="E115" s="5">
        <v>52290</v>
      </c>
    </row>
    <row r="116" spans="1:6" ht="21" customHeight="1" x14ac:dyDescent="0.25">
      <c r="A116" s="11" t="s">
        <v>142</v>
      </c>
      <c r="B116" s="12" t="s">
        <v>143</v>
      </c>
      <c r="C116" s="13">
        <f>SUM(C117:C144)</f>
        <v>838360.23</v>
      </c>
      <c r="D116" s="13">
        <f t="shared" ref="D116:E116" si="37">SUM(D117:D144)</f>
        <v>211916.67</v>
      </c>
      <c r="E116" s="15">
        <f t="shared" si="37"/>
        <v>452474.58</v>
      </c>
    </row>
    <row r="117" spans="1:6" ht="35.25" customHeight="1" x14ac:dyDescent="0.25">
      <c r="A117" s="1" t="s">
        <v>208</v>
      </c>
      <c r="B117" s="2" t="s">
        <v>160</v>
      </c>
      <c r="C117" s="3">
        <v>0</v>
      </c>
      <c r="D117" s="4">
        <v>0</v>
      </c>
      <c r="E117" s="5">
        <v>235815.46</v>
      </c>
      <c r="F117" s="30"/>
    </row>
    <row r="118" spans="1:6" ht="36.75" customHeight="1" x14ac:dyDescent="0.25">
      <c r="A118" s="1" t="s">
        <v>207</v>
      </c>
      <c r="B118" s="2" t="s">
        <v>159</v>
      </c>
      <c r="C118" s="3">
        <v>0</v>
      </c>
      <c r="D118" s="4">
        <v>3748.3</v>
      </c>
      <c r="E118" s="5">
        <v>0</v>
      </c>
    </row>
    <row r="119" spans="1:6" ht="26.25" customHeight="1" x14ac:dyDescent="0.25">
      <c r="A119" s="1" t="s">
        <v>211</v>
      </c>
      <c r="B119" s="2" t="s">
        <v>151</v>
      </c>
      <c r="C119" s="3">
        <v>15270.08</v>
      </c>
      <c r="D119" s="4">
        <v>0</v>
      </c>
      <c r="E119" s="5">
        <v>0</v>
      </c>
    </row>
    <row r="120" spans="1:6" ht="25.5" customHeight="1" x14ac:dyDescent="0.25">
      <c r="A120" s="1" t="s">
        <v>209</v>
      </c>
      <c r="B120" s="2" t="s">
        <v>152</v>
      </c>
      <c r="C120" s="3">
        <v>65490</v>
      </c>
      <c r="D120" s="4">
        <v>55820</v>
      </c>
      <c r="E120" s="5">
        <v>67071</v>
      </c>
    </row>
    <row r="121" spans="1:6" ht="25.5" customHeight="1" x14ac:dyDescent="0.25">
      <c r="A121" s="1" t="s">
        <v>210</v>
      </c>
      <c r="B121" s="2" t="s">
        <v>242</v>
      </c>
      <c r="C121" s="3">
        <v>0</v>
      </c>
      <c r="D121" s="4">
        <v>51423</v>
      </c>
      <c r="E121" s="5">
        <v>0</v>
      </c>
    </row>
    <row r="122" spans="1:6" ht="17.25" customHeight="1" x14ac:dyDescent="0.25">
      <c r="A122" s="1" t="s">
        <v>212</v>
      </c>
      <c r="B122" s="7" t="s">
        <v>153</v>
      </c>
      <c r="C122" s="3">
        <v>1224.43</v>
      </c>
      <c r="D122" s="8">
        <v>5119.96</v>
      </c>
      <c r="E122" s="5">
        <v>5119.96</v>
      </c>
    </row>
    <row r="123" spans="1:6" ht="30" customHeight="1" x14ac:dyDescent="0.25">
      <c r="A123" s="1" t="s">
        <v>311</v>
      </c>
      <c r="B123" s="7" t="s">
        <v>312</v>
      </c>
      <c r="C123" s="3">
        <v>3659.47</v>
      </c>
      <c r="D123" s="8">
        <v>0</v>
      </c>
      <c r="E123" s="5">
        <v>0</v>
      </c>
    </row>
    <row r="124" spans="1:6" ht="56.25" customHeight="1" x14ac:dyDescent="0.25">
      <c r="A124" s="1" t="s">
        <v>213</v>
      </c>
      <c r="B124" s="7" t="s">
        <v>161</v>
      </c>
      <c r="C124" s="3">
        <v>1253</v>
      </c>
      <c r="D124" s="8">
        <v>1253</v>
      </c>
      <c r="E124" s="5">
        <v>1253</v>
      </c>
    </row>
    <row r="125" spans="1:6" ht="39.75" customHeight="1" x14ac:dyDescent="0.25">
      <c r="A125" s="1" t="s">
        <v>214</v>
      </c>
      <c r="B125" s="7" t="s">
        <v>154</v>
      </c>
      <c r="C125" s="3">
        <v>499</v>
      </c>
      <c r="D125" s="8">
        <v>519</v>
      </c>
      <c r="E125" s="5">
        <v>540</v>
      </c>
    </row>
    <row r="126" spans="1:6" ht="48" x14ac:dyDescent="0.25">
      <c r="A126" s="1" t="s">
        <v>215</v>
      </c>
      <c r="B126" s="7" t="s">
        <v>267</v>
      </c>
      <c r="C126" s="3">
        <v>40914</v>
      </c>
      <c r="D126" s="8">
        <v>40491</v>
      </c>
      <c r="E126" s="5">
        <v>40491</v>
      </c>
    </row>
    <row r="127" spans="1:6" ht="26.25" customHeight="1" x14ac:dyDescent="0.25">
      <c r="A127" s="1" t="s">
        <v>216</v>
      </c>
      <c r="B127" s="7" t="s">
        <v>155</v>
      </c>
      <c r="C127" s="3">
        <v>6999</v>
      </c>
      <c r="D127" s="8">
        <v>6999</v>
      </c>
      <c r="E127" s="5">
        <v>6999</v>
      </c>
    </row>
    <row r="128" spans="1:6" ht="30.75" customHeight="1" x14ac:dyDescent="0.25">
      <c r="A128" s="1" t="s">
        <v>217</v>
      </c>
      <c r="B128" s="2" t="s">
        <v>156</v>
      </c>
      <c r="C128" s="3">
        <v>0</v>
      </c>
      <c r="D128" s="4">
        <v>1724</v>
      </c>
      <c r="E128" s="5">
        <v>0</v>
      </c>
    </row>
    <row r="129" spans="1:5" ht="36.75" customHeight="1" x14ac:dyDescent="0.25">
      <c r="A129" s="1" t="s">
        <v>218</v>
      </c>
      <c r="B129" s="2" t="s">
        <v>157</v>
      </c>
      <c r="C129" s="3">
        <v>19660</v>
      </c>
      <c r="D129" s="4">
        <v>0</v>
      </c>
      <c r="E129" s="5">
        <v>0</v>
      </c>
    </row>
    <row r="130" spans="1:5" ht="28.5" customHeight="1" x14ac:dyDescent="0.25">
      <c r="A130" s="1" t="s">
        <v>244</v>
      </c>
      <c r="B130" s="2" t="s">
        <v>243</v>
      </c>
      <c r="C130" s="3">
        <v>7080</v>
      </c>
      <c r="D130" s="8">
        <v>0</v>
      </c>
      <c r="E130" s="5">
        <v>0</v>
      </c>
    </row>
    <row r="131" spans="1:5" ht="28.5" customHeight="1" x14ac:dyDescent="0.25">
      <c r="A131" s="1" t="s">
        <v>245</v>
      </c>
      <c r="B131" s="2" t="s">
        <v>246</v>
      </c>
      <c r="C131" s="3">
        <v>42063.3</v>
      </c>
      <c r="D131" s="8">
        <v>16691.23</v>
      </c>
      <c r="E131" s="5">
        <v>0</v>
      </c>
    </row>
    <row r="132" spans="1:5" ht="72" x14ac:dyDescent="0.25">
      <c r="A132" s="1" t="s">
        <v>247</v>
      </c>
      <c r="B132" s="2" t="s">
        <v>248</v>
      </c>
      <c r="C132" s="3">
        <v>431.7</v>
      </c>
      <c r="D132" s="8">
        <v>0</v>
      </c>
      <c r="E132" s="5">
        <v>0</v>
      </c>
    </row>
    <row r="133" spans="1:5" ht="24" x14ac:dyDescent="0.25">
      <c r="A133" s="1" t="s">
        <v>283</v>
      </c>
      <c r="B133" s="2" t="s">
        <v>284</v>
      </c>
      <c r="C133" s="3">
        <v>26284.33</v>
      </c>
      <c r="D133" s="8">
        <v>0</v>
      </c>
      <c r="E133" s="5">
        <v>0</v>
      </c>
    </row>
    <row r="134" spans="1:5" ht="72" x14ac:dyDescent="0.25">
      <c r="A134" s="1" t="s">
        <v>249</v>
      </c>
      <c r="B134" s="2" t="s">
        <v>250</v>
      </c>
      <c r="C134" s="3">
        <v>234</v>
      </c>
      <c r="D134" s="8">
        <v>234</v>
      </c>
      <c r="E134" s="5">
        <v>234</v>
      </c>
    </row>
    <row r="135" spans="1:5" ht="24" x14ac:dyDescent="0.25">
      <c r="A135" s="1" t="s">
        <v>314</v>
      </c>
      <c r="B135" s="2" t="s">
        <v>313</v>
      </c>
      <c r="C135" s="3">
        <v>20238.96</v>
      </c>
      <c r="D135" s="8">
        <v>0</v>
      </c>
      <c r="E135" s="5">
        <v>0</v>
      </c>
    </row>
    <row r="136" spans="1:5" ht="72" x14ac:dyDescent="0.25">
      <c r="A136" s="1" t="s">
        <v>251</v>
      </c>
      <c r="B136" s="2" t="s">
        <v>252</v>
      </c>
      <c r="C136" s="3">
        <v>648</v>
      </c>
      <c r="D136" s="8">
        <v>0</v>
      </c>
      <c r="E136" s="5">
        <v>0</v>
      </c>
    </row>
    <row r="137" spans="1:5" ht="24" x14ac:dyDescent="0.25">
      <c r="A137" s="1" t="s">
        <v>253</v>
      </c>
      <c r="B137" s="2" t="s">
        <v>254</v>
      </c>
      <c r="C137" s="3">
        <v>93759.24</v>
      </c>
      <c r="D137" s="8">
        <v>27894.18</v>
      </c>
      <c r="E137" s="5">
        <v>54193</v>
      </c>
    </row>
    <row r="138" spans="1:5" ht="24" x14ac:dyDescent="0.25">
      <c r="A138" s="1" t="s">
        <v>255</v>
      </c>
      <c r="B138" s="2" t="s">
        <v>256</v>
      </c>
      <c r="C138" s="3">
        <v>0</v>
      </c>
      <c r="D138" s="8">
        <v>0</v>
      </c>
      <c r="E138" s="5">
        <v>9564</v>
      </c>
    </row>
    <row r="139" spans="1:5" ht="28.5" customHeight="1" x14ac:dyDescent="0.25">
      <c r="A139" s="1" t="s">
        <v>257</v>
      </c>
      <c r="B139" s="2" t="s">
        <v>258</v>
      </c>
      <c r="C139" s="3">
        <v>473229.72</v>
      </c>
      <c r="D139" s="8">
        <v>0</v>
      </c>
      <c r="E139" s="5">
        <v>0</v>
      </c>
    </row>
    <row r="140" spans="1:5" ht="60" x14ac:dyDescent="0.25">
      <c r="A140" s="1" t="s">
        <v>259</v>
      </c>
      <c r="B140" s="2" t="s">
        <v>260</v>
      </c>
      <c r="C140" s="3">
        <v>0</v>
      </c>
      <c r="D140" s="8">
        <v>0</v>
      </c>
      <c r="E140" s="5">
        <v>1767</v>
      </c>
    </row>
    <row r="141" spans="1:5" ht="28.5" customHeight="1" x14ac:dyDescent="0.25">
      <c r="A141" s="1" t="s">
        <v>261</v>
      </c>
      <c r="B141" s="2" t="s">
        <v>262</v>
      </c>
      <c r="C141" s="3">
        <v>0</v>
      </c>
      <c r="D141" s="8">
        <v>0</v>
      </c>
      <c r="E141" s="5">
        <v>19272.86</v>
      </c>
    </row>
    <row r="142" spans="1:5" ht="36" x14ac:dyDescent="0.25">
      <c r="A142" s="1" t="s">
        <v>263</v>
      </c>
      <c r="B142" s="2" t="s">
        <v>264</v>
      </c>
      <c r="C142" s="3">
        <v>0</v>
      </c>
      <c r="D142" s="8">
        <v>0</v>
      </c>
      <c r="E142" s="5">
        <v>7378.4</v>
      </c>
    </row>
    <row r="143" spans="1:5" ht="60" x14ac:dyDescent="0.25">
      <c r="A143" s="1" t="s">
        <v>265</v>
      </c>
      <c r="B143" s="2" t="s">
        <v>266</v>
      </c>
      <c r="C143" s="3">
        <v>0</v>
      </c>
      <c r="D143" s="8">
        <v>0</v>
      </c>
      <c r="E143" s="5">
        <v>2775.9</v>
      </c>
    </row>
    <row r="144" spans="1:5" ht="38.25" x14ac:dyDescent="0.25">
      <c r="A144" s="1" t="s">
        <v>280</v>
      </c>
      <c r="B144" s="37" t="s">
        <v>279</v>
      </c>
      <c r="C144" s="3">
        <v>19422</v>
      </c>
      <c r="D144" s="8">
        <v>0</v>
      </c>
      <c r="E144" s="5">
        <v>0</v>
      </c>
    </row>
    <row r="145" spans="1:5" ht="23.25" customHeight="1" x14ac:dyDescent="0.25">
      <c r="A145" s="11" t="s">
        <v>144</v>
      </c>
      <c r="B145" s="12" t="s">
        <v>145</v>
      </c>
      <c r="C145" s="13">
        <f>SUM(C146:C158)+C159</f>
        <v>2201127.35</v>
      </c>
      <c r="D145" s="13">
        <f t="shared" ref="D145:E145" si="38">SUM(D146:D158)+D159</f>
        <v>1991620.35</v>
      </c>
      <c r="E145" s="15">
        <f t="shared" si="38"/>
        <v>1982478.35</v>
      </c>
    </row>
    <row r="146" spans="1:5" ht="25.5" customHeight="1" x14ac:dyDescent="0.25">
      <c r="A146" s="1" t="s">
        <v>169</v>
      </c>
      <c r="B146" s="2" t="s">
        <v>170</v>
      </c>
      <c r="C146" s="3">
        <v>55743</v>
      </c>
      <c r="D146" s="4">
        <v>0</v>
      </c>
      <c r="E146" s="5">
        <v>0</v>
      </c>
    </row>
    <row r="147" spans="1:5" ht="45.75" customHeight="1" x14ac:dyDescent="0.25">
      <c r="A147" s="1" t="s">
        <v>219</v>
      </c>
      <c r="B147" s="2" t="s">
        <v>181</v>
      </c>
      <c r="C147" s="3">
        <v>1117</v>
      </c>
      <c r="D147" s="4">
        <v>1148</v>
      </c>
      <c r="E147" s="5">
        <v>1151</v>
      </c>
    </row>
    <row r="148" spans="1:5" ht="36" x14ac:dyDescent="0.25">
      <c r="A148" s="1" t="s">
        <v>220</v>
      </c>
      <c r="B148" s="2" t="s">
        <v>182</v>
      </c>
      <c r="C148" s="3">
        <v>5689</v>
      </c>
      <c r="D148" s="4">
        <v>5689</v>
      </c>
      <c r="E148" s="5">
        <v>5689</v>
      </c>
    </row>
    <row r="149" spans="1:5" ht="29.25" customHeight="1" x14ac:dyDescent="0.25">
      <c r="A149" s="1" t="s">
        <v>221</v>
      </c>
      <c r="B149" s="2" t="s">
        <v>190</v>
      </c>
      <c r="C149" s="3">
        <v>3034</v>
      </c>
      <c r="D149" s="4">
        <v>3034</v>
      </c>
      <c r="E149" s="5">
        <v>3034</v>
      </c>
    </row>
    <row r="150" spans="1:5" ht="23.25" customHeight="1" x14ac:dyDescent="0.25">
      <c r="A150" s="1" t="s">
        <v>222</v>
      </c>
      <c r="B150" s="2" t="s">
        <v>183</v>
      </c>
      <c r="C150" s="3">
        <v>708</v>
      </c>
      <c r="D150" s="4">
        <v>708</v>
      </c>
      <c r="E150" s="5">
        <v>708</v>
      </c>
    </row>
    <row r="151" spans="1:5" ht="36" x14ac:dyDescent="0.25">
      <c r="A151" s="1" t="s">
        <v>223</v>
      </c>
      <c r="B151" s="2" t="s">
        <v>184</v>
      </c>
      <c r="C151" s="3">
        <v>36</v>
      </c>
      <c r="D151" s="4">
        <v>33</v>
      </c>
      <c r="E151" s="5">
        <v>33</v>
      </c>
    </row>
    <row r="152" spans="1:5" ht="60" x14ac:dyDescent="0.25">
      <c r="A152" s="1" t="s">
        <v>268</v>
      </c>
      <c r="B152" s="2" t="s">
        <v>269</v>
      </c>
      <c r="C152" s="3">
        <v>163.35</v>
      </c>
      <c r="D152" s="4">
        <v>163.35</v>
      </c>
      <c r="E152" s="5">
        <v>163.35</v>
      </c>
    </row>
    <row r="153" spans="1:5" ht="48" x14ac:dyDescent="0.25">
      <c r="A153" s="1" t="s">
        <v>327</v>
      </c>
      <c r="B153" s="2" t="s">
        <v>326</v>
      </c>
      <c r="C153" s="3">
        <v>446</v>
      </c>
      <c r="D153" s="4">
        <v>892</v>
      </c>
      <c r="E153" s="5">
        <v>892</v>
      </c>
    </row>
    <row r="154" spans="1:5" ht="43.5" customHeight="1" x14ac:dyDescent="0.25">
      <c r="A154" s="1" t="s">
        <v>171</v>
      </c>
      <c r="B154" s="2" t="s">
        <v>175</v>
      </c>
      <c r="C154" s="3">
        <v>39808</v>
      </c>
      <c r="D154" s="4">
        <v>39808</v>
      </c>
      <c r="E154" s="5">
        <v>39808</v>
      </c>
    </row>
    <row r="155" spans="1:5" ht="39.75" customHeight="1" x14ac:dyDescent="0.25">
      <c r="A155" s="1" t="s">
        <v>172</v>
      </c>
      <c r="B155" s="2" t="s">
        <v>176</v>
      </c>
      <c r="C155" s="3">
        <v>42451</v>
      </c>
      <c r="D155" s="4">
        <v>35348</v>
      </c>
      <c r="E155" s="5">
        <v>24472</v>
      </c>
    </row>
    <row r="156" spans="1:5" ht="23.25" customHeight="1" x14ac:dyDescent="0.25">
      <c r="A156" s="1" t="s">
        <v>173</v>
      </c>
      <c r="B156" s="2" t="s">
        <v>177</v>
      </c>
      <c r="C156" s="3">
        <v>10540</v>
      </c>
      <c r="D156" s="4">
        <v>10907</v>
      </c>
      <c r="E156" s="5">
        <v>11289</v>
      </c>
    </row>
    <row r="157" spans="1:5" ht="34.5" customHeight="1" x14ac:dyDescent="0.25">
      <c r="A157" s="1" t="s">
        <v>174</v>
      </c>
      <c r="B157" s="2" t="s">
        <v>178</v>
      </c>
      <c r="C157" s="3">
        <v>1552</v>
      </c>
      <c r="D157" s="4">
        <v>154</v>
      </c>
      <c r="E157" s="5">
        <v>94</v>
      </c>
    </row>
    <row r="158" spans="1:5" ht="34.5" customHeight="1" x14ac:dyDescent="0.25">
      <c r="A158" s="1" t="s">
        <v>285</v>
      </c>
      <c r="B158" s="2" t="s">
        <v>286</v>
      </c>
      <c r="C158" s="3">
        <v>50387</v>
      </c>
      <c r="D158" s="8">
        <v>50387</v>
      </c>
      <c r="E158" s="5">
        <v>51796</v>
      </c>
    </row>
    <row r="159" spans="1:5" ht="22.5" customHeight="1" x14ac:dyDescent="0.25">
      <c r="A159" s="11" t="s">
        <v>146</v>
      </c>
      <c r="B159" s="12" t="s">
        <v>147</v>
      </c>
      <c r="C159" s="13">
        <f>SUM(C160:C165)</f>
        <v>1989453</v>
      </c>
      <c r="D159" s="13">
        <f>SUM(D160:D165)</f>
        <v>1843349</v>
      </c>
      <c r="E159" s="15">
        <f>SUM(E160:E165)</f>
        <v>1843349</v>
      </c>
    </row>
    <row r="160" spans="1:5" ht="99" customHeight="1" x14ac:dyDescent="0.25">
      <c r="A160" s="1" t="s">
        <v>224</v>
      </c>
      <c r="B160" s="2" t="s">
        <v>166</v>
      </c>
      <c r="C160" s="3">
        <v>248</v>
      </c>
      <c r="D160" s="4">
        <v>248</v>
      </c>
      <c r="E160" s="5">
        <v>248</v>
      </c>
    </row>
    <row r="161" spans="1:5" ht="86.25" customHeight="1" x14ac:dyDescent="0.25">
      <c r="A161" s="1" t="s">
        <v>225</v>
      </c>
      <c r="B161" s="2" t="s">
        <v>162</v>
      </c>
      <c r="C161" s="3">
        <v>494</v>
      </c>
      <c r="D161" s="4">
        <v>494</v>
      </c>
      <c r="E161" s="5">
        <v>494</v>
      </c>
    </row>
    <row r="162" spans="1:5" ht="56.25" customHeight="1" x14ac:dyDescent="0.25">
      <c r="A162" s="1" t="s">
        <v>226</v>
      </c>
      <c r="B162" s="2" t="s">
        <v>163</v>
      </c>
      <c r="C162" s="3">
        <v>360</v>
      </c>
      <c r="D162" s="4">
        <v>719</v>
      </c>
      <c r="E162" s="5">
        <v>719</v>
      </c>
    </row>
    <row r="163" spans="1:5" ht="24.75" customHeight="1" x14ac:dyDescent="0.25">
      <c r="A163" s="1" t="s">
        <v>227</v>
      </c>
      <c r="B163" s="2" t="s">
        <v>158</v>
      </c>
      <c r="C163" s="3">
        <v>4087</v>
      </c>
      <c r="D163" s="4">
        <v>4087</v>
      </c>
      <c r="E163" s="5">
        <v>4087</v>
      </c>
    </row>
    <row r="164" spans="1:5" ht="144" x14ac:dyDescent="0.25">
      <c r="A164" s="1" t="s">
        <v>270</v>
      </c>
      <c r="B164" s="2" t="s">
        <v>272</v>
      </c>
      <c r="C164" s="3">
        <v>15605</v>
      </c>
      <c r="D164" s="4">
        <v>15605</v>
      </c>
      <c r="E164" s="5">
        <v>15605</v>
      </c>
    </row>
    <row r="165" spans="1:5" ht="120" x14ac:dyDescent="0.25">
      <c r="A165" s="1" t="s">
        <v>271</v>
      </c>
      <c r="B165" s="2" t="s">
        <v>273</v>
      </c>
      <c r="C165" s="3">
        <v>1968659</v>
      </c>
      <c r="D165" s="4">
        <v>1822196</v>
      </c>
      <c r="E165" s="5">
        <v>1822196</v>
      </c>
    </row>
    <row r="166" spans="1:5" ht="24.75" customHeight="1" x14ac:dyDescent="0.25">
      <c r="A166" s="11" t="s">
        <v>148</v>
      </c>
      <c r="B166" s="39" t="s">
        <v>149</v>
      </c>
      <c r="C166" s="40">
        <f>SUM(C167:C169)</f>
        <v>65304.67</v>
      </c>
      <c r="D166" s="40">
        <f t="shared" ref="D166:E166" si="39">SUM(D167:D169)</f>
        <v>0</v>
      </c>
      <c r="E166" s="15">
        <f t="shared" si="39"/>
        <v>0</v>
      </c>
    </row>
    <row r="167" spans="1:5" ht="48" x14ac:dyDescent="0.25">
      <c r="A167" s="1" t="s">
        <v>228</v>
      </c>
      <c r="B167" s="2" t="s">
        <v>202</v>
      </c>
      <c r="C167" s="3">
        <v>52921.67</v>
      </c>
      <c r="D167" s="4">
        <v>0</v>
      </c>
      <c r="E167" s="5">
        <v>0</v>
      </c>
    </row>
    <row r="168" spans="1:5" ht="60" x14ac:dyDescent="0.25">
      <c r="A168" s="1" t="s">
        <v>315</v>
      </c>
      <c r="B168" s="2" t="s">
        <v>317</v>
      </c>
      <c r="C168" s="3">
        <v>2305</v>
      </c>
      <c r="D168" s="4">
        <v>0</v>
      </c>
      <c r="E168" s="5">
        <v>0</v>
      </c>
    </row>
    <row r="169" spans="1:5" ht="24.75" thickBot="1" x14ac:dyDescent="0.3">
      <c r="A169" s="1" t="s">
        <v>316</v>
      </c>
      <c r="B169" s="2" t="s">
        <v>318</v>
      </c>
      <c r="C169" s="3">
        <v>10078</v>
      </c>
      <c r="D169" s="4">
        <v>0</v>
      </c>
      <c r="E169" s="5">
        <v>0</v>
      </c>
    </row>
    <row r="170" spans="1:5" ht="15" customHeight="1" thickBot="1" x14ac:dyDescent="0.3">
      <c r="A170" s="52" t="s">
        <v>150</v>
      </c>
      <c r="B170" s="53"/>
      <c r="C170" s="41">
        <f>C8+C100</f>
        <v>6149272.7477500001</v>
      </c>
      <c r="D170" s="41">
        <f>D8+D100</f>
        <v>5209766.4049999993</v>
      </c>
      <c r="E170" s="42">
        <f>E8+E100</f>
        <v>5714915.1439999994</v>
      </c>
    </row>
    <row r="171" spans="1:5" x14ac:dyDescent="0.25">
      <c r="A171" s="31"/>
      <c r="B171" s="31"/>
      <c r="C171" s="31"/>
      <c r="D171" s="31"/>
      <c r="E171" s="43" t="s">
        <v>320</v>
      </c>
    </row>
    <row r="172" spans="1:5" x14ac:dyDescent="0.25">
      <c r="A172" s="32"/>
    </row>
    <row r="173" spans="1:5" ht="15" customHeight="1" x14ac:dyDescent="0.25">
      <c r="A173" s="51"/>
      <c r="B173" s="51"/>
      <c r="C173" s="45"/>
    </row>
  </sheetData>
  <mergeCells count="10">
    <mergeCell ref="D5:E5"/>
    <mergeCell ref="A3:E3"/>
    <mergeCell ref="A4:E4"/>
    <mergeCell ref="D1:E1"/>
    <mergeCell ref="A173:B173"/>
    <mergeCell ref="A170:B170"/>
    <mergeCell ref="A5:A6"/>
    <mergeCell ref="B5:B6"/>
    <mergeCell ref="C5:C6"/>
    <mergeCell ref="D2:E2"/>
  </mergeCells>
  <pageMargins left="1.1811023622047245" right="0.39370078740157483" top="0.78740157480314965" bottom="0.39370078740157483" header="0.59055118110236227" footer="0.23622047244094491"/>
  <pageSetup paperSize="9" scale="92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2021-12-10T09:20:46Z</cp:lastPrinted>
  <dcterms:created xsi:type="dcterms:W3CDTF">2019-11-01T08:25:04Z</dcterms:created>
  <dcterms:modified xsi:type="dcterms:W3CDTF">2022-10-05T06:18:47Z</dcterms:modified>
</cp:coreProperties>
</file>