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РЕССА-СЛУЖБА\ДОКУМЕНТЫ ОТДЕЛОВ\ЖКХ, благоустройство\МПА-2021\Постановление от 29.11.2021 № 893_11\"/>
    </mc:Choice>
  </mc:AlternateContent>
  <bookViews>
    <workbookView xWindow="0" yWindow="0" windowWidth="20730" windowHeight="11760"/>
  </bookViews>
  <sheets>
    <sheet name="Лист1" sheetId="1" r:id="rId1"/>
  </sheets>
  <externalReferences>
    <externalReference r:id="rId2"/>
  </externalReferences>
  <definedNames>
    <definedName name="_xlnm.Print_Area" localSheetId="0">Лист1!$A$1:$BF$98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14" i="1" l="1"/>
  <c r="BF61" i="1"/>
  <c r="BF50" i="1"/>
  <c r="BE13" i="1"/>
  <c r="BD13" i="1"/>
  <c r="BE14" i="1"/>
  <c r="BD14" i="1"/>
  <c r="BB13" i="1"/>
  <c r="BB61" i="1"/>
  <c r="BB50" i="1"/>
  <c r="AH13" i="1"/>
  <c r="AH50" i="1"/>
  <c r="AH14" i="1"/>
  <c r="AG13" i="1"/>
  <c r="AG50" i="1"/>
  <c r="AG14" i="1"/>
  <c r="AE13" i="1"/>
  <c r="AE61" i="1"/>
  <c r="AE50" i="1"/>
  <c r="AE14" i="1"/>
  <c r="AD14" i="1"/>
  <c r="Y61" i="1"/>
  <c r="Y14" i="1"/>
  <c r="X13" i="1"/>
  <c r="X61" i="1"/>
  <c r="X14" i="1"/>
  <c r="V13" i="1"/>
  <c r="V14" i="1"/>
  <c r="S50" i="1"/>
  <c r="R13" i="1"/>
  <c r="R50" i="1"/>
  <c r="R14" i="1"/>
  <c r="N16" i="1" l="1"/>
  <c r="M15" i="1"/>
  <c r="B15" i="1"/>
  <c r="B16" i="1"/>
  <c r="B17" i="1"/>
  <c r="AH61" i="1" l="1"/>
  <c r="V61" i="1"/>
  <c r="V50" i="1"/>
  <c r="S61" i="1"/>
  <c r="N93" i="1" l="1"/>
  <c r="M92" i="1"/>
  <c r="N91" i="1"/>
  <c r="M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I75" i="1"/>
  <c r="N74" i="1"/>
  <c r="I74" i="1"/>
  <c r="N72" i="1"/>
  <c r="I72" i="1"/>
  <c r="N71" i="1"/>
  <c r="I71" i="1"/>
  <c r="N70" i="1"/>
  <c r="I70" i="1"/>
  <c r="N69" i="1"/>
  <c r="I69" i="1"/>
  <c r="N68" i="1"/>
  <c r="I68" i="1"/>
  <c r="N67" i="1"/>
  <c r="I67" i="1"/>
  <c r="N66" i="1"/>
  <c r="I66" i="1"/>
  <c r="N65" i="1"/>
  <c r="I65" i="1"/>
  <c r="N64" i="1"/>
  <c r="I64" i="1"/>
  <c r="N63" i="1"/>
  <c r="I63" i="1"/>
  <c r="N59" i="1"/>
  <c r="M58" i="1"/>
  <c r="H58" i="1"/>
  <c r="M57" i="1"/>
  <c r="AD61" i="1" l="1"/>
  <c r="AD50" i="1"/>
  <c r="Y50" i="1"/>
  <c r="U14" i="1"/>
  <c r="U13" i="1" s="1"/>
  <c r="AD13" i="1" l="1"/>
  <c r="Y13" i="1"/>
  <c r="S13" i="1"/>
  <c r="M56" i="1"/>
  <c r="N55" i="1"/>
  <c r="N54" i="1"/>
  <c r="N51" i="1"/>
</calcChain>
</file>

<file path=xl/sharedStrings.xml><?xml version="1.0" encoding="utf-8"?>
<sst xmlns="http://schemas.openxmlformats.org/spreadsheetml/2006/main" count="717" uniqueCount="316">
  <si>
    <t>№ п\п</t>
  </si>
  <si>
    <t>Год завершения последнего капитального ремонта</t>
  </si>
  <si>
    <t>кв.м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</si>
  <si>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</si>
  <si>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</si>
  <si>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</si>
  <si>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</si>
  <si>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</si>
  <si>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всего:</t>
  </si>
  <si>
    <t>в том числе: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</si>
  <si>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</si>
  <si>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</si>
  <si>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</si>
  <si>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</si>
  <si>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 xml:space="preserve">ед. </t>
  </si>
  <si>
    <t>чел.</t>
  </si>
  <si>
    <t>ед.</t>
  </si>
  <si>
    <t>Адрес МКД</t>
  </si>
  <si>
    <t>за счет средств государственной корпорации-Фонд содействия реформированию жилищно-коммунального хозяйства</t>
  </si>
  <si>
    <t>за счет средств местного бюджета</t>
  </si>
  <si>
    <t>за счет средств собственников помещений в МКД</t>
  </si>
  <si>
    <t>руб.</t>
  </si>
  <si>
    <t>в том числе жилых помещений, находящихся в муниципальной собственности</t>
  </si>
  <si>
    <t>Вид отремонтированного конструктивного элемента при последнем капитальном ремонте</t>
  </si>
  <si>
    <t>Стоимость работ</t>
  </si>
  <si>
    <t>за счет средств бюджета
Московской области</t>
  </si>
  <si>
    <t>Виды работ, установленные Законом Московской области № 66/2013-ОЗ «Об организации проведения капитального ремонта общего имущества в многоквартирных домах, расположенных на территории Московской области»</t>
  </si>
  <si>
    <t>Виды работ, установленные постановлением Правительства Московской области от 14.03.2017 №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</si>
  <si>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Общая площадь МКД</t>
  </si>
  <si>
    <t>Площадь помещений МКД</t>
  </si>
  <si>
    <t>Количество жителей, зарегистрированных в МКД</t>
  </si>
  <si>
    <t>куб.м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</si>
  <si>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</si>
  <si>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</si>
  <si>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</si>
  <si>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</si>
  <si>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</si>
  <si>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</si>
  <si>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</si>
  <si>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плановая дата завершения работ</t>
  </si>
  <si>
    <t>Утепление фасада</t>
  </si>
  <si>
    <t>Переустройство невентилируемой крыши на вентилируемую крышу</t>
  </si>
  <si>
    <t>Установка узлов управления и регулирования потребления ресурсов</t>
  </si>
  <si>
    <t xml:space="preserve">Устройство выходов на кровлю
</t>
  </si>
  <si>
    <t xml:space="preserve">городской округ Электросталь </t>
  </si>
  <si>
    <t>г. Электросталь, ул. Комсомольская, д.4</t>
  </si>
  <si>
    <t xml:space="preserve">Муниципальный краткосрочный план реализации программы
капитального ремонта общего имущества в многоквартирных домах, расположенных на территории городского округа Электросталь Московской области, на 2021 г.
</t>
  </si>
  <si>
    <t>г. Электросталь, пгт. Ногинск-5, д.10</t>
  </si>
  <si>
    <t>г. Электросталь, пр-кт. Ленина, д.01</t>
  </si>
  <si>
    <t>г. Электросталь, пр-кт. Ленина, д.36</t>
  </si>
  <si>
    <t>г. Электросталь, ул. Горького, д.20</t>
  </si>
  <si>
    <t>г. Электросталь, ул. Карла Маркса, д.48</t>
  </si>
  <si>
    <t>г. Электросталь, ул. Маяковского, д.14</t>
  </si>
  <si>
    <t>г. Электросталь, ул. Николаева, д.52</t>
  </si>
  <si>
    <t>г. Электросталь, ул. Октябрьская, д.5</t>
  </si>
  <si>
    <t>г. Электросталь, ул. Островского, д.1</t>
  </si>
  <si>
    <t>г. Электросталь, ул. Островского, д.19</t>
  </si>
  <si>
    <t>г. Электросталь, ул. Островского, д.21</t>
  </si>
  <si>
    <t>г. Электросталь, ул. Островского, д.23</t>
  </si>
  <si>
    <t>г. Электросталь, ул. Островского, д.25</t>
  </si>
  <si>
    <t>г. Электросталь, ул. Островского, д.26</t>
  </si>
  <si>
    <t>г. Электросталь, ул. Островского, д.3</t>
  </si>
  <si>
    <t>г. Электросталь, ул. Победы, д.2 к.1</t>
  </si>
  <si>
    <t>г. Электросталь, ул. Пушкина, д.18</t>
  </si>
  <si>
    <t>г. Электросталь, ул. Чернышевского, д.18</t>
  </si>
  <si>
    <t>г. Электросталь, ул. Юбилейная, д.17</t>
  </si>
  <si>
    <t>кирпич</t>
  </si>
  <si>
    <t>9\12</t>
  </si>
  <si>
    <t>деревянные каркасные</t>
  </si>
  <si>
    <t>блочные</t>
  </si>
  <si>
    <t>панельный</t>
  </si>
  <si>
    <t>ВИС Кровля</t>
  </si>
  <si>
    <t>Кровля Фасад</t>
  </si>
  <si>
    <t>Лифт</t>
  </si>
  <si>
    <t>Итого:</t>
  </si>
  <si>
    <t>Итого КПР 2021:</t>
  </si>
  <si>
    <t>Итого переходящие работы КПР 2014-2016:</t>
  </si>
  <si>
    <t>г. Электросталь, п. Фрязево, ул. Московская, д.2</t>
  </si>
  <si>
    <t>г. Электросталь, п. Фрязево, ул. Московская, д.4</t>
  </si>
  <si>
    <t>г. Электросталь, п. Фрязево, ул. Рабочая, д.4</t>
  </si>
  <si>
    <t>г. Электросталь, п. Фрязево, ул. Рабочая, д.6</t>
  </si>
  <si>
    <t>г. Электросталь, пгт. Ногинск-5, д.6</t>
  </si>
  <si>
    <t>г. Электросталь, ул. Горького, д.16</t>
  </si>
  <si>
    <t>г. Электросталь, ул. Горького, д.22</t>
  </si>
  <si>
    <t>г. Электросталь, ул. Первомайская, д.34/19</t>
  </si>
  <si>
    <t>г. Электросталь, ул. Расковой, д.7</t>
  </si>
  <si>
    <t>Итого переходящие работы КПР 2017-2019:</t>
  </si>
  <si>
    <t>г. Электросталь, пгт. Ногинск-5, д.3</t>
  </si>
  <si>
    <t>г. Электросталь, пр-кт. Ленина, д.38/7</t>
  </si>
  <si>
    <t>г. Электросталь, пр-кт. Ленина, д.39</t>
  </si>
  <si>
    <t>г. Электросталь, пр-кт. Ленина, д.40/8</t>
  </si>
  <si>
    <t>г. Электросталь, пр-кт. Ленина, д.42</t>
  </si>
  <si>
    <t>г. Электросталь, пр-кт. Ленина, д.43</t>
  </si>
  <si>
    <t>г. Электросталь, пр-кт. Ленина, д.44/14</t>
  </si>
  <si>
    <t>г. Электросталь, пр-кт. Ленина, д.45</t>
  </si>
  <si>
    <t>г. Электросталь, пр-кт. Ленина, д.47/12</t>
  </si>
  <si>
    <t>г. Электросталь, ул. Николаева, д.10</t>
  </si>
  <si>
    <t>г. Электросталь, ул. Николаева, д.58</t>
  </si>
  <si>
    <t>г. Электросталь, ул. Парковая, д.17</t>
  </si>
  <si>
    <t>г. Электросталь, ул. Парковая, д.19</t>
  </si>
  <si>
    <t>г. Электросталь, ул. Расковой, д.11</t>
  </si>
  <si>
    <t>г. Электросталь, ул. Расковой, д.21</t>
  </si>
  <si>
    <t>г. Электросталь, ул. Расковой, д.3</t>
  </si>
  <si>
    <t>г. Электросталь, ул. Советская, д.10/2</t>
  </si>
  <si>
    <t>г. Электросталь, ул. Советская, д.17</t>
  </si>
  <si>
    <t>г. Электросталь, ул. Чернышевского, д.11</t>
  </si>
  <si>
    <t>г. Электросталь, ул. Чернышевского, д.13</t>
  </si>
  <si>
    <t>г. Электросталь, ул. Чернышевского, д.15</t>
  </si>
  <si>
    <t>г. Электросталь, ул. Чернышевского, д.17</t>
  </si>
  <si>
    <t>г. Электросталь, ул. Чернышевского, д.19</t>
  </si>
  <si>
    <t>г. Электросталь, ул. Чернышевского, д.31</t>
  </si>
  <si>
    <t>г. Электросталь, ул. Чернышевского, д.8</t>
  </si>
  <si>
    <t>г. Электросталь, ш. Фрязевское, д.100</t>
  </si>
  <si>
    <t>г. Электросталь, ш. Фрязевское, д.108</t>
  </si>
  <si>
    <t>г. Электросталь, ш. Фрязевское, д.110</t>
  </si>
  <si>
    <t>г. Электросталь, ш. Фрязевское, д.118</t>
  </si>
  <si>
    <t>г. Электросталь, ш. Фрязевское, д.128</t>
  </si>
  <si>
    <t>г. Электросталь, ш. Фрязевское, д.130</t>
  </si>
  <si>
    <t>шлакоблок</t>
  </si>
  <si>
    <t>ВИС</t>
  </si>
  <si>
    <t>ВИС Кровля Отмостка</t>
  </si>
  <si>
    <t>Кровля</t>
  </si>
  <si>
    <t>ВИС Кровля Фасад</t>
  </si>
  <si>
    <t>ВИС Фасад</t>
  </si>
  <si>
    <t>ВИС Кровля Фасад Отмостка</t>
  </si>
  <si>
    <t>ВИС Отмостка</t>
  </si>
  <si>
    <t>кирпичный</t>
  </si>
  <si>
    <t>г. Электросталь, пр-кт. Ленина, д.03</t>
  </si>
  <si>
    <t>г. Электросталь, проезд. Восточный, д.25</t>
  </si>
  <si>
    <t>г. Электросталь, ул. Второва, д.4</t>
  </si>
  <si>
    <t>г. Электросталь, ул. Комсомольская, д.6</t>
  </si>
  <si>
    <t>г. Электросталь, ул. Мира, д.24</t>
  </si>
  <si>
    <t>г. Электросталь, ул. Мира, д.26</t>
  </si>
  <si>
    <t>г. Электросталь, ул. Октябрьская, д.8</t>
  </si>
  <si>
    <t>г. Электросталь, ул. Победы, д.14 к.1</t>
  </si>
  <si>
    <t>г. Электросталь, ул. Победы, д.6 к.4</t>
  </si>
  <si>
    <t>г. Электросталь, ул. Чернышевского, д.27</t>
  </si>
  <si>
    <t>г. Электросталь, п. Фрязево, ул. Рабочая, д.8</t>
  </si>
  <si>
    <t>9 175 411,77</t>
  </si>
  <si>
    <t>867 973,97</t>
  </si>
  <si>
    <t>682 337,28</t>
  </si>
  <si>
    <t>5 873 233,85</t>
  </si>
  <si>
    <t>515 375,46</t>
  </si>
  <si>
    <t>11 582 617,95</t>
  </si>
  <si>
    <t>17 367 154,27</t>
  </si>
  <si>
    <t>1 089 419,36</t>
  </si>
  <si>
    <t>20 714 274,44</t>
  </si>
  <si>
    <t>13 025 365,69</t>
  </si>
  <si>
    <t>15 117 955,52</t>
  </si>
  <si>
    <t>62 179 683,48</t>
  </si>
  <si>
    <t>13 622 166,74</t>
  </si>
  <si>
    <t>28 437 935,56</t>
  </si>
  <si>
    <t>33 665 097,98</t>
  </si>
  <si>
    <t>16 571 419,54</t>
  </si>
  <si>
    <t>8 285 709,77</t>
  </si>
  <si>
    <t>19 713 261,94</t>
  </si>
  <si>
    <t>12 428 564,66</t>
  </si>
  <si>
    <t>16 571 419,55</t>
  </si>
  <si>
    <t>8 389 750,26</t>
  </si>
  <si>
    <t>8 948 045,78</t>
  </si>
  <si>
    <t>9 008 340,58</t>
  </si>
  <si>
    <t>9 079 250,15</t>
  </si>
  <si>
    <t>9 020 241,74</t>
  </si>
  <si>
    <t>9 208 660,00</t>
  </si>
  <si>
    <t>14 178 232,64</t>
  </si>
  <si>
    <t>4 142 854,89</t>
  </si>
  <si>
    <t>27 814 410,74</t>
  </si>
  <si>
    <t>4 298 245,82</t>
  </si>
  <si>
    <t>10 453 696,18</t>
  </si>
  <si>
    <t>10 457 591,96</t>
  </si>
  <si>
    <t>20 550 093,14</t>
  </si>
  <si>
    <t>1 609 310,29</t>
  </si>
  <si>
    <t>1 581 227,81</t>
  </si>
  <si>
    <t>695 782,85</t>
  </si>
  <si>
    <t>689 130,35</t>
  </si>
  <si>
    <t>137 823,26</t>
  </si>
  <si>
    <t>897 686,28</t>
  </si>
  <si>
    <t>920 317,02</t>
  </si>
  <si>
    <t>14 286 813,71</t>
  </si>
  <si>
    <t>630 673,28</t>
  </si>
  <si>
    <t>2 403 720,79</t>
  </si>
  <si>
    <t>11 351 362,40</t>
  </si>
  <si>
    <t>13 104 045,99</t>
  </si>
  <si>
    <t>13 377 161,60</t>
  </si>
  <si>
    <t>12 957 801,59</t>
  </si>
  <si>
    <t>12 011 267,36</t>
  </si>
  <si>
    <t>5 095 192,00</t>
  </si>
  <si>
    <t>15 124 444,13</t>
  </si>
  <si>
    <t>4 700 032,21</t>
  </si>
  <si>
    <t>15 211 379,96</t>
  </si>
  <si>
    <t>7 344 194,24</t>
  </si>
  <si>
    <t>7 684 347,33</t>
  </si>
  <si>
    <t>1 726 556,51</t>
  </si>
  <si>
    <t>1 340 056,12</t>
  </si>
  <si>
    <t>2 878 440,54</t>
  </si>
  <si>
    <t>1 232 851,63</t>
  </si>
  <si>
    <t>2 279 505,99</t>
  </si>
  <si>
    <t>4 106 893,44</t>
  </si>
  <si>
    <t>17 800 258,90</t>
  </si>
  <si>
    <t>1 206 050,51</t>
  </si>
  <si>
    <t>2 090 487,54</t>
  </si>
  <si>
    <t>2 321 823,55</t>
  </si>
  <si>
    <t>2 366 708,38</t>
  </si>
  <si>
    <t>4 297 266,67</t>
  </si>
  <si>
    <t>1 229 579,06</t>
  </si>
  <si>
    <t>5 278 182,55</t>
  </si>
  <si>
    <t>3 609 585,84</t>
  </si>
  <si>
    <t>4 106 188,00</t>
  </si>
  <si>
    <t>6 037 441,29</t>
  </si>
  <si>
    <t>4 287 643,07</t>
  </si>
  <si>
    <t>4 330 354,58</t>
  </si>
  <si>
    <t>0,00</t>
  </si>
  <si>
    <t>795 284,93</t>
  </si>
  <si>
    <t>625 194,51</t>
  </si>
  <si>
    <t>472 215,01</t>
  </si>
  <si>
    <t>31 543 601,28</t>
  </si>
  <si>
    <t>15 589 544,60</t>
  </si>
  <si>
    <t>13 401 265,56</t>
  </si>
  <si>
    <t>3 938 286,44</t>
  </si>
  <si>
    <t>9 581 814,15</t>
  </si>
  <si>
    <t>1 474 537,56</t>
  </si>
  <si>
    <t>1 448 806,86</t>
  </si>
  <si>
    <t>637 514,07</t>
  </si>
  <si>
    <t>631 418,69</t>
  </si>
  <si>
    <t>126 281,16</t>
  </si>
  <si>
    <t>577 857,13</t>
  </si>
  <si>
    <t>10 612 624,11</t>
  </si>
  <si>
    <t>15 912 730,68</t>
  </si>
  <si>
    <t>18 979 544,10</t>
  </si>
  <si>
    <t>11 934 548,01</t>
  </si>
  <si>
    <t>12 481 369,56</t>
  </si>
  <si>
    <t>26 056 382,22</t>
  </si>
  <si>
    <t>15 183 635,28</t>
  </si>
  <si>
    <t>7 591 817,64</t>
  </si>
  <si>
    <t>11 387 726,46</t>
  </si>
  <si>
    <t>3 795 908,82</t>
  </si>
  <si>
    <t>18 829 112,28</t>
  </si>
  <si>
    <t>8 407 010,97</t>
  </si>
  <si>
    <t>13 260 924,53</t>
  </si>
  <si>
    <t>12 739 299,27</t>
  </si>
  <si>
    <t>14 655 149,05</t>
  </si>
  <si>
    <t>12 238 231,84</t>
  </si>
  <si>
    <t>4 947 929,65</t>
  </si>
  <si>
    <t>5 355 939,08</t>
  </si>
  <si>
    <t>5 404 189,31</t>
  </si>
  <si>
    <t>5 099 142,01</t>
  </si>
  <si>
    <t>9 065 747,20</t>
  </si>
  <si>
    <t>11 573 508,46</t>
  </si>
  <si>
    <t>5 595 627,39</t>
  </si>
  <si>
    <t>2 202 419,64</t>
  </si>
  <si>
    <t>10 400 735,20</t>
  </si>
  <si>
    <t>12 006 639,17</t>
  </si>
  <si>
    <t>12 256 882,53</t>
  </si>
  <si>
    <t>11 872 642,10</t>
  </si>
  <si>
    <t>11 005 376,00</t>
  </si>
  <si>
    <t>4 668 491,85</t>
  </si>
  <si>
    <t>13 857 837,76</t>
  </si>
  <si>
    <t>4 306 424,97</t>
  </si>
  <si>
    <t>13 937 493,10</t>
  </si>
  <si>
    <t>6 729 149,93</t>
  </si>
  <si>
    <t>6 869 440,18</t>
  </si>
  <si>
    <t>1 581 964,92</t>
  </si>
  <si>
    <t>1 227 832,25</t>
  </si>
  <si>
    <t>2 637 383,67</t>
  </si>
  <si>
    <t>1 129 605,67</t>
  </si>
  <si>
    <t>2 088 607,28</t>
  </si>
  <si>
    <t>3 762 958,99</t>
  </si>
  <si>
    <t>16 309 564,69</t>
  </si>
  <si>
    <t>1 105 049,03</t>
  </si>
  <si>
    <t>1 915 418,31</t>
  </si>
  <si>
    <t>2 127 380,93</t>
  </si>
  <si>
    <t>2 168 506,85</t>
  </si>
  <si>
    <t>3 937 389,29</t>
  </si>
  <si>
    <t>1 126 607,17</t>
  </si>
  <si>
    <t>4 836 157,73</t>
  </si>
  <si>
    <t>3 189 831,18</t>
  </si>
  <si>
    <t>3 644 845,07</t>
  </si>
  <si>
    <t>5 531 831,87</t>
  </si>
  <si>
    <t>3 811 104,07</t>
  </si>
  <si>
    <t>3 833 049,96</t>
  </si>
  <si>
    <t>5 381 376,07</t>
  </si>
  <si>
    <t>998 185,23</t>
  </si>
  <si>
    <t>590 968,00</t>
  </si>
  <si>
    <t>11 668 764,51</t>
  </si>
  <si>
    <t>601 098,88</t>
  </si>
  <si>
    <t>4 747 542,01</t>
  </si>
  <si>
    <t>2 207 003,86</t>
  </si>
  <si>
    <t>2 275 975,94</t>
  </si>
  <si>
    <t>2 282 971,08</t>
  </si>
  <si>
    <t>2 347 942,29</t>
  </si>
  <si>
    <t>2 542 245,79</t>
  </si>
  <si>
    <t>2 502 594,42</t>
  </si>
  <si>
    <t>3 140 971,90</t>
  </si>
  <si>
    <t>510 300,87</t>
  </si>
  <si>
    <t>3 487 112,86</t>
  </si>
  <si>
    <t>13 090 355,24</t>
  </si>
  <si>
    <t>171 376,50</t>
  </si>
  <si>
    <t>117 467,55</t>
  </si>
  <si>
    <t>134 656,28</t>
  </si>
  <si>
    <t>1 020 740,53</t>
  </si>
  <si>
    <t>1 076 588,20</t>
  </si>
  <si>
    <t>532 211,68</t>
  </si>
  <si>
    <t>566 770,88</t>
  </si>
  <si>
    <t>623 447,97</t>
  </si>
  <si>
    <t>530 691,08</t>
  </si>
  <si>
    <t>784 148,25</t>
  </si>
  <si>
    <t>495 504,39</t>
  </si>
  <si>
    <t>822 508,96</t>
  </si>
  <si>
    <t>843 244,48</t>
  </si>
  <si>
    <t>Устройство колясочной зоны</t>
  </si>
  <si>
    <t>ед</t>
  </si>
  <si>
    <t>панельные стены</t>
  </si>
  <si>
    <t>кирпичные стены</t>
  </si>
  <si>
    <t>Кирпич</t>
  </si>
  <si>
    <t>крупнопанельный</t>
  </si>
  <si>
    <t xml:space="preserve">Приложение № 2                                                                                                                                                                                                                                                     
УТВЕРЖДЕН                                                                                                                                                               постановлением Администрации                                                                                                                                 городского округа Электросталь                                                                                                                                                      Московской области                                                                                                                                                       29.11.2021 № 893/11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</si>
</sst>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#,##0.0###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u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 applyFill="0" applyProtection="0"/>
    <xf numFmtId="0" fontId="5" fillId="0" borderId="0"/>
    <xf numFmtId="0" fontId="2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4" fillId="0" borderId="0" applyFill="0" applyProtection="0"/>
    <xf numFmtId="0" fontId="2" fillId="0" borderId="0"/>
    <xf numFmtId="0" fontId="4" fillId="0" borderId="0" applyFill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66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3" borderId="0" xfId="0" applyFont="1" applyFill="1"/>
    <xf numFmtId="0" fontId="8" fillId="0" borderId="0" xfId="0" applyNumberFormat="1" applyFont="1" applyAlignment="1">
      <alignment horizontal="center" wrapText="1"/>
    </xf>
    <xf numFmtId="0" fontId="11" fillId="0" borderId="0" xfId="0" applyFont="1"/>
    <xf numFmtId="0" fontId="6" fillId="3" borderId="0" xfId="0" applyFont="1" applyFill="1"/>
    <xf numFmtId="0" fontId="8" fillId="0" borderId="2" xfId="0" applyFont="1" applyBorder="1"/>
    <xf numFmtId="0" fontId="8" fillId="3" borderId="2" xfId="0" applyFont="1" applyFill="1" applyBorder="1"/>
    <xf numFmtId="0" fontId="7" fillId="0" borderId="0" xfId="0" applyFont="1" applyBorder="1"/>
    <xf numFmtId="0" fontId="8" fillId="0" borderId="0" xfId="0" applyFont="1" applyBorder="1"/>
    <xf numFmtId="0" fontId="8" fillId="0" borderId="0" xfId="0" applyNumberFormat="1" applyFont="1" applyBorder="1" applyAlignment="1">
      <alignment horizontal="center" wrapText="1"/>
    </xf>
    <xf numFmtId="0" fontId="6" fillId="0" borderId="0" xfId="0" applyFont="1" applyBorder="1"/>
    <xf numFmtId="0" fontId="6" fillId="3" borderId="0" xfId="0" applyFont="1" applyFill="1" applyBorder="1"/>
    <xf numFmtId="0" fontId="8" fillId="3" borderId="0" xfId="0" applyFont="1" applyFill="1" applyBorder="1"/>
    <xf numFmtId="0" fontId="11" fillId="0" borderId="0" xfId="0" applyFont="1" applyBorder="1"/>
    <xf numFmtId="0" fontId="9" fillId="0" borderId="0" xfId="0" applyFont="1" applyBorder="1"/>
    <xf numFmtId="0" fontId="10" fillId="3" borderId="0" xfId="0" applyFont="1" applyFill="1" applyBorder="1"/>
    <xf numFmtId="0" fontId="10" fillId="3" borderId="0" xfId="0" applyFont="1" applyFill="1"/>
    <xf numFmtId="0" fontId="12" fillId="0" borderId="0" xfId="6" applyFont="1" applyAlignment="1">
      <alignment vertical="center"/>
    </xf>
    <xf numFmtId="0" fontId="12" fillId="0" borderId="0" xfId="6" applyFont="1"/>
    <xf numFmtId="0" fontId="12" fillId="3" borderId="0" xfId="6" applyFont="1" applyFill="1"/>
    <xf numFmtId="4" fontId="12" fillId="3" borderId="0" xfId="6" applyNumberFormat="1" applyFont="1" applyFill="1"/>
    <xf numFmtId="0" fontId="13" fillId="3" borderId="0" xfId="0" applyFont="1" applyFill="1"/>
    <xf numFmtId="0" fontId="13" fillId="0" borderId="0" xfId="0" applyFont="1"/>
    <xf numFmtId="14" fontId="13" fillId="0" borderId="0" xfId="0" applyNumberFormat="1" applyFont="1"/>
    <xf numFmtId="49" fontId="12" fillId="0" borderId="0" xfId="6" applyNumberFormat="1" applyFont="1" applyFill="1" applyBorder="1" applyAlignment="1">
      <alignment vertical="center"/>
    </xf>
    <xf numFmtId="0" fontId="15" fillId="0" borderId="0" xfId="6" applyFont="1" applyFill="1" applyBorder="1" applyAlignment="1">
      <alignment vertical="center" wrapText="1"/>
    </xf>
    <xf numFmtId="0" fontId="15" fillId="3" borderId="0" xfId="6" applyFont="1" applyFill="1" applyBorder="1" applyAlignment="1">
      <alignment vertical="center" wrapText="1"/>
    </xf>
    <xf numFmtId="4" fontId="15" fillId="3" borderId="0" xfId="6" applyNumberFormat="1" applyFont="1" applyFill="1" applyBorder="1" applyAlignment="1">
      <alignment vertical="center" wrapText="1"/>
    </xf>
    <xf numFmtId="0" fontId="15" fillId="0" borderId="1" xfId="6" applyFont="1" applyFill="1" applyBorder="1" applyAlignment="1">
      <alignment vertical="center" wrapText="1"/>
    </xf>
    <xf numFmtId="0" fontId="13" fillId="0" borderId="0" xfId="0" applyFont="1" applyAlignment="1"/>
    <xf numFmtId="14" fontId="13" fillId="0" borderId="0" xfId="0" applyNumberFormat="1" applyFont="1" applyAlignment="1"/>
    <xf numFmtId="1" fontId="14" fillId="3" borderId="2" xfId="0" applyNumberFormat="1" applyFont="1" applyFill="1" applyBorder="1" applyAlignment="1" applyProtection="1">
      <alignment horizontal="center" vertical="center" textRotation="90" wrapText="1"/>
    </xf>
    <xf numFmtId="4" fontId="14" fillId="2" borderId="2" xfId="0" applyNumberFormat="1" applyFont="1" applyFill="1" applyBorder="1" applyAlignment="1" applyProtection="1">
      <alignment horizontal="center" vertical="center" textRotation="90" wrapText="1"/>
    </xf>
    <xf numFmtId="0" fontId="13" fillId="0" borderId="2" xfId="0" applyFont="1" applyBorder="1" applyAlignment="1">
      <alignment horizontal="center" vertical="center" wrapText="1"/>
    </xf>
    <xf numFmtId="3" fontId="14" fillId="3" borderId="2" xfId="0" applyNumberFormat="1" applyFont="1" applyFill="1" applyBorder="1" applyAlignment="1" applyProtection="1">
      <alignment horizontal="center" vertical="center" textRotation="90" wrapText="1"/>
    </xf>
    <xf numFmtId="0" fontId="14" fillId="3" borderId="2" xfId="0" applyFont="1" applyFill="1" applyBorder="1" applyAlignment="1" applyProtection="1">
      <alignment horizontal="center" vertical="center" textRotation="90"/>
    </xf>
    <xf numFmtId="1" fontId="14" fillId="3" borderId="2" xfId="0" applyNumberFormat="1" applyFont="1" applyFill="1" applyBorder="1" applyAlignment="1" applyProtection="1">
      <alignment horizontal="center" vertical="center" textRotation="90"/>
    </xf>
    <xf numFmtId="1" fontId="14" fillId="3" borderId="2" xfId="0" applyNumberFormat="1" applyFont="1" applyFill="1" applyBorder="1" applyAlignment="1" applyProtection="1">
      <alignment horizontal="center" vertical="center"/>
    </xf>
    <xf numFmtId="4" fontId="14" fillId="3" borderId="2" xfId="0" applyNumberFormat="1" applyFont="1" applyFill="1" applyBorder="1" applyAlignment="1" applyProtection="1">
      <alignment horizontal="center" vertical="center" wrapText="1"/>
    </xf>
    <xf numFmtId="1" fontId="14" fillId="3" borderId="2" xfId="0" applyNumberFormat="1" applyFont="1" applyFill="1" applyBorder="1" applyAlignment="1" applyProtection="1">
      <alignment horizontal="center" vertical="center" wrapText="1"/>
    </xf>
    <xf numFmtId="2" fontId="12" fillId="3" borderId="2" xfId="0" applyNumberFormat="1" applyFont="1" applyFill="1" applyBorder="1" applyAlignment="1"/>
    <xf numFmtId="1" fontId="14" fillId="3" borderId="2" xfId="6" applyNumberFormat="1" applyFont="1" applyFill="1" applyBorder="1" applyAlignment="1" applyProtection="1">
      <alignment horizontal="center" vertical="center" wrapText="1"/>
    </xf>
    <xf numFmtId="4" fontId="14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wrapText="1"/>
    </xf>
    <xf numFmtId="14" fontId="14" fillId="0" borderId="2" xfId="0" applyNumberFormat="1" applyFont="1" applyFill="1" applyBorder="1" applyAlignment="1" applyProtection="1">
      <alignment horizontal="center" vertical="center" wrapText="1"/>
    </xf>
    <xf numFmtId="0" fontId="13" fillId="0" borderId="20" xfId="0" applyFont="1" applyFill="1" applyBorder="1" applyAlignment="1" applyProtection="1">
      <alignment horizontal="center" vertical="center" wrapText="1"/>
    </xf>
    <xf numFmtId="0" fontId="14" fillId="0" borderId="2" xfId="6" applyFont="1" applyFill="1" applyBorder="1" applyAlignment="1" applyProtection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wrapText="1"/>
    </xf>
    <xf numFmtId="0" fontId="14" fillId="3" borderId="2" xfId="0" applyNumberFormat="1" applyFont="1" applyFill="1" applyBorder="1" applyAlignment="1" applyProtection="1">
      <alignment horizontal="center" wrapText="1"/>
    </xf>
    <xf numFmtId="0" fontId="12" fillId="3" borderId="2" xfId="0" applyNumberFormat="1" applyFont="1" applyFill="1" applyBorder="1" applyAlignment="1">
      <alignment horizontal="center" wrapText="1"/>
    </xf>
    <xf numFmtId="0" fontId="14" fillId="3" borderId="2" xfId="6" applyNumberFormat="1" applyFont="1" applyFill="1" applyBorder="1" applyAlignment="1" applyProtection="1">
      <alignment horizontal="center" wrapText="1"/>
    </xf>
    <xf numFmtId="0" fontId="14" fillId="0" borderId="2" xfId="0" applyNumberFormat="1" applyFont="1" applyFill="1" applyBorder="1" applyAlignment="1" applyProtection="1">
      <alignment horizontal="center" wrapText="1"/>
    </xf>
    <xf numFmtId="0" fontId="14" fillId="0" borderId="2" xfId="6" applyNumberFormat="1" applyFont="1" applyFill="1" applyBorder="1" applyAlignment="1" applyProtection="1">
      <alignment horizontal="center" wrapText="1"/>
    </xf>
    <xf numFmtId="0" fontId="13" fillId="3" borderId="2" xfId="0" applyFont="1" applyFill="1" applyBorder="1" applyAlignment="1">
      <alignment vertical="top"/>
    </xf>
    <xf numFmtId="0" fontId="13" fillId="3" borderId="2" xfId="0" applyFont="1" applyFill="1" applyBorder="1" applyAlignment="1"/>
    <xf numFmtId="4" fontId="13" fillId="3" borderId="2" xfId="0" applyNumberFormat="1" applyFont="1" applyFill="1" applyBorder="1" applyAlignment="1"/>
    <xf numFmtId="4" fontId="17" fillId="3" borderId="2" xfId="0" applyNumberFormat="1" applyFont="1" applyFill="1" applyBorder="1" applyAlignment="1" applyProtection="1">
      <alignment horizontal="center" vertical="center" wrapText="1"/>
    </xf>
    <xf numFmtId="4" fontId="17" fillId="0" borderId="2" xfId="0" applyNumberFormat="1" applyFont="1" applyFill="1" applyBorder="1" applyAlignment="1" applyProtection="1">
      <alignment horizontal="center" vertical="center" wrapText="1"/>
    </xf>
    <xf numFmtId="14" fontId="17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/>
    <xf numFmtId="2" fontId="14" fillId="3" borderId="13" xfId="6" applyNumberFormat="1" applyFont="1" applyFill="1" applyBorder="1" applyAlignment="1" applyProtection="1">
      <alignment horizontal="center" vertical="center"/>
    </xf>
    <xf numFmtId="2" fontId="17" fillId="3" borderId="14" xfId="6" applyNumberFormat="1" applyFont="1" applyFill="1" applyBorder="1" applyAlignment="1" applyProtection="1">
      <alignment horizontal="center" vertical="center"/>
    </xf>
    <xf numFmtId="2" fontId="14" fillId="3" borderId="14" xfId="6" applyNumberFormat="1" applyFont="1" applyFill="1" applyBorder="1" applyAlignment="1" applyProtection="1">
      <alignment horizontal="center" vertical="center"/>
    </xf>
    <xf numFmtId="2" fontId="14" fillId="3" borderId="15" xfId="6" applyNumberFormat="1" applyFont="1" applyFill="1" applyBorder="1" applyAlignment="1" applyProtection="1">
      <alignment horizontal="center" vertical="center"/>
    </xf>
    <xf numFmtId="0" fontId="13" fillId="3" borderId="10" xfId="0" applyFont="1" applyFill="1" applyBorder="1" applyAlignment="1">
      <alignment vertical="top"/>
    </xf>
    <xf numFmtId="0" fontId="13" fillId="3" borderId="10" xfId="0" applyFont="1" applyFill="1" applyBorder="1" applyAlignment="1"/>
    <xf numFmtId="4" fontId="13" fillId="3" borderId="10" xfId="0" applyNumberFormat="1" applyFont="1" applyFill="1" applyBorder="1" applyAlignment="1"/>
    <xf numFmtId="4" fontId="17" fillId="3" borderId="10" xfId="0" applyNumberFormat="1" applyFont="1" applyFill="1" applyBorder="1" applyAlignment="1" applyProtection="1">
      <alignment horizontal="center" vertical="center" wrapText="1"/>
    </xf>
    <xf numFmtId="14" fontId="17" fillId="3" borderId="10" xfId="0" applyNumberFormat="1" applyFont="1" applyFill="1" applyBorder="1" applyAlignment="1" applyProtection="1">
      <alignment horizontal="center" vertical="center" wrapText="1"/>
    </xf>
    <xf numFmtId="14" fontId="17" fillId="3" borderId="2" xfId="0" applyNumberFormat="1" applyFont="1" applyFill="1" applyBorder="1" applyAlignment="1" applyProtection="1">
      <alignment horizontal="center" vertical="center" wrapText="1"/>
    </xf>
    <xf numFmtId="4" fontId="18" fillId="3" borderId="10" xfId="0" applyNumberFormat="1" applyFont="1" applyFill="1" applyBorder="1" applyAlignment="1">
      <alignment horizontal="right" vertical="center"/>
    </xf>
    <xf numFmtId="2" fontId="18" fillId="3" borderId="10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2" fontId="14" fillId="3" borderId="30" xfId="6" applyNumberFormat="1" applyFont="1" applyFill="1" applyBorder="1" applyAlignment="1" applyProtection="1">
      <alignment horizontal="center" vertical="center"/>
    </xf>
    <xf numFmtId="2" fontId="17" fillId="3" borderId="30" xfId="6" applyNumberFormat="1" applyFont="1" applyFill="1" applyBorder="1" applyAlignment="1" applyProtection="1">
      <alignment horizontal="left" vertical="center"/>
    </xf>
    <xf numFmtId="2" fontId="14" fillId="3" borderId="30" xfId="6" applyNumberFormat="1" applyFont="1" applyFill="1" applyBorder="1" applyAlignment="1" applyProtection="1">
      <alignment horizontal="center" vertical="top"/>
    </xf>
    <xf numFmtId="0" fontId="13" fillId="3" borderId="30" xfId="0" applyFont="1" applyFill="1" applyBorder="1" applyAlignment="1">
      <alignment vertical="top"/>
    </xf>
    <xf numFmtId="0" fontId="13" fillId="3" borderId="30" xfId="0" applyFont="1" applyFill="1" applyBorder="1" applyAlignment="1"/>
    <xf numFmtId="4" fontId="13" fillId="3" borderId="30" xfId="0" applyNumberFormat="1" applyFont="1" applyFill="1" applyBorder="1" applyAlignment="1"/>
    <xf numFmtId="4" fontId="17" fillId="3" borderId="0" xfId="0" applyNumberFormat="1" applyFont="1" applyFill="1" applyBorder="1" applyAlignment="1" applyProtection="1">
      <alignment horizontal="center" vertical="center" wrapText="1"/>
    </xf>
    <xf numFmtId="4" fontId="17" fillId="3" borderId="30" xfId="0" applyNumberFormat="1" applyFont="1" applyFill="1" applyBorder="1" applyAlignment="1" applyProtection="1">
      <alignment horizontal="center" vertical="center" wrapText="1"/>
    </xf>
    <xf numFmtId="14" fontId="17" fillId="3" borderId="30" xfId="0" applyNumberFormat="1" applyFont="1" applyFill="1" applyBorder="1" applyAlignment="1" applyProtection="1">
      <alignment horizontal="center" vertical="center" wrapText="1"/>
    </xf>
    <xf numFmtId="4" fontId="18" fillId="3" borderId="30" xfId="0" applyNumberFormat="1" applyFont="1" applyFill="1" applyBorder="1" applyAlignment="1">
      <alignment horizontal="right" vertical="center"/>
    </xf>
    <xf numFmtId="4" fontId="18" fillId="3" borderId="30" xfId="0" applyNumberFormat="1" applyFont="1" applyFill="1" applyBorder="1" applyAlignment="1">
      <alignment horizontal="center" vertical="center"/>
    </xf>
    <xf numFmtId="0" fontId="14" fillId="3" borderId="29" xfId="6" applyNumberFormat="1" applyFont="1" applyFill="1" applyBorder="1" applyAlignment="1" applyProtection="1">
      <alignment horizontal="center" vertical="center"/>
    </xf>
    <xf numFmtId="2" fontId="14" fillId="3" borderId="29" xfId="6" applyNumberFormat="1" applyFont="1" applyFill="1" applyBorder="1" applyAlignment="1" applyProtection="1">
      <alignment horizontal="left" vertical="center" wrapText="1"/>
    </xf>
    <xf numFmtId="0" fontId="13" fillId="3" borderId="29" xfId="0" applyFont="1" applyFill="1" applyBorder="1" applyAlignment="1">
      <alignment horizontal="center" vertical="center"/>
    </xf>
    <xf numFmtId="4" fontId="13" fillId="3" borderId="29" xfId="0" applyNumberFormat="1" applyFont="1" applyFill="1" applyBorder="1" applyAlignment="1">
      <alignment horizontal="center" vertical="center"/>
    </xf>
    <xf numFmtId="0" fontId="13" fillId="3" borderId="29" xfId="0" applyFont="1" applyFill="1" applyBorder="1" applyAlignment="1"/>
    <xf numFmtId="4" fontId="13" fillId="4" borderId="29" xfId="0" applyNumberFormat="1" applyFont="1" applyFill="1" applyBorder="1" applyAlignment="1" applyProtection="1">
      <alignment horizontal="center" vertical="center" wrapText="1"/>
    </xf>
    <xf numFmtId="0" fontId="13" fillId="4" borderId="29" xfId="0" applyFont="1" applyFill="1" applyBorder="1" applyAlignment="1" applyProtection="1">
      <alignment horizontal="center" vertical="center" wrapText="1"/>
    </xf>
    <xf numFmtId="165" fontId="13" fillId="4" borderId="29" xfId="0" applyNumberFormat="1" applyFont="1" applyFill="1" applyBorder="1" applyAlignment="1" applyProtection="1">
      <alignment horizontal="center" vertical="center" wrapText="1"/>
    </xf>
    <xf numFmtId="166" fontId="13" fillId="4" borderId="29" xfId="0" applyNumberFormat="1" applyFont="1" applyFill="1" applyBorder="1" applyAlignment="1" applyProtection="1">
      <alignment horizontal="center" vertical="center" wrapText="1"/>
    </xf>
    <xf numFmtId="4" fontId="17" fillId="3" borderId="29" xfId="0" applyNumberFormat="1" applyFont="1" applyFill="1" applyBorder="1" applyAlignment="1" applyProtection="1">
      <alignment horizontal="center" vertical="center" wrapText="1"/>
    </xf>
    <xf numFmtId="4" fontId="14" fillId="3" borderId="29" xfId="0" applyNumberFormat="1" applyFont="1" applyFill="1" applyBorder="1" applyAlignment="1" applyProtection="1">
      <alignment horizontal="center" vertical="center" wrapText="1"/>
    </xf>
    <xf numFmtId="14" fontId="17" fillId="3" borderId="29" xfId="0" applyNumberFormat="1" applyFont="1" applyFill="1" applyBorder="1" applyAlignment="1" applyProtection="1">
      <alignment horizontal="center" vertical="center" wrapText="1"/>
    </xf>
    <xf numFmtId="2" fontId="14" fillId="3" borderId="29" xfId="0" applyNumberFormat="1" applyFont="1" applyFill="1" applyBorder="1" applyAlignment="1" applyProtection="1">
      <alignment horizontal="center" vertical="center" wrapText="1"/>
    </xf>
    <xf numFmtId="0" fontId="13" fillId="4" borderId="29" xfId="0" applyFont="1" applyFill="1" applyBorder="1" applyAlignment="1" applyProtection="1">
      <alignment horizontal="right" vertical="center" wrapText="1"/>
    </xf>
    <xf numFmtId="1" fontId="14" fillId="3" borderId="29" xfId="6" applyNumberFormat="1" applyFont="1" applyFill="1" applyBorder="1" applyAlignment="1" applyProtection="1">
      <alignment horizontal="center" vertical="center"/>
    </xf>
    <xf numFmtId="2" fontId="14" fillId="3" borderId="29" xfId="6" applyNumberFormat="1" applyFont="1" applyFill="1" applyBorder="1" applyAlignment="1" applyProtection="1">
      <alignment horizontal="center" vertical="center"/>
    </xf>
    <xf numFmtId="0" fontId="14" fillId="3" borderId="22" xfId="6" applyNumberFormat="1" applyFont="1" applyFill="1" applyBorder="1" applyAlignment="1" applyProtection="1">
      <alignment horizontal="center" vertical="center"/>
    </xf>
    <xf numFmtId="0" fontId="14" fillId="2" borderId="22" xfId="8" applyFont="1" applyFill="1" applyBorder="1" applyAlignment="1" applyProtection="1">
      <alignment horizontal="left" vertical="center" wrapText="1"/>
    </xf>
    <xf numFmtId="0" fontId="12" fillId="3" borderId="2" xfId="0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horizontal="center" vertical="center" wrapText="1" shrinkToFit="1"/>
    </xf>
    <xf numFmtId="0" fontId="14" fillId="3" borderId="2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/>
    </xf>
    <xf numFmtId="4" fontId="12" fillId="3" borderId="2" xfId="2" applyNumberFormat="1" applyFont="1" applyFill="1" applyBorder="1" applyAlignment="1">
      <alignment horizontal="center" vertical="center" wrapText="1"/>
    </xf>
    <xf numFmtId="1" fontId="12" fillId="3" borderId="2" xfId="2" applyNumberFormat="1" applyFont="1" applyFill="1" applyBorder="1" applyAlignment="1">
      <alignment horizontal="center" vertical="center" wrapText="1"/>
    </xf>
    <xf numFmtId="4" fontId="13" fillId="5" borderId="44" xfId="0" applyNumberFormat="1" applyFont="1" applyFill="1" applyBorder="1" applyAlignment="1" applyProtection="1">
      <alignment horizontal="center" vertical="center" wrapText="1"/>
    </xf>
    <xf numFmtId="0" fontId="13" fillId="5" borderId="11" xfId="0" applyFont="1" applyFill="1" applyBorder="1" applyAlignment="1" applyProtection="1">
      <alignment horizontal="center" vertical="center" wrapText="1"/>
    </xf>
    <xf numFmtId="165" fontId="13" fillId="5" borderId="11" xfId="0" applyNumberFormat="1" applyFont="1" applyFill="1" applyBorder="1" applyAlignment="1" applyProtection="1">
      <alignment horizontal="center" vertical="center" wrapText="1"/>
    </xf>
    <xf numFmtId="166" fontId="13" fillId="5" borderId="11" xfId="0" applyNumberFormat="1" applyFont="1" applyFill="1" applyBorder="1" applyAlignment="1" applyProtection="1">
      <alignment horizontal="center" vertical="center" wrapText="1"/>
    </xf>
    <xf numFmtId="4" fontId="13" fillId="0" borderId="22" xfId="0" applyNumberFormat="1" applyFont="1" applyBorder="1" applyAlignment="1">
      <alignment horizontal="center" vertical="center"/>
    </xf>
    <xf numFmtId="4" fontId="14" fillId="3" borderId="22" xfId="0" applyNumberFormat="1" applyFont="1" applyFill="1" applyBorder="1" applyAlignment="1" applyProtection="1">
      <alignment horizontal="center" vertical="center" wrapText="1"/>
    </xf>
    <xf numFmtId="14" fontId="12" fillId="0" borderId="22" xfId="2" applyNumberFormat="1" applyFont="1" applyFill="1" applyBorder="1" applyAlignment="1">
      <alignment horizontal="center" vertical="center" wrapText="1"/>
    </xf>
    <xf numFmtId="4" fontId="14" fillId="0" borderId="22" xfId="2" applyNumberFormat="1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14" fontId="14" fillId="0" borderId="22" xfId="2" applyNumberFormat="1" applyFont="1" applyFill="1" applyBorder="1" applyAlignment="1">
      <alignment horizontal="center" vertical="center" wrapText="1"/>
    </xf>
    <xf numFmtId="2" fontId="14" fillId="3" borderId="22" xfId="0" applyNumberFormat="1" applyFont="1" applyFill="1" applyBorder="1" applyAlignment="1" applyProtection="1">
      <alignment horizontal="center" vertical="center" wrapText="1"/>
    </xf>
    <xf numFmtId="0" fontId="13" fillId="5" borderId="0" xfId="0" applyFont="1" applyFill="1" applyBorder="1" applyAlignment="1" applyProtection="1">
      <alignment horizontal="right" vertical="center" wrapText="1"/>
    </xf>
    <xf numFmtId="4" fontId="13" fillId="0" borderId="29" xfId="0" applyNumberFormat="1" applyFont="1" applyBorder="1" applyAlignment="1">
      <alignment horizontal="center" vertical="center"/>
    </xf>
    <xf numFmtId="4" fontId="14" fillId="0" borderId="22" xfId="0" applyNumberFormat="1" applyFont="1" applyFill="1" applyBorder="1" applyAlignment="1" applyProtection="1">
      <alignment horizontal="center" vertical="center" wrapText="1"/>
    </xf>
    <xf numFmtId="0" fontId="14" fillId="3" borderId="29" xfId="8" applyFont="1" applyFill="1" applyBorder="1" applyAlignment="1" applyProtection="1">
      <alignment horizontal="left" vertical="center" wrapText="1"/>
    </xf>
    <xf numFmtId="0" fontId="14" fillId="4" borderId="31" xfId="8" applyNumberFormat="1" applyFont="1" applyFill="1" applyBorder="1" applyAlignment="1" applyProtection="1">
      <alignment horizontal="center" vertical="center" wrapText="1" shrinkToFit="1"/>
    </xf>
    <xf numFmtId="0" fontId="14" fillId="4" borderId="31" xfId="8" applyFont="1" applyFill="1" applyBorder="1" applyAlignment="1" applyProtection="1">
      <alignment horizontal="center" vertical="center" wrapText="1" shrinkToFit="1"/>
    </xf>
    <xf numFmtId="0" fontId="14" fillId="4" borderId="42" xfId="8" applyNumberFormat="1" applyFont="1" applyFill="1" applyBorder="1" applyAlignment="1" applyProtection="1">
      <alignment horizontal="center" vertical="center" wrapText="1" shrinkToFit="1"/>
    </xf>
    <xf numFmtId="0" fontId="14" fillId="4" borderId="2" xfId="8" applyNumberFormat="1" applyFont="1" applyFill="1" applyBorder="1" applyAlignment="1" applyProtection="1">
      <alignment horizontal="center" vertical="center" wrapText="1" shrinkToFit="1"/>
    </xf>
    <xf numFmtId="0" fontId="13" fillId="3" borderId="2" xfId="0" applyFont="1" applyFill="1" applyBorder="1" applyAlignment="1">
      <alignment horizontal="center" vertical="center"/>
    </xf>
    <xf numFmtId="4" fontId="14" fillId="4" borderId="2" xfId="8" applyNumberFormat="1" applyFont="1" applyFill="1" applyBorder="1" applyAlignment="1" applyProtection="1">
      <alignment horizontal="center" vertical="center" wrapText="1" shrinkToFit="1"/>
    </xf>
    <xf numFmtId="4" fontId="13" fillId="4" borderId="45" xfId="0" applyNumberFormat="1" applyFont="1" applyFill="1" applyBorder="1" applyAlignment="1" applyProtection="1">
      <alignment horizontal="center" vertical="center" wrapText="1"/>
    </xf>
    <xf numFmtId="14" fontId="12" fillId="3" borderId="29" xfId="2" applyNumberFormat="1" applyFont="1" applyFill="1" applyBorder="1" applyAlignment="1">
      <alignment horizontal="center" vertical="center" wrapText="1"/>
    </xf>
    <xf numFmtId="4" fontId="14" fillId="3" borderId="29" xfId="2" applyNumberFormat="1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/>
    </xf>
    <xf numFmtId="14" fontId="14" fillId="3" borderId="29" xfId="2" applyNumberFormat="1" applyFont="1" applyFill="1" applyBorder="1" applyAlignment="1">
      <alignment horizontal="center" vertical="center" wrapText="1"/>
    </xf>
    <xf numFmtId="4" fontId="13" fillId="3" borderId="22" xfId="0" applyNumberFormat="1" applyFont="1" applyFill="1" applyBorder="1" applyAlignment="1">
      <alignment horizontal="center" vertical="center"/>
    </xf>
    <xf numFmtId="0" fontId="14" fillId="4" borderId="29" xfId="8" applyNumberFormat="1" applyFont="1" applyFill="1" applyBorder="1" applyAlignment="1" applyProtection="1">
      <alignment horizontal="center" vertical="center" wrapText="1" shrinkToFit="1"/>
    </xf>
    <xf numFmtId="0" fontId="14" fillId="4" borderId="29" xfId="8" applyFont="1" applyFill="1" applyBorder="1" applyAlignment="1" applyProtection="1">
      <alignment horizontal="center" vertical="center" wrapText="1" shrinkToFit="1"/>
    </xf>
    <xf numFmtId="0" fontId="14" fillId="4" borderId="43" xfId="8" applyNumberFormat="1" applyFont="1" applyFill="1" applyBorder="1" applyAlignment="1" applyProtection="1">
      <alignment horizontal="center" vertical="center" wrapText="1" shrinkToFit="1"/>
    </xf>
    <xf numFmtId="0" fontId="13" fillId="5" borderId="29" xfId="0" applyFont="1" applyFill="1" applyBorder="1" applyAlignment="1" applyProtection="1">
      <alignment horizontal="center" vertical="center" wrapText="1"/>
    </xf>
    <xf numFmtId="165" fontId="13" fillId="5" borderId="29" xfId="0" applyNumberFormat="1" applyFont="1" applyFill="1" applyBorder="1" applyAlignment="1" applyProtection="1">
      <alignment horizontal="center" vertical="center" wrapText="1"/>
    </xf>
    <xf numFmtId="166" fontId="13" fillId="5" borderId="29" xfId="0" applyNumberFormat="1" applyFont="1" applyFill="1" applyBorder="1" applyAlignment="1" applyProtection="1">
      <alignment horizontal="center" vertical="center" wrapText="1"/>
    </xf>
    <xf numFmtId="14" fontId="12" fillId="0" borderId="29" xfId="2" applyNumberFormat="1" applyFont="1" applyFill="1" applyBorder="1" applyAlignment="1">
      <alignment horizontal="center" vertical="center" wrapText="1"/>
    </xf>
    <xf numFmtId="4" fontId="14" fillId="0" borderId="29" xfId="2" applyNumberFormat="1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14" fontId="14" fillId="0" borderId="29" xfId="2" applyNumberFormat="1" applyFont="1" applyFill="1" applyBorder="1" applyAlignment="1">
      <alignment horizontal="center" vertical="center" wrapText="1"/>
    </xf>
    <xf numFmtId="0" fontId="13" fillId="5" borderId="29" xfId="0" applyFont="1" applyFill="1" applyBorder="1" applyAlignment="1" applyProtection="1">
      <alignment horizontal="right" vertical="center" wrapText="1"/>
    </xf>
    <xf numFmtId="4" fontId="14" fillId="0" borderId="29" xfId="0" applyNumberFormat="1" applyFont="1" applyFill="1" applyBorder="1" applyAlignment="1" applyProtection="1">
      <alignment horizontal="center" vertical="center" wrapText="1"/>
    </xf>
    <xf numFmtId="4" fontId="14" fillId="4" borderId="31" xfId="8" applyNumberFormat="1" applyFont="1" applyFill="1" applyBorder="1" applyAlignment="1" applyProtection="1">
      <alignment horizontal="center" vertical="center" wrapText="1" shrinkToFit="1"/>
    </xf>
    <xf numFmtId="4" fontId="13" fillId="3" borderId="2" xfId="0" applyNumberFormat="1" applyFont="1" applyFill="1" applyBorder="1" applyAlignment="1">
      <alignment horizontal="center" vertical="center"/>
    </xf>
    <xf numFmtId="4" fontId="14" fillId="3" borderId="2" xfId="6" applyNumberFormat="1" applyFont="1" applyFill="1" applyBorder="1" applyAlignment="1" applyProtection="1">
      <alignment horizontal="center" vertical="center" wrapText="1"/>
    </xf>
    <xf numFmtId="4" fontId="14" fillId="0" borderId="29" xfId="6" applyNumberFormat="1" applyFont="1" applyFill="1" applyBorder="1" applyAlignment="1" applyProtection="1">
      <alignment horizontal="center" vertical="center" wrapText="1"/>
    </xf>
    <xf numFmtId="14" fontId="14" fillId="0" borderId="29" xfId="6" applyNumberFormat="1" applyFont="1" applyFill="1" applyBorder="1" applyAlignment="1" applyProtection="1">
      <alignment horizontal="center" vertical="center" wrapText="1"/>
    </xf>
    <xf numFmtId="4" fontId="14" fillId="3" borderId="29" xfId="6" applyNumberFormat="1" applyFont="1" applyFill="1" applyBorder="1" applyAlignment="1" applyProtection="1">
      <alignment horizontal="center" vertical="center" wrapText="1"/>
    </xf>
    <xf numFmtId="14" fontId="14" fillId="3" borderId="29" xfId="6" applyNumberFormat="1" applyFont="1" applyFill="1" applyBorder="1" applyAlignment="1" applyProtection="1">
      <alignment horizontal="center" vertical="center" wrapText="1"/>
    </xf>
    <xf numFmtId="0" fontId="14" fillId="3" borderId="33" xfId="6" applyNumberFormat="1" applyFont="1" applyFill="1" applyBorder="1" applyAlignment="1" applyProtection="1">
      <alignment horizontal="center" vertical="center"/>
    </xf>
    <xf numFmtId="0" fontId="14" fillId="2" borderId="31" xfId="8" applyFont="1" applyFill="1" applyBorder="1" applyAlignment="1" applyProtection="1">
      <alignment horizontal="left" vertical="center" wrapText="1"/>
    </xf>
    <xf numFmtId="0" fontId="14" fillId="4" borderId="33" xfId="8" applyNumberFormat="1" applyFont="1" applyFill="1" applyBorder="1" applyAlignment="1" applyProtection="1">
      <alignment horizontal="center" vertical="center" wrapText="1" shrinkToFit="1"/>
    </xf>
    <xf numFmtId="0" fontId="14" fillId="4" borderId="33" xfId="8" applyFont="1" applyFill="1" applyBorder="1" applyAlignment="1" applyProtection="1">
      <alignment horizontal="center" vertical="center" wrapText="1" shrinkToFit="1"/>
    </xf>
    <xf numFmtId="3" fontId="14" fillId="4" borderId="33" xfId="8" applyNumberFormat="1" applyFont="1" applyFill="1" applyBorder="1" applyAlignment="1" applyProtection="1">
      <alignment horizontal="center" vertical="center" wrapText="1" shrinkToFit="1"/>
    </xf>
    <xf numFmtId="4" fontId="14" fillId="4" borderId="33" xfId="8" applyNumberFormat="1" applyFont="1" applyFill="1" applyBorder="1" applyAlignment="1" applyProtection="1">
      <alignment horizontal="center" vertical="center" wrapText="1" shrinkToFit="1"/>
    </xf>
    <xf numFmtId="4" fontId="14" fillId="3" borderId="33" xfId="6" applyNumberFormat="1" applyFont="1" applyFill="1" applyBorder="1" applyAlignment="1" applyProtection="1">
      <alignment horizontal="center" vertical="center" wrapText="1"/>
    </xf>
    <xf numFmtId="1" fontId="14" fillId="3" borderId="33" xfId="6" applyNumberFormat="1" applyFont="1" applyFill="1" applyBorder="1" applyAlignment="1" applyProtection="1">
      <alignment horizontal="center" vertical="center" wrapText="1"/>
    </xf>
    <xf numFmtId="4" fontId="13" fillId="5" borderId="31" xfId="0" applyNumberFormat="1" applyFont="1" applyFill="1" applyBorder="1" applyAlignment="1" applyProtection="1">
      <alignment horizontal="center" vertical="center" wrapText="1"/>
    </xf>
    <xf numFmtId="0" fontId="13" fillId="5" borderId="31" xfId="0" applyFont="1" applyFill="1" applyBorder="1" applyAlignment="1" applyProtection="1">
      <alignment horizontal="center" vertical="center" wrapText="1"/>
    </xf>
    <xf numFmtId="165" fontId="13" fillId="5" borderId="31" xfId="0" applyNumberFormat="1" applyFont="1" applyFill="1" applyBorder="1" applyAlignment="1" applyProtection="1">
      <alignment horizontal="center" vertical="center" wrapText="1"/>
    </xf>
    <xf numFmtId="166" fontId="13" fillId="5" borderId="31" xfId="0" applyNumberFormat="1" applyFont="1" applyFill="1" applyBorder="1" applyAlignment="1" applyProtection="1">
      <alignment horizontal="center" vertical="center" wrapText="1"/>
    </xf>
    <xf numFmtId="4" fontId="13" fillId="0" borderId="33" xfId="0" applyNumberFormat="1" applyFont="1" applyBorder="1" applyAlignment="1">
      <alignment horizontal="center" vertical="center"/>
    </xf>
    <xf numFmtId="4" fontId="14" fillId="3" borderId="33" xfId="0" applyNumberFormat="1" applyFont="1" applyFill="1" applyBorder="1" applyAlignment="1" applyProtection="1">
      <alignment horizontal="center" vertical="center" wrapText="1"/>
    </xf>
    <xf numFmtId="14" fontId="12" fillId="0" borderId="33" xfId="2" applyNumberFormat="1" applyFont="1" applyFill="1" applyBorder="1" applyAlignment="1">
      <alignment horizontal="center" vertical="center" wrapText="1"/>
    </xf>
    <xf numFmtId="4" fontId="14" fillId="0" borderId="33" xfId="6" applyNumberFormat="1" applyFont="1" applyFill="1" applyBorder="1" applyAlignment="1" applyProtection="1">
      <alignment horizontal="center" vertical="center" wrapText="1"/>
    </xf>
    <xf numFmtId="4" fontId="14" fillId="0" borderId="33" xfId="2" applyNumberFormat="1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14" fontId="14" fillId="0" borderId="33" xfId="6" applyNumberFormat="1" applyFont="1" applyFill="1" applyBorder="1" applyAlignment="1" applyProtection="1">
      <alignment horizontal="center" vertical="center" wrapText="1"/>
    </xf>
    <xf numFmtId="2" fontId="14" fillId="3" borderId="33" xfId="0" applyNumberFormat="1" applyFont="1" applyFill="1" applyBorder="1" applyAlignment="1" applyProtection="1">
      <alignment horizontal="center" vertical="center" wrapText="1"/>
    </xf>
    <xf numFmtId="0" fontId="13" fillId="5" borderId="32" xfId="0" applyFont="1" applyFill="1" applyBorder="1" applyAlignment="1" applyProtection="1">
      <alignment horizontal="right" vertical="center" wrapText="1"/>
    </xf>
    <xf numFmtId="4" fontId="14" fillId="0" borderId="33" xfId="0" applyNumberFormat="1" applyFont="1" applyFill="1" applyBorder="1" applyAlignment="1" applyProtection="1">
      <alignment horizontal="center" vertical="center" wrapText="1"/>
    </xf>
    <xf numFmtId="0" fontId="13" fillId="5" borderId="31" xfId="0" applyFont="1" applyFill="1" applyBorder="1" applyAlignment="1" applyProtection="1">
      <alignment horizontal="right" vertical="center" wrapText="1"/>
    </xf>
    <xf numFmtId="0" fontId="14" fillId="3" borderId="3" xfId="6" applyNumberFormat="1" applyFont="1" applyFill="1" applyBorder="1" applyAlignment="1" applyProtection="1">
      <alignment horizontal="center" vertical="center"/>
    </xf>
    <xf numFmtId="0" fontId="14" fillId="2" borderId="9" xfId="8" applyFont="1" applyFill="1" applyBorder="1" applyAlignment="1" applyProtection="1">
      <alignment horizontal="left" vertical="center" wrapText="1"/>
    </xf>
    <xf numFmtId="0" fontId="14" fillId="4" borderId="12" xfId="8" applyNumberFormat="1" applyFont="1" applyFill="1" applyBorder="1" applyAlignment="1" applyProtection="1">
      <alignment horizontal="center" vertical="center" wrapText="1" shrinkToFit="1"/>
    </xf>
    <xf numFmtId="0" fontId="14" fillId="4" borderId="12" xfId="8" applyFont="1" applyFill="1" applyBorder="1" applyAlignment="1" applyProtection="1">
      <alignment horizontal="center" vertical="center" wrapText="1" shrinkToFit="1"/>
    </xf>
    <xf numFmtId="4" fontId="14" fillId="4" borderId="12" xfId="8" applyNumberFormat="1" applyFont="1" applyFill="1" applyBorder="1" applyAlignment="1" applyProtection="1">
      <alignment horizontal="center" vertical="center" wrapText="1" shrinkToFit="1"/>
    </xf>
    <xf numFmtId="4" fontId="13" fillId="5" borderId="20" xfId="0" applyNumberFormat="1" applyFont="1" applyFill="1" applyBorder="1" applyAlignment="1" applyProtection="1">
      <alignment horizontal="center" vertical="center" wrapText="1"/>
    </xf>
    <xf numFmtId="0" fontId="13" fillId="5" borderId="20" xfId="0" applyFont="1" applyFill="1" applyBorder="1" applyAlignment="1" applyProtection="1">
      <alignment horizontal="center" vertical="center" wrapText="1"/>
    </xf>
    <xf numFmtId="165" fontId="13" fillId="5" borderId="20" xfId="0" applyNumberFormat="1" applyFont="1" applyFill="1" applyBorder="1" applyAlignment="1" applyProtection="1">
      <alignment horizontal="center" vertical="center" wrapText="1"/>
    </xf>
    <xf numFmtId="166" fontId="13" fillId="5" borderId="20" xfId="0" applyNumberFormat="1" applyFont="1" applyFill="1" applyBorder="1" applyAlignment="1" applyProtection="1">
      <alignment horizontal="center" vertical="center" wrapText="1"/>
    </xf>
    <xf numFmtId="4" fontId="13" fillId="0" borderId="2" xfId="0" applyNumberFormat="1" applyFont="1" applyBorder="1" applyAlignment="1">
      <alignment horizontal="center" vertical="center"/>
    </xf>
    <xf numFmtId="4" fontId="14" fillId="3" borderId="19" xfId="0" applyNumberFormat="1" applyFont="1" applyFill="1" applyBorder="1" applyAlignment="1" applyProtection="1">
      <alignment horizontal="center" vertical="center" wrapText="1"/>
    </xf>
    <xf numFmtId="14" fontId="12" fillId="0" borderId="2" xfId="2" applyNumberFormat="1" applyFont="1" applyFill="1" applyBorder="1" applyAlignment="1">
      <alignment horizontal="center" vertical="center" wrapText="1"/>
    </xf>
    <xf numFmtId="4" fontId="14" fillId="0" borderId="2" xfId="2" applyNumberFormat="1" applyFont="1" applyFill="1" applyBorder="1" applyAlignment="1">
      <alignment horizontal="center" vertical="center" wrapText="1"/>
    </xf>
    <xf numFmtId="4" fontId="14" fillId="0" borderId="2" xfId="6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4" fontId="14" fillId="0" borderId="2" xfId="6" applyNumberFormat="1" applyFont="1" applyFill="1" applyBorder="1" applyAlignment="1" applyProtection="1">
      <alignment horizontal="center" vertical="center" wrapText="1"/>
    </xf>
    <xf numFmtId="2" fontId="14" fillId="3" borderId="2" xfId="0" applyNumberFormat="1" applyFont="1" applyFill="1" applyBorder="1" applyAlignment="1" applyProtection="1">
      <alignment horizontal="center" vertical="center" wrapText="1"/>
    </xf>
    <xf numFmtId="0" fontId="13" fillId="5" borderId="17" xfId="0" applyFont="1" applyFill="1" applyBorder="1" applyAlignment="1" applyProtection="1">
      <alignment horizontal="right" vertical="center" wrapText="1"/>
    </xf>
    <xf numFmtId="0" fontId="13" fillId="5" borderId="28" xfId="0" applyFont="1" applyFill="1" applyBorder="1" applyAlignment="1" applyProtection="1">
      <alignment horizontal="right" vertical="center" wrapText="1"/>
    </xf>
    <xf numFmtId="0" fontId="14" fillId="3" borderId="5" xfId="6" applyNumberFormat="1" applyFont="1" applyFill="1" applyBorder="1" applyAlignment="1" applyProtection="1">
      <alignment horizontal="center" vertical="center"/>
    </xf>
    <xf numFmtId="0" fontId="13" fillId="5" borderId="34" xfId="0" applyFont="1" applyFill="1" applyBorder="1" applyAlignment="1" applyProtection="1">
      <alignment horizontal="center" vertical="center" wrapText="1"/>
    </xf>
    <xf numFmtId="165" fontId="13" fillId="5" borderId="34" xfId="0" applyNumberFormat="1" applyFont="1" applyFill="1" applyBorder="1" applyAlignment="1" applyProtection="1">
      <alignment horizontal="center" vertical="center" wrapText="1"/>
    </xf>
    <xf numFmtId="166" fontId="13" fillId="5" borderId="34" xfId="0" applyNumberFormat="1" applyFont="1" applyFill="1" applyBorder="1" applyAlignment="1" applyProtection="1">
      <alignment horizontal="center" vertical="center" wrapText="1"/>
    </xf>
    <xf numFmtId="4" fontId="13" fillId="0" borderId="23" xfId="0" applyNumberFormat="1" applyFont="1" applyBorder="1" applyAlignment="1">
      <alignment horizontal="center" vertical="center"/>
    </xf>
    <xf numFmtId="4" fontId="14" fillId="3" borderId="23" xfId="0" applyNumberFormat="1" applyFont="1" applyFill="1" applyBorder="1" applyAlignment="1" applyProtection="1">
      <alignment horizontal="center" vertical="center" wrapText="1"/>
    </xf>
    <xf numFmtId="14" fontId="12" fillId="0" borderId="23" xfId="2" applyNumberFormat="1" applyFont="1" applyFill="1" applyBorder="1" applyAlignment="1">
      <alignment horizontal="center" vertical="center" wrapText="1"/>
    </xf>
    <xf numFmtId="166" fontId="13" fillId="5" borderId="16" xfId="0" applyNumberFormat="1" applyFont="1" applyFill="1" applyBorder="1" applyAlignment="1" applyProtection="1">
      <alignment horizontal="center" vertical="center" wrapText="1"/>
    </xf>
    <xf numFmtId="0" fontId="13" fillId="5" borderId="16" xfId="0" applyFont="1" applyFill="1" applyBorder="1" applyAlignment="1" applyProtection="1">
      <alignment horizontal="center" vertical="center" wrapText="1"/>
    </xf>
    <xf numFmtId="165" fontId="13" fillId="5" borderId="16" xfId="0" applyNumberFormat="1" applyFont="1" applyFill="1" applyBorder="1" applyAlignment="1" applyProtection="1">
      <alignment horizontal="center" vertical="center" wrapText="1"/>
    </xf>
    <xf numFmtId="4" fontId="14" fillId="0" borderId="21" xfId="6" applyNumberFormat="1" applyFont="1" applyFill="1" applyBorder="1" applyAlignment="1" applyProtection="1">
      <alignment horizontal="center" vertical="center" wrapText="1"/>
    </xf>
    <xf numFmtId="4" fontId="14" fillId="3" borderId="21" xfId="0" applyNumberFormat="1" applyFont="1" applyFill="1" applyBorder="1" applyAlignment="1" applyProtection="1">
      <alignment horizontal="center" vertical="center" wrapText="1"/>
    </xf>
    <xf numFmtId="14" fontId="12" fillId="0" borderId="21" xfId="2" applyNumberFormat="1" applyFont="1" applyFill="1" applyBorder="1" applyAlignment="1">
      <alignment horizontal="center" vertical="center" wrapText="1"/>
    </xf>
    <xf numFmtId="4" fontId="14" fillId="0" borderId="21" xfId="2" applyNumberFormat="1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/>
    </xf>
    <xf numFmtId="14" fontId="14" fillId="0" borderId="21" xfId="6" applyNumberFormat="1" applyFont="1" applyFill="1" applyBorder="1" applyAlignment="1" applyProtection="1">
      <alignment horizontal="center" vertical="center" wrapText="1"/>
    </xf>
    <xf numFmtId="2" fontId="14" fillId="3" borderId="21" xfId="0" applyNumberFormat="1" applyFont="1" applyFill="1" applyBorder="1" applyAlignment="1" applyProtection="1">
      <alignment horizontal="center" vertical="center" wrapText="1"/>
    </xf>
    <xf numFmtId="0" fontId="13" fillId="5" borderId="35" xfId="0" applyFont="1" applyFill="1" applyBorder="1" applyAlignment="1" applyProtection="1">
      <alignment horizontal="right" vertical="center" wrapText="1"/>
    </xf>
    <xf numFmtId="4" fontId="14" fillId="0" borderId="21" xfId="0" applyNumberFormat="1" applyFont="1" applyFill="1" applyBorder="1" applyAlignment="1" applyProtection="1">
      <alignment horizontal="center" vertical="center" wrapText="1"/>
    </xf>
    <xf numFmtId="0" fontId="14" fillId="3" borderId="2" xfId="6" applyNumberFormat="1" applyFont="1" applyFill="1" applyBorder="1" applyAlignment="1" applyProtection="1">
      <alignment horizontal="center" vertical="center"/>
    </xf>
    <xf numFmtId="4" fontId="13" fillId="5" borderId="2" xfId="0" applyNumberFormat="1" applyFont="1" applyFill="1" applyBorder="1" applyAlignment="1" applyProtection="1">
      <alignment horizontal="center" vertical="center" wrapText="1"/>
    </xf>
    <xf numFmtId="0" fontId="13" fillId="5" borderId="2" xfId="0" applyFont="1" applyFill="1" applyBorder="1" applyAlignment="1" applyProtection="1">
      <alignment horizontal="center" vertical="center" wrapText="1"/>
    </xf>
    <xf numFmtId="165" fontId="13" fillId="5" borderId="2" xfId="0" applyNumberFormat="1" applyFont="1" applyFill="1" applyBorder="1" applyAlignment="1" applyProtection="1">
      <alignment horizontal="center" vertical="center" wrapText="1"/>
    </xf>
    <xf numFmtId="166" fontId="13" fillId="5" borderId="2" xfId="0" applyNumberFormat="1" applyFont="1" applyFill="1" applyBorder="1" applyAlignment="1" applyProtection="1">
      <alignment horizontal="center" vertical="center" wrapText="1"/>
    </xf>
    <xf numFmtId="0" fontId="13" fillId="5" borderId="2" xfId="0" applyFont="1" applyFill="1" applyBorder="1" applyAlignment="1" applyProtection="1">
      <alignment horizontal="right" vertical="center" wrapText="1"/>
    </xf>
    <xf numFmtId="0" fontId="14" fillId="2" borderId="2" xfId="8" applyFont="1" applyFill="1" applyBorder="1" applyAlignment="1" applyProtection="1">
      <alignment horizontal="left" vertical="center" wrapText="1"/>
    </xf>
    <xf numFmtId="3" fontId="14" fillId="4" borderId="2" xfId="8" applyNumberFormat="1" applyFont="1" applyFill="1" applyBorder="1" applyAlignment="1" applyProtection="1">
      <alignment horizontal="center" vertical="center" wrapText="1" shrinkToFit="1"/>
    </xf>
    <xf numFmtId="0" fontId="13" fillId="4" borderId="2" xfId="0" applyFont="1" applyFill="1" applyBorder="1" applyAlignment="1" applyProtection="1">
      <alignment horizontal="left" vertical="center" wrapText="1"/>
    </xf>
    <xf numFmtId="4" fontId="13" fillId="4" borderId="2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 applyProtection="1">
      <alignment horizontal="center" vertical="center" wrapText="1"/>
    </xf>
    <xf numFmtId="165" fontId="13" fillId="4" borderId="2" xfId="0" applyNumberFormat="1" applyFont="1" applyFill="1" applyBorder="1" applyAlignment="1" applyProtection="1">
      <alignment horizontal="center" vertical="center" wrapText="1"/>
    </xf>
    <xf numFmtId="166" fontId="13" fillId="4" borderId="2" xfId="0" applyNumberFormat="1" applyFont="1" applyFill="1" applyBorder="1" applyAlignment="1" applyProtection="1">
      <alignment horizontal="center" vertical="center" wrapText="1"/>
    </xf>
    <xf numFmtId="14" fontId="12" fillId="3" borderId="2" xfId="2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14" fontId="14" fillId="3" borderId="2" xfId="6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 applyProtection="1">
      <alignment horizontal="right" vertical="center" wrapText="1"/>
    </xf>
    <xf numFmtId="0" fontId="14" fillId="3" borderId="2" xfId="8" applyFont="1" applyFill="1" applyBorder="1" applyAlignment="1" applyProtection="1">
      <alignment horizontal="left" vertical="center" wrapText="1"/>
    </xf>
    <xf numFmtId="0" fontId="12" fillId="4" borderId="31" xfId="8" applyNumberFormat="1" applyFont="1" applyFill="1" applyBorder="1" applyAlignment="1" applyProtection="1">
      <alignment horizontal="center" vertical="center" wrapText="1" shrinkToFit="1"/>
    </xf>
    <xf numFmtId="0" fontId="12" fillId="4" borderId="31" xfId="8" applyFont="1" applyFill="1" applyBorder="1" applyAlignment="1" applyProtection="1">
      <alignment horizontal="center" vertical="center" wrapText="1" shrinkToFit="1"/>
    </xf>
    <xf numFmtId="4" fontId="12" fillId="4" borderId="31" xfId="8" applyNumberFormat="1" applyFont="1" applyFill="1" applyBorder="1" applyAlignment="1" applyProtection="1">
      <alignment horizontal="center" vertical="center" wrapText="1" shrinkToFit="1"/>
    </xf>
    <xf numFmtId="0" fontId="14" fillId="3" borderId="9" xfId="8" applyFont="1" applyFill="1" applyBorder="1" applyAlignment="1" applyProtection="1">
      <alignment horizontal="left" vertical="center" wrapText="1"/>
    </xf>
    <xf numFmtId="4" fontId="14" fillId="3" borderId="10" xfId="6" applyNumberFormat="1" applyFont="1" applyFill="1" applyBorder="1" applyAlignment="1" applyProtection="1">
      <alignment horizontal="center" vertical="center" wrapText="1"/>
    </xf>
    <xf numFmtId="1" fontId="14" fillId="3" borderId="10" xfId="6" applyNumberFormat="1" applyFont="1" applyFill="1" applyBorder="1" applyAlignment="1" applyProtection="1">
      <alignment horizontal="center" vertical="center" wrapText="1"/>
    </xf>
    <xf numFmtId="0" fontId="14" fillId="2" borderId="46" xfId="8" applyFont="1" applyFill="1" applyBorder="1" applyAlignment="1" applyProtection="1">
      <alignment horizontal="left" vertical="center" wrapText="1"/>
    </xf>
    <xf numFmtId="1" fontId="14" fillId="3" borderId="21" xfId="6" applyNumberFormat="1" applyFont="1" applyFill="1" applyBorder="1" applyAlignment="1" applyProtection="1">
      <alignment horizontal="center" vertical="center" wrapText="1"/>
    </xf>
    <xf numFmtId="4" fontId="13" fillId="5" borderId="16" xfId="0" applyNumberFormat="1" applyFont="1" applyFill="1" applyBorder="1" applyAlignment="1" applyProtection="1">
      <alignment horizontal="center" vertical="center" wrapText="1"/>
    </xf>
    <xf numFmtId="4" fontId="13" fillId="0" borderId="21" xfId="0" applyNumberFormat="1" applyFont="1" applyBorder="1" applyAlignment="1">
      <alignment horizontal="center" vertical="center"/>
    </xf>
    <xf numFmtId="0" fontId="14" fillId="3" borderId="13" xfId="8" applyFont="1" applyFill="1" applyBorder="1" applyAlignment="1" applyProtection="1">
      <alignment horizontal="left" vertical="center" wrapText="1"/>
    </xf>
    <xf numFmtId="4" fontId="14" fillId="3" borderId="2" xfId="2" applyNumberFormat="1" applyFont="1" applyFill="1" applyBorder="1" applyAlignment="1">
      <alignment horizontal="center" vertical="center" wrapText="1"/>
    </xf>
    <xf numFmtId="4" fontId="13" fillId="3" borderId="2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 wrapText="1"/>
    </xf>
    <xf numFmtId="4" fontId="12" fillId="3" borderId="2" xfId="6" applyNumberFormat="1" applyFont="1" applyFill="1" applyBorder="1" applyAlignment="1" applyProtection="1">
      <alignment horizontal="center" vertical="center" wrapText="1"/>
    </xf>
    <xf numFmtId="1" fontId="12" fillId="3" borderId="2" xfId="6" applyNumberFormat="1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7" fillId="3" borderId="2" xfId="6" applyFont="1" applyFill="1" applyBorder="1" applyAlignment="1" applyProtection="1">
      <alignment horizontal="center" vertical="center" wrapText="1"/>
    </xf>
    <xf numFmtId="0" fontId="17" fillId="3" borderId="13" xfId="8" applyFont="1" applyFill="1" applyBorder="1" applyAlignment="1" applyProtection="1">
      <alignment horizontal="left" vertical="center" wrapText="1"/>
    </xf>
    <xf numFmtId="0" fontId="18" fillId="3" borderId="2" xfId="0" applyFont="1" applyFill="1" applyBorder="1" applyAlignment="1">
      <alignment horizontal="center" vertical="center"/>
    </xf>
    <xf numFmtId="3" fontId="17" fillId="4" borderId="2" xfId="8" applyNumberFormat="1" applyFont="1" applyFill="1" applyBorder="1" applyAlignment="1" applyProtection="1">
      <alignment horizontal="center" vertical="center" wrapText="1" shrinkToFit="1"/>
    </xf>
    <xf numFmtId="4" fontId="18" fillId="3" borderId="2" xfId="0" applyNumberFormat="1" applyFont="1" applyFill="1" applyBorder="1" applyAlignment="1">
      <alignment horizontal="center" vertical="center"/>
    </xf>
    <xf numFmtId="4" fontId="17" fillId="4" borderId="2" xfId="8" applyNumberFormat="1" applyFont="1" applyFill="1" applyBorder="1" applyAlignment="1" applyProtection="1">
      <alignment horizontal="center" vertical="center" wrapText="1" shrinkToFit="1"/>
    </xf>
    <xf numFmtId="4" fontId="17" fillId="3" borderId="2" xfId="6" applyNumberFormat="1" applyFont="1" applyFill="1" applyBorder="1" applyAlignment="1" applyProtection="1">
      <alignment horizontal="center" vertical="center" wrapText="1"/>
    </xf>
    <xf numFmtId="1" fontId="17" fillId="3" borderId="2" xfId="6" applyNumberFormat="1" applyFont="1" applyFill="1" applyBorder="1" applyAlignment="1" applyProtection="1">
      <alignment horizontal="center" vertical="center" wrapText="1"/>
    </xf>
    <xf numFmtId="4" fontId="17" fillId="4" borderId="2" xfId="0" applyNumberFormat="1" applyFont="1" applyFill="1" applyBorder="1" applyAlignment="1" applyProtection="1">
      <alignment horizontal="center" vertical="center" wrapText="1"/>
    </xf>
    <xf numFmtId="14" fontId="18" fillId="3" borderId="2" xfId="0" applyNumberFormat="1" applyFont="1" applyFill="1" applyBorder="1" applyAlignment="1">
      <alignment horizontal="center" vertical="center"/>
    </xf>
    <xf numFmtId="14" fontId="15" fillId="3" borderId="2" xfId="2" applyNumberFormat="1" applyFont="1" applyFill="1" applyBorder="1" applyAlignment="1">
      <alignment horizontal="center" vertical="center" wrapText="1"/>
    </xf>
    <xf numFmtId="165" fontId="17" fillId="3" borderId="2" xfId="0" applyNumberFormat="1" applyFont="1" applyFill="1" applyBorder="1" applyAlignment="1" applyProtection="1">
      <alignment horizontal="center" vertical="center" wrapText="1"/>
    </xf>
    <xf numFmtId="4" fontId="17" fillId="3" borderId="2" xfId="2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14" fontId="17" fillId="3" borderId="2" xfId="6" applyNumberFormat="1" applyFont="1" applyFill="1" applyBorder="1" applyAlignment="1" applyProtection="1">
      <alignment horizontal="center" vertical="center" wrapText="1"/>
    </xf>
    <xf numFmtId="2" fontId="17" fillId="3" borderId="2" xfId="0" applyNumberFormat="1" applyFont="1" applyFill="1" applyBorder="1" applyAlignment="1" applyProtection="1">
      <alignment horizontal="center" vertical="center" wrapText="1"/>
    </xf>
    <xf numFmtId="4" fontId="17" fillId="3" borderId="2" xfId="8" applyNumberFormat="1" applyFont="1" applyFill="1" applyBorder="1" applyAlignment="1" applyProtection="1">
      <alignment horizontal="right" vertical="center" wrapText="1"/>
    </xf>
    <xf numFmtId="0" fontId="14" fillId="0" borderId="33" xfId="6" applyFont="1" applyFill="1" applyBorder="1" applyAlignment="1" applyProtection="1">
      <alignment horizontal="center" vertical="center" wrapText="1"/>
    </xf>
    <xf numFmtId="0" fontId="14" fillId="0" borderId="36" xfId="0" applyFont="1" applyFill="1" applyBorder="1" applyAlignment="1" applyProtection="1">
      <alignment horizontal="left" vertical="center" wrapText="1"/>
    </xf>
    <xf numFmtId="0" fontId="13" fillId="3" borderId="37" xfId="0" applyFont="1" applyFill="1" applyBorder="1" applyAlignment="1">
      <alignment horizontal="center" vertical="center"/>
    </xf>
    <xf numFmtId="4" fontId="13" fillId="5" borderId="12" xfId="0" applyNumberFormat="1" applyFont="1" applyFill="1" applyBorder="1" applyAlignment="1" applyProtection="1">
      <alignment horizontal="center" vertical="center" wrapText="1"/>
    </xf>
    <xf numFmtId="0" fontId="13" fillId="5" borderId="12" xfId="0" applyFont="1" applyFill="1" applyBorder="1" applyAlignment="1" applyProtection="1">
      <alignment horizontal="center" vertical="center" wrapText="1"/>
    </xf>
    <xf numFmtId="165" fontId="13" fillId="5" borderId="12" xfId="0" applyNumberFormat="1" applyFont="1" applyFill="1" applyBorder="1" applyAlignment="1" applyProtection="1">
      <alignment horizontal="center" vertical="center" wrapText="1"/>
    </xf>
    <xf numFmtId="4" fontId="13" fillId="0" borderId="37" xfId="0" applyNumberFormat="1" applyFont="1" applyBorder="1" applyAlignment="1">
      <alignment horizontal="center" vertical="center"/>
    </xf>
    <xf numFmtId="14" fontId="13" fillId="0" borderId="37" xfId="0" applyNumberFormat="1" applyFont="1" applyBorder="1" applyAlignment="1">
      <alignment horizontal="center" vertical="center"/>
    </xf>
    <xf numFmtId="4" fontId="14" fillId="0" borderId="37" xfId="0" applyNumberFormat="1" applyFont="1" applyFill="1" applyBorder="1" applyAlignment="1" applyProtection="1">
      <alignment horizontal="center" vertical="center" wrapText="1"/>
    </xf>
    <xf numFmtId="165" fontId="14" fillId="0" borderId="37" xfId="0" applyNumberFormat="1" applyFont="1" applyFill="1" applyBorder="1" applyAlignment="1" applyProtection="1">
      <alignment horizontal="center" vertical="center" wrapText="1"/>
    </xf>
    <xf numFmtId="14" fontId="12" fillId="0" borderId="37" xfId="2" applyNumberFormat="1" applyFont="1" applyFill="1" applyBorder="1" applyAlignment="1">
      <alignment horizontal="center" vertical="center" wrapText="1"/>
    </xf>
    <xf numFmtId="166" fontId="13" fillId="5" borderId="12" xfId="0" applyNumberFormat="1" applyFont="1" applyFill="1" applyBorder="1" applyAlignment="1" applyProtection="1">
      <alignment horizontal="center" vertical="center" wrapText="1"/>
    </xf>
    <xf numFmtId="4" fontId="14" fillId="0" borderId="37" xfId="2" applyNumberFormat="1" applyFont="1" applyFill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14" fontId="14" fillId="0" borderId="37" xfId="6" applyNumberFormat="1" applyFont="1" applyFill="1" applyBorder="1" applyAlignment="1" applyProtection="1">
      <alignment horizontal="center" vertical="center" wrapText="1"/>
    </xf>
    <xf numFmtId="2" fontId="14" fillId="3" borderId="37" xfId="0" applyNumberFormat="1" applyFont="1" applyFill="1" applyBorder="1" applyAlignment="1" applyProtection="1">
      <alignment horizontal="center" vertical="center" wrapText="1"/>
    </xf>
    <xf numFmtId="0" fontId="13" fillId="5" borderId="38" xfId="0" applyFont="1" applyFill="1" applyBorder="1" applyAlignment="1" applyProtection="1">
      <alignment horizontal="right" vertical="center" wrapText="1"/>
    </xf>
    <xf numFmtId="0" fontId="14" fillId="0" borderId="10" xfId="6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left" vertical="center" wrapText="1"/>
    </xf>
    <xf numFmtId="1" fontId="14" fillId="3" borderId="3" xfId="6" applyNumberFormat="1" applyFont="1" applyFill="1" applyBorder="1" applyAlignment="1" applyProtection="1">
      <alignment horizontal="center" vertical="center"/>
    </xf>
    <xf numFmtId="2" fontId="14" fillId="3" borderId="3" xfId="6" applyNumberFormat="1" applyFont="1" applyFill="1" applyBorder="1" applyAlignment="1" applyProtection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4" fontId="13" fillId="3" borderId="10" xfId="0" applyNumberFormat="1" applyFont="1" applyFill="1" applyBorder="1" applyAlignment="1">
      <alignment horizontal="center" vertical="center"/>
    </xf>
    <xf numFmtId="4" fontId="13" fillId="0" borderId="19" xfId="0" applyNumberFormat="1" applyFont="1" applyBorder="1" applyAlignment="1">
      <alignment horizontal="center" vertical="center"/>
    </xf>
    <xf numFmtId="14" fontId="13" fillId="0" borderId="19" xfId="0" applyNumberFormat="1" applyFont="1" applyBorder="1" applyAlignment="1">
      <alignment horizontal="center" vertical="center"/>
    </xf>
    <xf numFmtId="4" fontId="14" fillId="0" borderId="19" xfId="0" applyNumberFormat="1" applyFont="1" applyFill="1" applyBorder="1" applyAlignment="1" applyProtection="1">
      <alignment horizontal="center" vertical="center" wrapText="1"/>
    </xf>
    <xf numFmtId="165" fontId="14" fillId="0" borderId="19" xfId="0" applyNumberFormat="1" applyFont="1" applyFill="1" applyBorder="1" applyAlignment="1" applyProtection="1">
      <alignment horizontal="center" vertical="center" wrapText="1"/>
    </xf>
    <xf numFmtId="4" fontId="13" fillId="0" borderId="10" xfId="0" applyNumberFormat="1" applyFont="1" applyBorder="1" applyAlignment="1">
      <alignment horizontal="center" vertical="center"/>
    </xf>
    <xf numFmtId="14" fontId="12" fillId="0" borderId="10" xfId="2" applyNumberFormat="1" applyFont="1" applyFill="1" applyBorder="1" applyAlignment="1">
      <alignment horizontal="center" vertical="center" wrapText="1"/>
    </xf>
    <xf numFmtId="4" fontId="14" fillId="0" borderId="10" xfId="2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14" fontId="14" fillId="0" borderId="10" xfId="6" applyNumberFormat="1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4" fontId="12" fillId="3" borderId="10" xfId="0" applyNumberFormat="1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 applyProtection="1">
      <alignment horizontal="left" vertical="center" wrapText="1"/>
    </xf>
    <xf numFmtId="4" fontId="12" fillId="3" borderId="10" xfId="6" applyNumberFormat="1" applyFont="1" applyFill="1" applyBorder="1" applyAlignment="1" applyProtection="1">
      <alignment horizontal="center" vertical="center" wrapText="1"/>
    </xf>
    <xf numFmtId="1" fontId="12" fillId="3" borderId="10" xfId="6" applyNumberFormat="1" applyFont="1" applyFill="1" applyBorder="1" applyAlignment="1" applyProtection="1">
      <alignment horizontal="center" vertical="center" wrapText="1"/>
    </xf>
    <xf numFmtId="4" fontId="12" fillId="0" borderId="19" xfId="0" applyNumberFormat="1" applyFont="1" applyBorder="1" applyAlignment="1">
      <alignment horizontal="center" vertical="center"/>
    </xf>
    <xf numFmtId="14" fontId="12" fillId="0" borderId="19" xfId="0" applyNumberFormat="1" applyFont="1" applyBorder="1" applyAlignment="1">
      <alignment horizontal="center" vertical="center"/>
    </xf>
    <xf numFmtId="4" fontId="12" fillId="0" borderId="19" xfId="0" applyNumberFormat="1" applyFont="1" applyFill="1" applyBorder="1" applyAlignment="1" applyProtection="1">
      <alignment horizontal="center" vertical="center" wrapText="1"/>
    </xf>
    <xf numFmtId="165" fontId="12" fillId="0" borderId="19" xfId="0" applyNumberFormat="1" applyFont="1" applyFill="1" applyBorder="1" applyAlignment="1" applyProtection="1">
      <alignment horizontal="center" vertical="center" wrapText="1"/>
    </xf>
    <xf numFmtId="4" fontId="12" fillId="0" borderId="10" xfId="0" applyNumberFormat="1" applyFont="1" applyBorder="1" applyAlignment="1">
      <alignment horizontal="center" vertical="center"/>
    </xf>
    <xf numFmtId="4" fontId="12" fillId="0" borderId="10" xfId="2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14" fontId="12" fillId="0" borderId="10" xfId="6" applyNumberFormat="1" applyFont="1" applyFill="1" applyBorder="1" applyAlignment="1" applyProtection="1">
      <alignment horizontal="center" vertical="center" wrapText="1"/>
    </xf>
    <xf numFmtId="14" fontId="12" fillId="0" borderId="2" xfId="6" applyNumberFormat="1" applyFont="1" applyFill="1" applyBorder="1" applyAlignment="1" applyProtection="1">
      <alignment horizontal="center" vertical="center" wrapText="1"/>
    </xf>
    <xf numFmtId="4" fontId="12" fillId="0" borderId="2" xfId="0" applyNumberFormat="1" applyFont="1" applyBorder="1" applyAlignment="1">
      <alignment horizontal="center" vertical="center"/>
    </xf>
    <xf numFmtId="0" fontId="17" fillId="3" borderId="10" xfId="6" applyFont="1" applyFill="1" applyBorder="1" applyAlignment="1" applyProtection="1">
      <alignment horizontal="center" vertical="center" wrapText="1"/>
    </xf>
    <xf numFmtId="0" fontId="18" fillId="3" borderId="0" xfId="0" applyFont="1" applyFill="1" applyAlignment="1">
      <alignment vertical="center"/>
    </xf>
    <xf numFmtId="0" fontId="18" fillId="3" borderId="10" xfId="0" applyFont="1" applyFill="1" applyBorder="1" applyAlignment="1">
      <alignment horizontal="center" vertical="center"/>
    </xf>
    <xf numFmtId="3" fontId="17" fillId="4" borderId="10" xfId="8" applyNumberFormat="1" applyFont="1" applyFill="1" applyBorder="1" applyAlignment="1" applyProtection="1">
      <alignment horizontal="center" vertical="center" wrapText="1" shrinkToFit="1"/>
    </xf>
    <xf numFmtId="4" fontId="17" fillId="4" borderId="10" xfId="8" applyNumberFormat="1" applyFont="1" applyFill="1" applyBorder="1" applyAlignment="1" applyProtection="1">
      <alignment horizontal="center" vertical="center" wrapText="1" shrinkToFit="1"/>
    </xf>
    <xf numFmtId="4" fontId="17" fillId="3" borderId="10" xfId="6" applyNumberFormat="1" applyFont="1" applyFill="1" applyBorder="1" applyAlignment="1" applyProtection="1">
      <alignment horizontal="center" vertical="center" wrapText="1"/>
    </xf>
    <xf numFmtId="1" fontId="17" fillId="3" borderId="10" xfId="6" applyNumberFormat="1" applyFont="1" applyFill="1" applyBorder="1" applyAlignment="1" applyProtection="1">
      <alignment horizontal="center" vertical="center" wrapText="1"/>
    </xf>
    <xf numFmtId="4" fontId="17" fillId="4" borderId="19" xfId="0" applyNumberFormat="1" applyFont="1" applyFill="1" applyBorder="1" applyAlignment="1" applyProtection="1">
      <alignment horizontal="center" vertical="center" wrapText="1"/>
    </xf>
    <xf numFmtId="14" fontId="18" fillId="3" borderId="19" xfId="0" applyNumberFormat="1" applyFont="1" applyFill="1" applyBorder="1" applyAlignment="1">
      <alignment horizontal="center" vertical="center"/>
    </xf>
    <xf numFmtId="4" fontId="18" fillId="3" borderId="19" xfId="0" applyNumberFormat="1" applyFont="1" applyFill="1" applyBorder="1" applyAlignment="1">
      <alignment horizontal="center" vertical="center"/>
    </xf>
    <xf numFmtId="14" fontId="15" fillId="3" borderId="10" xfId="2" applyNumberFormat="1" applyFont="1" applyFill="1" applyBorder="1" applyAlignment="1">
      <alignment horizontal="center" vertical="center" wrapText="1"/>
    </xf>
    <xf numFmtId="14" fontId="18" fillId="3" borderId="10" xfId="0" applyNumberFormat="1" applyFont="1" applyFill="1" applyBorder="1" applyAlignment="1">
      <alignment horizontal="center" vertical="center"/>
    </xf>
    <xf numFmtId="4" fontId="17" fillId="3" borderId="10" xfId="2" applyNumberFormat="1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/>
    </xf>
    <xf numFmtId="14" fontId="17" fillId="3" borderId="10" xfId="6" applyNumberFormat="1" applyFont="1" applyFill="1" applyBorder="1" applyAlignment="1" applyProtection="1">
      <alignment horizontal="center" vertical="center" wrapText="1"/>
    </xf>
    <xf numFmtId="4" fontId="17" fillId="3" borderId="0" xfId="8" applyNumberFormat="1" applyFont="1" applyFill="1" applyBorder="1" applyAlignment="1" applyProtection="1">
      <alignment horizontal="right" vertical="center" wrapText="1"/>
    </xf>
    <xf numFmtId="3" fontId="14" fillId="4" borderId="10" xfId="8" applyNumberFormat="1" applyFont="1" applyFill="1" applyBorder="1" applyAlignment="1" applyProtection="1">
      <alignment horizontal="center" vertical="center" wrapText="1" shrinkToFit="1"/>
    </xf>
    <xf numFmtId="4" fontId="14" fillId="4" borderId="10" xfId="8" applyNumberFormat="1" applyFont="1" applyFill="1" applyBorder="1" applyAlignment="1" applyProtection="1">
      <alignment horizontal="center" vertical="center" wrapText="1" shrinkToFit="1"/>
    </xf>
    <xf numFmtId="4" fontId="14" fillId="4" borderId="19" xfId="0" applyNumberFormat="1" applyFont="1" applyFill="1" applyBorder="1" applyAlignment="1" applyProtection="1">
      <alignment horizontal="center" vertical="center" wrapText="1"/>
    </xf>
    <xf numFmtId="14" fontId="13" fillId="0" borderId="10" xfId="0" applyNumberFormat="1" applyFont="1" applyBorder="1" applyAlignment="1">
      <alignment horizontal="center" vertical="center"/>
    </xf>
    <xf numFmtId="0" fontId="14" fillId="3" borderId="18" xfId="0" applyFont="1" applyFill="1" applyBorder="1" applyAlignment="1" applyProtection="1">
      <alignment horizontal="left" vertical="center" wrapText="1"/>
    </xf>
    <xf numFmtId="0" fontId="14" fillId="0" borderId="0" xfId="6" applyFont="1" applyFill="1" applyBorder="1" applyAlignment="1" applyProtection="1">
      <alignment horizontal="center" vertical="center" wrapText="1"/>
    </xf>
    <xf numFmtId="0" fontId="14" fillId="2" borderId="0" xfId="8" applyFont="1" applyFill="1" applyBorder="1" applyAlignment="1" applyProtection="1">
      <alignment horizontal="left" vertical="top" wrapText="1"/>
    </xf>
    <xf numFmtId="0" fontId="16" fillId="3" borderId="0" xfId="0" applyFont="1" applyFill="1" applyBorder="1"/>
    <xf numFmtId="4" fontId="16" fillId="3" borderId="0" xfId="0" applyNumberFormat="1" applyFont="1" applyFill="1" applyBorder="1"/>
    <xf numFmtId="4" fontId="13" fillId="3" borderId="0" xfId="0" applyNumberFormat="1" applyFont="1" applyFill="1" applyBorder="1"/>
    <xf numFmtId="0" fontId="13" fillId="3" borderId="0" xfId="0" applyFont="1" applyFill="1" applyBorder="1"/>
    <xf numFmtId="0" fontId="16" fillId="0" borderId="0" xfId="0" applyFont="1" applyBorder="1"/>
    <xf numFmtId="4" fontId="13" fillId="0" borderId="0" xfId="0" applyNumberFormat="1" applyFont="1" applyBorder="1"/>
    <xf numFmtId="14" fontId="16" fillId="0" borderId="0" xfId="0" applyNumberFormat="1" applyFont="1" applyBorder="1"/>
    <xf numFmtId="0" fontId="16" fillId="0" borderId="0" xfId="0" applyFont="1" applyBorder="1" applyAlignment="1">
      <alignment horizontal="right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3" borderId="0" xfId="0" applyFont="1" applyFill="1"/>
    <xf numFmtId="0" fontId="16" fillId="3" borderId="0" xfId="0" applyFont="1" applyFill="1"/>
    <xf numFmtId="4" fontId="16" fillId="3" borderId="0" xfId="0" applyNumberFormat="1" applyFont="1" applyFill="1"/>
    <xf numFmtId="0" fontId="16" fillId="0" borderId="0" xfId="0" applyFont="1"/>
    <xf numFmtId="14" fontId="16" fillId="0" borderId="0" xfId="0" applyNumberFormat="1" applyFont="1"/>
    <xf numFmtId="0" fontId="12" fillId="0" borderId="0" xfId="0" applyFont="1" applyAlignment="1"/>
    <xf numFmtId="0" fontId="12" fillId="3" borderId="0" xfId="0" applyFont="1" applyFill="1" applyAlignment="1"/>
    <xf numFmtId="4" fontId="12" fillId="3" borderId="0" xfId="0" applyNumberFormat="1" applyFont="1" applyFill="1" applyAlignment="1"/>
    <xf numFmtId="0" fontId="21" fillId="0" borderId="0" xfId="0" applyFont="1" applyAlignment="1">
      <alignment vertical="center"/>
    </xf>
    <xf numFmtId="0" fontId="21" fillId="0" borderId="0" xfId="0" applyFont="1" applyAlignment="1"/>
    <xf numFmtId="0" fontId="21" fillId="3" borderId="0" xfId="0" applyFont="1" applyFill="1" applyAlignment="1"/>
    <xf numFmtId="0" fontId="16" fillId="0" borderId="0" xfId="0" applyFont="1" applyAlignment="1">
      <alignment vertical="center"/>
    </xf>
    <xf numFmtId="4" fontId="18" fillId="3" borderId="2" xfId="0" applyNumberFormat="1" applyFont="1" applyFill="1" applyBorder="1" applyAlignment="1">
      <alignment horizontal="right" vertical="center"/>
    </xf>
    <xf numFmtId="0" fontId="14" fillId="3" borderId="47" xfId="8" applyFont="1" applyFill="1" applyBorder="1" applyAlignment="1" applyProtection="1">
      <alignment horizontal="left" vertical="center" wrapText="1"/>
    </xf>
    <xf numFmtId="0" fontId="13" fillId="4" borderId="49" xfId="0" applyFont="1" applyFill="1" applyBorder="1" applyAlignment="1" applyProtection="1">
      <alignment horizontal="left" vertical="center" wrapText="1"/>
    </xf>
    <xf numFmtId="4" fontId="13" fillId="4" borderId="50" xfId="0" applyNumberFormat="1" applyFont="1" applyFill="1" applyBorder="1" applyAlignment="1" applyProtection="1">
      <alignment horizontal="center" vertical="center" wrapText="1"/>
    </xf>
    <xf numFmtId="4" fontId="13" fillId="4" borderId="53" xfId="0" applyNumberFormat="1" applyFont="1" applyFill="1" applyBorder="1" applyAlignment="1" applyProtection="1">
      <alignment horizontal="center" vertical="center" wrapText="1"/>
    </xf>
    <xf numFmtId="0" fontId="14" fillId="4" borderId="19" xfId="8" applyNumberFormat="1" applyFont="1" applyFill="1" applyBorder="1" applyAlignment="1" applyProtection="1">
      <alignment horizontal="center" vertical="center" wrapText="1" shrinkToFit="1"/>
    </xf>
    <xf numFmtId="0" fontId="14" fillId="4" borderId="19" xfId="8" applyFont="1" applyFill="1" applyBorder="1" applyAlignment="1" applyProtection="1">
      <alignment horizontal="center" vertical="center" wrapText="1" shrinkToFit="1"/>
    </xf>
    <xf numFmtId="4" fontId="14" fillId="4" borderId="19" xfId="8" applyNumberFormat="1" applyFont="1" applyFill="1" applyBorder="1" applyAlignment="1" applyProtection="1">
      <alignment horizontal="center" vertical="center" wrapText="1" shrinkToFit="1"/>
    </xf>
    <xf numFmtId="4" fontId="12" fillId="3" borderId="19" xfId="2" applyNumberFormat="1" applyFont="1" applyFill="1" applyBorder="1" applyAlignment="1">
      <alignment horizontal="center" vertical="center" wrapText="1"/>
    </xf>
    <xf numFmtId="1" fontId="12" fillId="3" borderId="19" xfId="2" applyNumberFormat="1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/>
    </xf>
    <xf numFmtId="3" fontId="14" fillId="4" borderId="19" xfId="8" applyNumberFormat="1" applyFont="1" applyFill="1" applyBorder="1" applyAlignment="1" applyProtection="1">
      <alignment horizontal="center" vertical="center" wrapText="1" shrinkToFit="1"/>
    </xf>
    <xf numFmtId="4" fontId="13" fillId="3" borderId="19" xfId="0" applyNumberFormat="1" applyFont="1" applyFill="1" applyBorder="1" applyAlignment="1">
      <alignment horizontal="center" vertical="center"/>
    </xf>
    <xf numFmtId="4" fontId="14" fillId="3" borderId="19" xfId="6" applyNumberFormat="1" applyFont="1" applyFill="1" applyBorder="1" applyAlignment="1" applyProtection="1">
      <alignment horizontal="center" vertical="center" wrapText="1"/>
    </xf>
    <xf numFmtId="1" fontId="14" fillId="3" borderId="19" xfId="6" applyNumberFormat="1" applyFont="1" applyFill="1" applyBorder="1" applyAlignment="1" applyProtection="1">
      <alignment horizontal="center" vertical="center" wrapText="1"/>
    </xf>
    <xf numFmtId="0" fontId="14" fillId="3" borderId="19" xfId="8" applyNumberFormat="1" applyFont="1" applyFill="1" applyBorder="1" applyAlignment="1" applyProtection="1">
      <alignment horizontal="center" vertical="center" wrapText="1" shrinkToFit="1"/>
    </xf>
    <xf numFmtId="0" fontId="14" fillId="3" borderId="19" xfId="8" applyFont="1" applyFill="1" applyBorder="1" applyAlignment="1" applyProtection="1">
      <alignment horizontal="center" vertical="center" wrapText="1" shrinkToFit="1"/>
    </xf>
    <xf numFmtId="4" fontId="14" fillId="3" borderId="19" xfId="8" applyNumberFormat="1" applyFont="1" applyFill="1" applyBorder="1" applyAlignment="1" applyProtection="1">
      <alignment horizontal="center" vertical="center" wrapText="1" shrinkToFit="1"/>
    </xf>
    <xf numFmtId="0" fontId="14" fillId="3" borderId="42" xfId="8" applyFont="1" applyFill="1" applyBorder="1" applyAlignment="1" applyProtection="1">
      <alignment horizontal="left" vertical="center" wrapText="1"/>
    </xf>
    <xf numFmtId="4" fontId="13" fillId="4" borderId="38" xfId="0" applyNumberFormat="1" applyFont="1" applyFill="1" applyBorder="1" applyAlignment="1" applyProtection="1">
      <alignment horizontal="center" vertical="center" wrapText="1"/>
    </xf>
    <xf numFmtId="0" fontId="13" fillId="4" borderId="31" xfId="0" applyFont="1" applyFill="1" applyBorder="1" applyAlignment="1" applyProtection="1">
      <alignment horizontal="center" vertical="center" wrapText="1"/>
    </xf>
    <xf numFmtId="165" fontId="13" fillId="4" borderId="31" xfId="0" applyNumberFormat="1" applyFont="1" applyFill="1" applyBorder="1" applyAlignment="1" applyProtection="1">
      <alignment horizontal="center" vertical="center" wrapText="1"/>
    </xf>
    <xf numFmtId="0" fontId="14" fillId="3" borderId="48" xfId="8" applyFont="1" applyFill="1" applyBorder="1" applyAlignment="1" applyProtection="1">
      <alignment horizontal="left" vertical="center" wrapText="1"/>
    </xf>
    <xf numFmtId="4" fontId="13" fillId="4" borderId="51" xfId="0" applyNumberFormat="1" applyFont="1" applyFill="1" applyBorder="1" applyAlignment="1" applyProtection="1">
      <alignment horizontal="center" vertical="center" wrapText="1"/>
    </xf>
    <xf numFmtId="0" fontId="13" fillId="4" borderId="20" xfId="0" applyFont="1" applyFill="1" applyBorder="1" applyAlignment="1" applyProtection="1">
      <alignment horizontal="center" vertical="center" wrapText="1"/>
    </xf>
    <xf numFmtId="165" fontId="13" fillId="4" borderId="20" xfId="0" applyNumberFormat="1" applyFont="1" applyFill="1" applyBorder="1" applyAlignment="1" applyProtection="1">
      <alignment horizontal="center" vertical="center" wrapText="1"/>
    </xf>
    <xf numFmtId="0" fontId="14" fillId="3" borderId="46" xfId="8" applyFont="1" applyFill="1" applyBorder="1" applyAlignment="1" applyProtection="1">
      <alignment horizontal="left" vertical="center" wrapText="1"/>
    </xf>
    <xf numFmtId="4" fontId="13" fillId="4" borderId="52" xfId="0" applyNumberFormat="1" applyFont="1" applyFill="1" applyBorder="1" applyAlignment="1" applyProtection="1">
      <alignment horizontal="center" vertical="center" wrapText="1"/>
    </xf>
    <xf numFmtId="0" fontId="13" fillId="4" borderId="34" xfId="0" applyFont="1" applyFill="1" applyBorder="1" applyAlignment="1" applyProtection="1">
      <alignment horizontal="center" vertical="center" wrapText="1"/>
    </xf>
    <xf numFmtId="165" fontId="13" fillId="4" borderId="34" xfId="0" applyNumberFormat="1" applyFont="1" applyFill="1" applyBorder="1" applyAlignment="1" applyProtection="1">
      <alignment horizontal="center" vertical="center" wrapText="1"/>
    </xf>
    <xf numFmtId="0" fontId="14" fillId="3" borderId="49" xfId="8" applyFont="1" applyFill="1" applyBorder="1" applyAlignment="1" applyProtection="1">
      <alignment horizontal="left" vertical="center" wrapText="1"/>
    </xf>
    <xf numFmtId="4" fontId="12" fillId="4" borderId="19" xfId="8" applyNumberFormat="1" applyFont="1" applyFill="1" applyBorder="1" applyAlignment="1" applyProtection="1">
      <alignment horizontal="center" vertical="center" wrapText="1" shrinkToFit="1"/>
    </xf>
    <xf numFmtId="0" fontId="12" fillId="4" borderId="19" xfId="8" applyNumberFormat="1" applyFont="1" applyFill="1" applyBorder="1" applyAlignment="1" applyProtection="1">
      <alignment horizontal="center" vertical="center" wrapText="1" shrinkToFit="1"/>
    </xf>
    <xf numFmtId="4" fontId="12" fillId="3" borderId="0" xfId="0" applyNumberFormat="1" applyFont="1" applyFill="1" applyAlignment="1">
      <alignment horizontal="right"/>
    </xf>
    <xf numFmtId="0" fontId="16" fillId="3" borderId="0" xfId="0" applyFont="1" applyFill="1" applyAlignment="1">
      <alignment horizontal="right"/>
    </xf>
    <xf numFmtId="4" fontId="14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wrapText="1"/>
    </xf>
    <xf numFmtId="4" fontId="14" fillId="0" borderId="6" xfId="0" applyNumberFormat="1" applyFont="1" applyFill="1" applyBorder="1" applyAlignment="1" applyProtection="1">
      <alignment horizontal="center" vertical="center" wrapText="1"/>
    </xf>
    <xf numFmtId="4" fontId="14" fillId="0" borderId="7" xfId="0" applyNumberFormat="1" applyFont="1" applyFill="1" applyBorder="1" applyAlignment="1" applyProtection="1">
      <alignment horizontal="center" vertical="center" wrapText="1"/>
    </xf>
    <xf numFmtId="0" fontId="16" fillId="0" borderId="8" xfId="0" applyFont="1" applyBorder="1" applyAlignment="1">
      <alignment wrapText="1"/>
    </xf>
    <xf numFmtId="0" fontId="16" fillId="0" borderId="1" xfId="0" applyFont="1" applyBorder="1" applyAlignment="1">
      <alignment wrapText="1"/>
    </xf>
    <xf numFmtId="4" fontId="14" fillId="0" borderId="2" xfId="6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2" fontId="14" fillId="0" borderId="43" xfId="6" applyNumberFormat="1" applyFont="1" applyFill="1" applyBorder="1" applyAlignment="1" applyProtection="1">
      <alignment horizontal="center" vertical="center"/>
    </xf>
    <xf numFmtId="2" fontId="14" fillId="0" borderId="40" xfId="6" applyNumberFormat="1" applyFont="1" applyFill="1" applyBorder="1" applyAlignment="1" applyProtection="1">
      <alignment horizontal="center" vertical="center"/>
    </xf>
    <xf numFmtId="2" fontId="14" fillId="0" borderId="45" xfId="6" applyNumberFormat="1" applyFont="1" applyFill="1" applyBorder="1" applyAlignment="1" applyProtection="1">
      <alignment horizontal="center" vertical="center"/>
    </xf>
    <xf numFmtId="4" fontId="14" fillId="3" borderId="4" xfId="0" applyNumberFormat="1" applyFont="1" applyFill="1" applyBorder="1" applyAlignment="1" applyProtection="1">
      <alignment horizontal="center" vertical="center" textRotation="90" wrapText="1"/>
    </xf>
    <xf numFmtId="4" fontId="14" fillId="3" borderId="3" xfId="0" applyNumberFormat="1" applyFont="1" applyFill="1" applyBorder="1" applyAlignment="1" applyProtection="1">
      <alignment horizontal="center" vertical="center" textRotation="90" wrapText="1"/>
    </xf>
    <xf numFmtId="4" fontId="14" fillId="3" borderId="5" xfId="0" applyNumberFormat="1" applyFont="1" applyFill="1" applyBorder="1" applyAlignment="1" applyProtection="1">
      <alignment horizontal="center" vertical="center" textRotation="90" wrapText="1"/>
    </xf>
    <xf numFmtId="1" fontId="14" fillId="3" borderId="4" xfId="0" applyNumberFormat="1" applyFont="1" applyFill="1" applyBorder="1" applyAlignment="1" applyProtection="1">
      <alignment horizontal="center" vertical="center" textRotation="90"/>
    </xf>
    <xf numFmtId="1" fontId="14" fillId="3" borderId="5" xfId="0" applyNumberFormat="1" applyFont="1" applyFill="1" applyBorder="1" applyAlignment="1" applyProtection="1">
      <alignment horizontal="center" vertical="center" textRotation="90"/>
    </xf>
    <xf numFmtId="1" fontId="14" fillId="3" borderId="3" xfId="0" applyNumberFormat="1" applyFont="1" applyFill="1" applyBorder="1" applyAlignment="1" applyProtection="1">
      <alignment horizontal="center" vertical="center" textRotation="90"/>
    </xf>
    <xf numFmtId="3" fontId="14" fillId="0" borderId="4" xfId="6" applyNumberFormat="1" applyFont="1" applyFill="1" applyBorder="1" applyAlignment="1" applyProtection="1">
      <alignment horizontal="center" vertical="center" wrapText="1"/>
    </xf>
    <xf numFmtId="3" fontId="14" fillId="0" borderId="5" xfId="6" applyNumberFormat="1" applyFont="1" applyFill="1" applyBorder="1" applyAlignment="1" applyProtection="1">
      <alignment horizontal="center" vertical="center" wrapText="1"/>
    </xf>
    <xf numFmtId="3" fontId="14" fillId="0" borderId="3" xfId="6" applyNumberFormat="1" applyFont="1" applyFill="1" applyBorder="1" applyAlignment="1" applyProtection="1">
      <alignment horizontal="center" vertical="center" wrapText="1"/>
    </xf>
    <xf numFmtId="4" fontId="14" fillId="0" borderId="4" xfId="6" applyNumberFormat="1" applyFont="1" applyFill="1" applyBorder="1" applyAlignment="1" applyProtection="1">
      <alignment horizontal="center" vertical="center" wrapText="1"/>
    </xf>
    <xf numFmtId="4" fontId="14" fillId="0" borderId="5" xfId="6" applyNumberFormat="1" applyFont="1" applyFill="1" applyBorder="1" applyAlignment="1" applyProtection="1">
      <alignment horizontal="center" vertical="center" wrapText="1"/>
    </xf>
    <xf numFmtId="4" fontId="14" fillId="0" borderId="3" xfId="6" applyNumberFormat="1" applyFont="1" applyFill="1" applyBorder="1" applyAlignment="1" applyProtection="1">
      <alignment horizontal="center" vertical="center" wrapText="1"/>
    </xf>
    <xf numFmtId="3" fontId="14" fillId="3" borderId="4" xfId="0" applyNumberFormat="1" applyFont="1" applyFill="1" applyBorder="1" applyAlignment="1" applyProtection="1">
      <alignment horizontal="center" vertical="center" textRotation="90" wrapText="1"/>
    </xf>
    <xf numFmtId="3" fontId="14" fillId="3" borderId="5" xfId="0" applyNumberFormat="1" applyFont="1" applyFill="1" applyBorder="1" applyAlignment="1" applyProtection="1">
      <alignment horizontal="center" vertical="center" textRotation="90" wrapText="1"/>
    </xf>
    <xf numFmtId="3" fontId="14" fillId="3" borderId="3" xfId="0" applyNumberFormat="1" applyFont="1" applyFill="1" applyBorder="1" applyAlignment="1" applyProtection="1">
      <alignment horizontal="center" vertical="center" textRotation="90" wrapText="1"/>
    </xf>
    <xf numFmtId="0" fontId="14" fillId="3" borderId="4" xfId="0" applyFont="1" applyFill="1" applyBorder="1" applyAlignment="1" applyProtection="1">
      <alignment horizontal="center" vertical="center" textRotation="90"/>
    </xf>
    <xf numFmtId="0" fontId="14" fillId="3" borderId="5" xfId="0" applyFont="1" applyFill="1" applyBorder="1" applyAlignment="1" applyProtection="1">
      <alignment horizontal="center" vertical="center" textRotation="90"/>
    </xf>
    <xf numFmtId="0" fontId="14" fillId="3" borderId="3" xfId="0" applyFont="1" applyFill="1" applyBorder="1" applyAlignment="1" applyProtection="1">
      <alignment horizontal="center" vertical="center" textRotation="90"/>
    </xf>
    <xf numFmtId="4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4" fontId="13" fillId="3" borderId="2" xfId="0" applyNumberFormat="1" applyFont="1" applyFill="1" applyBorder="1" applyAlignment="1">
      <alignment horizontal="center" vertical="center" wrapText="1"/>
    </xf>
    <xf numFmtId="4" fontId="14" fillId="3" borderId="2" xfId="0" applyNumberFormat="1" applyFont="1" applyFill="1" applyBorder="1" applyAlignment="1" applyProtection="1">
      <alignment horizontal="center" vertical="center" textRotation="90" wrapText="1"/>
    </xf>
    <xf numFmtId="0" fontId="13" fillId="3" borderId="2" xfId="0" applyFont="1" applyFill="1" applyBorder="1" applyAlignment="1">
      <alignment horizontal="center" vertical="center" textRotation="90" wrapText="1"/>
    </xf>
    <xf numFmtId="1" fontId="14" fillId="3" borderId="2" xfId="0" applyNumberFormat="1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2" fontId="12" fillId="0" borderId="39" xfId="0" applyNumberFormat="1" applyFont="1" applyFill="1" applyBorder="1" applyAlignment="1">
      <alignment horizontal="center" vertical="center" wrapText="1"/>
    </xf>
    <xf numFmtId="2" fontId="12" fillId="0" borderId="40" xfId="0" applyNumberFormat="1" applyFont="1" applyFill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wrapText="1"/>
    </xf>
    <xf numFmtId="0" fontId="13" fillId="0" borderId="26" xfId="0" applyFont="1" applyBorder="1" applyAlignment="1">
      <alignment wrapText="1"/>
    </xf>
    <xf numFmtId="0" fontId="13" fillId="0" borderId="8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27" xfId="0" applyFont="1" applyBorder="1" applyAlignment="1">
      <alignment wrapText="1"/>
    </xf>
    <xf numFmtId="0" fontId="21" fillId="0" borderId="0" xfId="0" applyFont="1" applyAlignment="1">
      <alignment horizontal="left"/>
    </xf>
    <xf numFmtId="0" fontId="12" fillId="3" borderId="0" xfId="0" applyFont="1" applyFill="1" applyAlignment="1">
      <alignment horizontal="center"/>
    </xf>
    <xf numFmtId="0" fontId="14" fillId="0" borderId="0" xfId="6" applyFont="1" applyFill="1" applyAlignment="1" applyProtection="1">
      <alignment horizontal="left" wrapText="1"/>
    </xf>
    <xf numFmtId="4" fontId="14" fillId="2" borderId="2" xfId="0" applyNumberFormat="1" applyFont="1" applyFill="1" applyBorder="1" applyAlignment="1" applyProtection="1">
      <alignment horizontal="center" vertical="center" wrapText="1"/>
    </xf>
    <xf numFmtId="4" fontId="14" fillId="2" borderId="2" xfId="0" applyNumberFormat="1" applyFont="1" applyFill="1" applyBorder="1" applyAlignment="1" applyProtection="1">
      <alignment horizontal="center" vertical="center" textRotation="90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5" fillId="0" borderId="1" xfId="6" applyFont="1" applyFill="1" applyBorder="1" applyAlignment="1">
      <alignment horizontal="center" vertical="center" wrapText="1"/>
    </xf>
    <xf numFmtId="1" fontId="14" fillId="3" borderId="4" xfId="0" applyNumberFormat="1" applyFont="1" applyFill="1" applyBorder="1" applyAlignment="1" applyProtection="1">
      <alignment horizontal="center" vertical="center" textRotation="90" wrapText="1" readingOrder="1"/>
    </xf>
    <xf numFmtId="1" fontId="14" fillId="3" borderId="5" xfId="0" applyNumberFormat="1" applyFont="1" applyFill="1" applyBorder="1" applyAlignment="1" applyProtection="1">
      <alignment horizontal="center" vertical="center" textRotation="90" wrapText="1" readingOrder="1"/>
    </xf>
    <xf numFmtId="1" fontId="14" fillId="3" borderId="3" xfId="0" applyNumberFormat="1" applyFont="1" applyFill="1" applyBorder="1" applyAlignment="1" applyProtection="1">
      <alignment horizontal="center" vertical="center" textRotation="90" wrapText="1" readingOrder="1"/>
    </xf>
    <xf numFmtId="2" fontId="12" fillId="3" borderId="4" xfId="0" applyNumberFormat="1" applyFont="1" applyFill="1" applyBorder="1" applyAlignment="1">
      <alignment horizontal="center" vertical="center" textRotation="90" wrapText="1"/>
    </xf>
    <xf numFmtId="2" fontId="12" fillId="3" borderId="5" xfId="0" applyNumberFormat="1" applyFont="1" applyFill="1" applyBorder="1" applyAlignment="1">
      <alignment horizontal="center" vertical="center" textRotation="90" wrapText="1"/>
    </xf>
    <xf numFmtId="2" fontId="12" fillId="3" borderId="3" xfId="0" applyNumberFormat="1" applyFont="1" applyFill="1" applyBorder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/>
  </cellXfs>
  <cellStyles count="27">
    <cellStyle name="Обычный" xfId="0" builtinId="0"/>
    <cellStyle name="Обычный 10" xfId="2"/>
    <cellStyle name="Обычный 11" xfId="3"/>
    <cellStyle name="Обычный 12" xfId="4"/>
    <cellStyle name="Обычный 12 2" xfId="5"/>
    <cellStyle name="Обычный 13" xfId="6"/>
    <cellStyle name="Обычный 14" xfId="7"/>
    <cellStyle name="Обычный 15" xfId="1"/>
    <cellStyle name="Обычный 2" xfId="8"/>
    <cellStyle name="Обычный 2 2" xfId="9"/>
    <cellStyle name="Обычный 2 2 2" xfId="10"/>
    <cellStyle name="Обычный 2 2_123" xfId="11"/>
    <cellStyle name="Обычный 2 8" xfId="12"/>
    <cellStyle name="Обычный 3" xfId="13"/>
    <cellStyle name="Обычный 3 8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Финансовый 2" xfId="22"/>
    <cellStyle name="Финансовый 2 2" xfId="23"/>
    <cellStyle name="Финансовый 2 3" xfId="26"/>
    <cellStyle name="Финансовый 3" xfId="21"/>
    <cellStyle name="Финансовый 3 2" xfId="24"/>
    <cellStyle name="Финансовый 3 3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7;&#1056;&#1054;&#1063;&#1053;&#1054;\1051_37%20&#1086;&#1090;%2021.10.2021\1051_37%20&#1086;&#1090;%2021.10.2021\&#1055;&#1088;&#1080;&#1083;&#1086;&#1078;&#1077;&#1085;&#1080;&#1077;%204%20&#1082;%20&#1087;&#1086;&#1089;&#1090;&#1072;&#1085;&#1086;&#1074;&#1083;&#1077;&#1085;&#1080;&#1102;%20&#1055;&#1088;&#1072;&#1074;&#1080;&#1090;&#1077;&#1083;&#1100;&#1089;&#1090;&#1074;&#1072;%20&#1052;&#1086;&#1089;&#1082;&#1086;&#1074;&#1089;&#1082;&#1086;&#1081;%20&#1086;&#1073;&#1083;&#1072;&#1089;&#1090;&#1080;%20&#1086;&#1090;%2021.10.2021%20&#8470;1051-37%20&#1074;&#1080;&#1076;&#1099;%20&#1088;&#1072;&#1073;&#1086;&#1090;%20&#1085;&#1072;%202021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Р"/>
    </sheetNames>
    <sheetDataSet>
      <sheetData sheetId="0">
        <row r="2502">
          <cell r="D2502" t="str">
            <v>г. Электросталь, п. Новые дома, д.4</v>
          </cell>
        </row>
        <row r="2503">
          <cell r="D2503" t="str">
            <v>г. Электросталь, п. Фрязево, ул. Московская, д.2</v>
          </cell>
        </row>
        <row r="2504">
          <cell r="D2504" t="str">
            <v>г. Электросталь, п. Фрязево, ул. Московская, д.4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I99"/>
  <sheetViews>
    <sheetView tabSelected="1" view="pageBreakPreview" topLeftCell="W1" zoomScaleNormal="100" zoomScaleSheetLayoutView="100" workbookViewId="0">
      <selection activeCell="BB2" sqref="BB2:BF5"/>
    </sheetView>
  </sheetViews>
  <sheetFormatPr defaultRowHeight="15.75" x14ac:dyDescent="0.25"/>
  <cols>
    <col min="1" max="1" width="5.42578125" style="367" customWidth="1"/>
    <col min="2" max="2" width="33.85546875" style="359" customWidth="1"/>
    <col min="3" max="3" width="4.5703125" style="357" customWidth="1"/>
    <col min="4" max="4" width="8.85546875" style="357" customWidth="1"/>
    <col min="5" max="6" width="4" style="357" customWidth="1"/>
    <col min="7" max="7" width="3.7109375" style="357" customWidth="1"/>
    <col min="8" max="8" width="4.85546875" style="357" customWidth="1"/>
    <col min="9" max="10" width="4" style="357" customWidth="1"/>
    <col min="11" max="11" width="7.85546875" style="358" customWidth="1"/>
    <col min="12" max="13" width="7.7109375" style="358" customWidth="1"/>
    <col min="14" max="14" width="7.85546875" style="358" customWidth="1"/>
    <col min="15" max="15" width="5" style="357" customWidth="1"/>
    <col min="16" max="16" width="7.7109375" style="357" customWidth="1"/>
    <col min="17" max="17" width="5.140625" style="357" customWidth="1"/>
    <col min="18" max="18" width="8" style="357" customWidth="1"/>
    <col min="19" max="19" width="11.140625" style="357" customWidth="1"/>
    <col min="20" max="20" width="8.7109375" style="359" customWidth="1"/>
    <col min="21" max="21" width="5.85546875" style="359" customWidth="1"/>
    <col min="22" max="22" width="11.7109375" style="359" customWidth="1"/>
    <col min="23" max="23" width="8.7109375" style="359" customWidth="1"/>
    <col min="24" max="24" width="8.42578125" style="359" customWidth="1"/>
    <col min="25" max="25" width="11.5703125" style="359" customWidth="1"/>
    <col min="26" max="26" width="8.5703125" style="359" customWidth="1"/>
    <col min="27" max="27" width="6.140625" style="359" customWidth="1"/>
    <col min="28" max="28" width="5.28515625" style="359" customWidth="1"/>
    <col min="29" max="29" width="6.140625" style="359" customWidth="1"/>
    <col min="30" max="30" width="7.85546875" style="359" customWidth="1"/>
    <col min="31" max="31" width="11.140625" style="359" customWidth="1"/>
    <col min="32" max="32" width="8.5703125" style="359" customWidth="1"/>
    <col min="33" max="33" width="7.42578125" style="359" customWidth="1"/>
    <col min="34" max="34" width="10.140625" style="359" customWidth="1"/>
    <col min="35" max="35" width="8.42578125" style="359" customWidth="1"/>
    <col min="36" max="36" width="5.42578125" style="359" customWidth="1"/>
    <col min="37" max="37" width="5.85546875" style="359" customWidth="1"/>
    <col min="38" max="38" width="6.28515625" style="359" customWidth="1"/>
    <col min="39" max="39" width="4.42578125" style="359" customWidth="1"/>
    <col min="40" max="40" width="5.7109375" style="359" customWidth="1"/>
    <col min="41" max="41" width="7.140625" style="359" customWidth="1"/>
    <col min="42" max="42" width="4.85546875" style="359" customWidth="1"/>
    <col min="43" max="43" width="4.7109375" style="359" customWidth="1"/>
    <col min="44" max="44" width="7.5703125" style="359" customWidth="1"/>
    <col min="45" max="45" width="4.7109375" style="359" customWidth="1"/>
    <col min="46" max="46" width="5" style="359" customWidth="1"/>
    <col min="47" max="47" width="6.85546875" style="359" customWidth="1"/>
    <col min="48" max="48" width="4.85546875" style="359" customWidth="1"/>
    <col min="49" max="49" width="6.140625" style="359" customWidth="1"/>
    <col min="50" max="50" width="6.85546875" style="360" customWidth="1"/>
    <col min="51" max="51" width="5.5703125" style="360" customWidth="1"/>
    <col min="52" max="52" width="5.85546875" style="360" customWidth="1"/>
    <col min="53" max="53" width="7.28515625" style="360" customWidth="1"/>
    <col min="54" max="54" width="12.85546875" style="26" customWidth="1"/>
    <col min="55" max="55" width="12.5703125" style="359" customWidth="1"/>
    <col min="56" max="57" width="11.42578125" style="359" customWidth="1"/>
    <col min="58" max="58" width="14" style="359" customWidth="1"/>
    <col min="59" max="139" width="9.140625" style="11"/>
    <col min="140" max="16384" width="9.140625" style="2"/>
  </cols>
  <sheetData>
    <row r="2" spans="1:139" ht="15" customHeight="1" x14ac:dyDescent="0.25">
      <c r="A2" s="21"/>
      <c r="B2" s="22"/>
      <c r="C2" s="23"/>
      <c r="D2" s="23"/>
      <c r="E2" s="23"/>
      <c r="F2" s="23"/>
      <c r="G2" s="23"/>
      <c r="H2" s="23"/>
      <c r="I2" s="23"/>
      <c r="J2" s="23"/>
      <c r="K2" s="24"/>
      <c r="L2" s="24"/>
      <c r="M2" s="24"/>
      <c r="N2" s="24"/>
      <c r="O2" s="23"/>
      <c r="P2" s="23"/>
      <c r="Q2" s="23"/>
      <c r="R2" s="25"/>
      <c r="S2" s="25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7"/>
      <c r="AY2" s="27"/>
      <c r="AZ2" s="27"/>
      <c r="BA2" s="27"/>
      <c r="BB2" s="452" t="s">
        <v>315</v>
      </c>
      <c r="BC2" s="452"/>
      <c r="BD2" s="452"/>
      <c r="BE2" s="452"/>
      <c r="BF2" s="452"/>
    </row>
    <row r="3" spans="1:139" ht="15" customHeight="1" x14ac:dyDescent="0.25">
      <c r="A3" s="21"/>
      <c r="B3" s="22"/>
      <c r="C3" s="23"/>
      <c r="D3" s="23"/>
      <c r="E3" s="23"/>
      <c r="F3" s="23"/>
      <c r="G3" s="23"/>
      <c r="H3" s="23"/>
      <c r="I3" s="23"/>
      <c r="J3" s="23"/>
      <c r="K3" s="24"/>
      <c r="L3" s="24"/>
      <c r="M3" s="24"/>
      <c r="N3" s="24"/>
      <c r="O3" s="23"/>
      <c r="P3" s="23"/>
      <c r="Q3" s="23"/>
      <c r="R3" s="25"/>
      <c r="S3" s="25"/>
      <c r="T3" s="26"/>
      <c r="U3" s="26"/>
      <c r="V3" s="26"/>
      <c r="W3" s="26"/>
      <c r="X3" s="26"/>
      <c r="Y3" s="26">
        <v>4</v>
      </c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7"/>
      <c r="AY3" s="27"/>
      <c r="AZ3" s="27"/>
      <c r="BA3" s="27"/>
      <c r="BB3" s="452"/>
      <c r="BC3" s="452"/>
      <c r="BD3" s="452"/>
      <c r="BE3" s="452"/>
      <c r="BF3" s="452"/>
    </row>
    <row r="4" spans="1:139" ht="15" customHeight="1" x14ac:dyDescent="0.25">
      <c r="A4" s="21"/>
      <c r="B4" s="22"/>
      <c r="C4" s="23"/>
      <c r="D4" s="23"/>
      <c r="E4" s="23"/>
      <c r="F4" s="23"/>
      <c r="G4" s="23"/>
      <c r="H4" s="23"/>
      <c r="I4" s="23"/>
      <c r="J4" s="23"/>
      <c r="K4" s="24"/>
      <c r="L4" s="24"/>
      <c r="M4" s="24"/>
      <c r="N4" s="24"/>
      <c r="O4" s="23"/>
      <c r="P4" s="23"/>
      <c r="Q4" s="23"/>
      <c r="R4" s="25"/>
      <c r="S4" s="25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7"/>
      <c r="AY4" s="27"/>
      <c r="AZ4" s="27"/>
      <c r="BA4" s="27"/>
      <c r="BB4" s="452"/>
      <c r="BC4" s="452"/>
      <c r="BD4" s="452"/>
      <c r="BE4" s="452"/>
      <c r="BF4" s="452"/>
    </row>
    <row r="5" spans="1:139" ht="48.75" customHeight="1" x14ac:dyDescent="0.25">
      <c r="A5" s="21"/>
      <c r="B5" s="22"/>
      <c r="C5" s="23"/>
      <c r="D5" s="23"/>
      <c r="E5" s="23"/>
      <c r="F5" s="23"/>
      <c r="G5" s="23"/>
      <c r="H5" s="23"/>
      <c r="I5" s="23"/>
      <c r="J5" s="23"/>
      <c r="K5" s="24"/>
      <c r="L5" s="24"/>
      <c r="M5" s="24"/>
      <c r="N5" s="24"/>
      <c r="O5" s="23"/>
      <c r="P5" s="23"/>
      <c r="Q5" s="23"/>
      <c r="R5" s="25"/>
      <c r="S5" s="25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7"/>
      <c r="AY5" s="27"/>
      <c r="AZ5" s="27"/>
      <c r="BA5" s="27"/>
      <c r="BB5" s="452"/>
      <c r="BC5" s="452"/>
      <c r="BD5" s="452"/>
      <c r="BE5" s="452"/>
      <c r="BF5" s="452"/>
    </row>
    <row r="6" spans="1:139" ht="48" customHeight="1" x14ac:dyDescent="0.25">
      <c r="A6" s="28"/>
      <c r="B6" s="29"/>
      <c r="C6" s="30"/>
      <c r="D6" s="30"/>
      <c r="E6" s="30"/>
      <c r="F6" s="30"/>
      <c r="G6" s="30"/>
      <c r="H6" s="30"/>
      <c r="I6" s="30"/>
      <c r="J6" s="30"/>
      <c r="K6" s="31"/>
      <c r="L6" s="31"/>
      <c r="M6" s="31"/>
      <c r="N6" s="31"/>
      <c r="O6" s="30"/>
      <c r="P6" s="30"/>
      <c r="Q6" s="30"/>
      <c r="R6" s="30"/>
      <c r="S6" s="30"/>
      <c r="T6" s="29"/>
      <c r="U6" s="29"/>
      <c r="V6" s="29"/>
      <c r="W6" s="456" t="s">
        <v>46</v>
      </c>
      <c r="X6" s="456"/>
      <c r="Y6" s="456"/>
      <c r="Z6" s="456"/>
      <c r="AA6" s="456"/>
      <c r="AB6" s="456"/>
      <c r="AC6" s="456"/>
      <c r="AD6" s="456"/>
      <c r="AE6" s="456"/>
      <c r="AF6" s="456"/>
      <c r="AG6" s="456"/>
      <c r="AH6" s="456"/>
      <c r="AI6" s="456"/>
      <c r="AJ6" s="456"/>
      <c r="AK6" s="456"/>
      <c r="AL6" s="456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3"/>
      <c r="AX6" s="34"/>
      <c r="AY6" s="34"/>
      <c r="AZ6" s="34"/>
      <c r="BA6" s="34"/>
      <c r="BC6" s="26"/>
      <c r="BD6" s="26"/>
      <c r="BE6" s="26"/>
      <c r="BF6" s="26"/>
    </row>
    <row r="7" spans="1:139" s="3" customFormat="1" ht="56.25" customHeight="1" x14ac:dyDescent="0.3">
      <c r="A7" s="421" t="s">
        <v>0</v>
      </c>
      <c r="B7" s="424" t="s">
        <v>17</v>
      </c>
      <c r="C7" s="427" t="s">
        <v>3</v>
      </c>
      <c r="D7" s="430" t="s">
        <v>4</v>
      </c>
      <c r="E7" s="418" t="s">
        <v>5</v>
      </c>
      <c r="F7" s="418" t="s">
        <v>6</v>
      </c>
      <c r="G7" s="433" t="s">
        <v>7</v>
      </c>
      <c r="H7" s="434"/>
      <c r="I7" s="434"/>
      <c r="J7" s="434"/>
      <c r="K7" s="415" t="s">
        <v>28</v>
      </c>
      <c r="L7" s="433" t="s">
        <v>29</v>
      </c>
      <c r="M7" s="433"/>
      <c r="N7" s="435"/>
      <c r="O7" s="457" t="s">
        <v>30</v>
      </c>
      <c r="P7" s="460" t="s">
        <v>23</v>
      </c>
      <c r="Q7" s="460" t="s">
        <v>1</v>
      </c>
      <c r="R7" s="410" t="s">
        <v>26</v>
      </c>
      <c r="S7" s="410"/>
      <c r="T7" s="411"/>
      <c r="U7" s="411"/>
      <c r="V7" s="411"/>
      <c r="W7" s="411"/>
      <c r="X7" s="411"/>
      <c r="Y7" s="411"/>
      <c r="Z7" s="411"/>
      <c r="AA7" s="411"/>
      <c r="AB7" s="411"/>
      <c r="AC7" s="411"/>
      <c r="AD7" s="411"/>
      <c r="AE7" s="411"/>
      <c r="AF7" s="411"/>
      <c r="AG7" s="411"/>
      <c r="AH7" s="411"/>
      <c r="AI7" s="411"/>
      <c r="AJ7" s="411"/>
      <c r="AK7" s="411"/>
      <c r="AL7" s="411"/>
      <c r="AM7" s="440" t="s">
        <v>27</v>
      </c>
      <c r="AN7" s="441"/>
      <c r="AO7" s="442"/>
      <c r="AP7" s="442"/>
      <c r="AQ7" s="442"/>
      <c r="AR7" s="442"/>
      <c r="AS7" s="442"/>
      <c r="AT7" s="442"/>
      <c r="AU7" s="442"/>
      <c r="AV7" s="442"/>
      <c r="AW7" s="442"/>
      <c r="AX7" s="442"/>
      <c r="AY7" s="442"/>
      <c r="AZ7" s="442"/>
      <c r="BA7" s="443"/>
      <c r="BB7" s="453" t="s">
        <v>24</v>
      </c>
      <c r="BC7" s="453"/>
      <c r="BD7" s="453"/>
      <c r="BE7" s="453"/>
      <c r="BF7" s="453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</row>
    <row r="8" spans="1:139" s="3" customFormat="1" ht="46.5" customHeight="1" x14ac:dyDescent="0.3">
      <c r="A8" s="422"/>
      <c r="B8" s="425"/>
      <c r="C8" s="428"/>
      <c r="D8" s="431"/>
      <c r="E8" s="419"/>
      <c r="F8" s="419"/>
      <c r="G8" s="436" t="s">
        <v>8</v>
      </c>
      <c r="H8" s="438" t="s">
        <v>9</v>
      </c>
      <c r="I8" s="439"/>
      <c r="J8" s="439"/>
      <c r="K8" s="417"/>
      <c r="L8" s="415" t="s">
        <v>8</v>
      </c>
      <c r="M8" s="415" t="s">
        <v>22</v>
      </c>
      <c r="N8" s="415" t="s">
        <v>10</v>
      </c>
      <c r="O8" s="458"/>
      <c r="P8" s="461"/>
      <c r="Q8" s="461"/>
      <c r="R8" s="403" t="s">
        <v>32</v>
      </c>
      <c r="S8" s="405"/>
      <c r="T8" s="405"/>
      <c r="U8" s="403" t="s">
        <v>33</v>
      </c>
      <c r="V8" s="403"/>
      <c r="W8" s="403"/>
      <c r="X8" s="403" t="s">
        <v>34</v>
      </c>
      <c r="Y8" s="403"/>
      <c r="Z8" s="403"/>
      <c r="AA8" s="406" t="s">
        <v>35</v>
      </c>
      <c r="AB8" s="407"/>
      <c r="AC8" s="407"/>
      <c r="AD8" s="403" t="s">
        <v>36</v>
      </c>
      <c r="AE8" s="403"/>
      <c r="AF8" s="403"/>
      <c r="AG8" s="403" t="s">
        <v>37</v>
      </c>
      <c r="AH8" s="404"/>
      <c r="AI8" s="404"/>
      <c r="AJ8" s="403" t="s">
        <v>38</v>
      </c>
      <c r="AK8" s="403"/>
      <c r="AL8" s="403"/>
      <c r="AM8" s="463" t="s">
        <v>40</v>
      </c>
      <c r="AN8" s="464"/>
      <c r="AO8" s="464"/>
      <c r="AP8" s="455" t="s">
        <v>41</v>
      </c>
      <c r="AQ8" s="404"/>
      <c r="AR8" s="404"/>
      <c r="AS8" s="455" t="s">
        <v>43</v>
      </c>
      <c r="AT8" s="404"/>
      <c r="AU8" s="404"/>
      <c r="AV8" s="455" t="s">
        <v>42</v>
      </c>
      <c r="AW8" s="404"/>
      <c r="AX8" s="404"/>
      <c r="AY8" s="444" t="s">
        <v>309</v>
      </c>
      <c r="AZ8" s="445"/>
      <c r="BA8" s="446"/>
      <c r="BB8" s="454" t="s">
        <v>8</v>
      </c>
      <c r="BC8" s="453" t="s">
        <v>9</v>
      </c>
      <c r="BD8" s="453"/>
      <c r="BE8" s="453"/>
      <c r="BF8" s="453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</row>
    <row r="9" spans="1:139" s="3" customFormat="1" ht="120.75" customHeight="1" x14ac:dyDescent="0.3">
      <c r="A9" s="423"/>
      <c r="B9" s="426"/>
      <c r="C9" s="429"/>
      <c r="D9" s="432"/>
      <c r="E9" s="420"/>
      <c r="F9" s="420"/>
      <c r="G9" s="437"/>
      <c r="H9" s="35" t="s">
        <v>11</v>
      </c>
      <c r="I9" s="35" t="s">
        <v>12</v>
      </c>
      <c r="J9" s="35" t="s">
        <v>13</v>
      </c>
      <c r="K9" s="416"/>
      <c r="L9" s="416"/>
      <c r="M9" s="416"/>
      <c r="N9" s="416"/>
      <c r="O9" s="459"/>
      <c r="P9" s="462"/>
      <c r="Q9" s="462"/>
      <c r="R9" s="405"/>
      <c r="S9" s="405"/>
      <c r="T9" s="405"/>
      <c r="U9" s="405"/>
      <c r="V9" s="405"/>
      <c r="W9" s="405"/>
      <c r="X9" s="405"/>
      <c r="Y9" s="405"/>
      <c r="Z9" s="405"/>
      <c r="AA9" s="408"/>
      <c r="AB9" s="409"/>
      <c r="AC9" s="409"/>
      <c r="AD9" s="405"/>
      <c r="AE9" s="405"/>
      <c r="AF9" s="405"/>
      <c r="AG9" s="405"/>
      <c r="AH9" s="405"/>
      <c r="AI9" s="405"/>
      <c r="AJ9" s="405"/>
      <c r="AK9" s="405"/>
      <c r="AL9" s="405"/>
      <c r="AM9" s="465"/>
      <c r="AN9" s="465"/>
      <c r="AO9" s="465"/>
      <c r="AP9" s="405"/>
      <c r="AQ9" s="405"/>
      <c r="AR9" s="405"/>
      <c r="AS9" s="405"/>
      <c r="AT9" s="405"/>
      <c r="AU9" s="405"/>
      <c r="AV9" s="405"/>
      <c r="AW9" s="405"/>
      <c r="AX9" s="405"/>
      <c r="AY9" s="447"/>
      <c r="AZ9" s="448"/>
      <c r="BA9" s="449"/>
      <c r="BB9" s="454"/>
      <c r="BC9" s="36" t="s">
        <v>18</v>
      </c>
      <c r="BD9" s="36" t="s">
        <v>25</v>
      </c>
      <c r="BE9" s="36" t="s">
        <v>19</v>
      </c>
      <c r="BF9" s="36" t="s">
        <v>20</v>
      </c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</row>
    <row r="10" spans="1:139" s="3" customFormat="1" ht="62.25" customHeight="1" x14ac:dyDescent="0.3">
      <c r="A10" s="37"/>
      <c r="B10" s="37"/>
      <c r="C10" s="38"/>
      <c r="D10" s="39"/>
      <c r="E10" s="40"/>
      <c r="F10" s="40"/>
      <c r="G10" s="41" t="s">
        <v>14</v>
      </c>
      <c r="H10" s="41" t="s">
        <v>14</v>
      </c>
      <c r="I10" s="41" t="s">
        <v>14</v>
      </c>
      <c r="J10" s="41" t="s">
        <v>14</v>
      </c>
      <c r="K10" s="42" t="s">
        <v>2</v>
      </c>
      <c r="L10" s="42" t="s">
        <v>2</v>
      </c>
      <c r="M10" s="42" t="s">
        <v>2</v>
      </c>
      <c r="N10" s="42" t="s">
        <v>2</v>
      </c>
      <c r="O10" s="43" t="s">
        <v>15</v>
      </c>
      <c r="P10" s="44"/>
      <c r="Q10" s="45"/>
      <c r="R10" s="42" t="s">
        <v>2</v>
      </c>
      <c r="S10" s="42" t="s">
        <v>21</v>
      </c>
      <c r="T10" s="46" t="s">
        <v>39</v>
      </c>
      <c r="U10" s="46" t="s">
        <v>16</v>
      </c>
      <c r="V10" s="46" t="s">
        <v>21</v>
      </c>
      <c r="W10" s="46" t="s">
        <v>39</v>
      </c>
      <c r="X10" s="46" t="s">
        <v>2</v>
      </c>
      <c r="Y10" s="46" t="s">
        <v>21</v>
      </c>
      <c r="Z10" s="46" t="s">
        <v>39</v>
      </c>
      <c r="AA10" s="46" t="s">
        <v>2</v>
      </c>
      <c r="AB10" s="46" t="s">
        <v>21</v>
      </c>
      <c r="AC10" s="46" t="s">
        <v>39</v>
      </c>
      <c r="AD10" s="46" t="s">
        <v>2</v>
      </c>
      <c r="AE10" s="46" t="s">
        <v>21</v>
      </c>
      <c r="AF10" s="46" t="s">
        <v>39</v>
      </c>
      <c r="AG10" s="46" t="s">
        <v>2</v>
      </c>
      <c r="AH10" s="46" t="s">
        <v>21</v>
      </c>
      <c r="AI10" s="46" t="s">
        <v>39</v>
      </c>
      <c r="AJ10" s="47" t="s">
        <v>31</v>
      </c>
      <c r="AK10" s="46" t="s">
        <v>21</v>
      </c>
      <c r="AL10" s="46" t="s">
        <v>39</v>
      </c>
      <c r="AM10" s="48" t="s">
        <v>2</v>
      </c>
      <c r="AN10" s="48" t="s">
        <v>21</v>
      </c>
      <c r="AO10" s="46" t="s">
        <v>39</v>
      </c>
      <c r="AP10" s="48" t="s">
        <v>2</v>
      </c>
      <c r="AQ10" s="48" t="s">
        <v>21</v>
      </c>
      <c r="AR10" s="46" t="s">
        <v>39</v>
      </c>
      <c r="AS10" s="48" t="s">
        <v>2</v>
      </c>
      <c r="AT10" s="48" t="s">
        <v>21</v>
      </c>
      <c r="AU10" s="46" t="s">
        <v>39</v>
      </c>
      <c r="AV10" s="48" t="s">
        <v>16</v>
      </c>
      <c r="AW10" s="46" t="s">
        <v>21</v>
      </c>
      <c r="AX10" s="49" t="s">
        <v>39</v>
      </c>
      <c r="AY10" s="50" t="s">
        <v>310</v>
      </c>
      <c r="AZ10" s="50" t="s">
        <v>21</v>
      </c>
      <c r="BA10" s="50" t="s">
        <v>39</v>
      </c>
      <c r="BB10" s="51" t="s">
        <v>21</v>
      </c>
      <c r="BC10" s="51" t="s">
        <v>21</v>
      </c>
      <c r="BD10" s="51" t="s">
        <v>21</v>
      </c>
      <c r="BE10" s="51" t="s">
        <v>21</v>
      </c>
      <c r="BF10" s="51" t="s">
        <v>21</v>
      </c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</row>
    <row r="11" spans="1:139" s="6" customFormat="1" ht="21.75" customHeight="1" x14ac:dyDescent="0.3">
      <c r="A11" s="52">
        <v>1</v>
      </c>
      <c r="B11" s="53">
        <v>2</v>
      </c>
      <c r="C11" s="54">
        <v>3</v>
      </c>
      <c r="D11" s="54">
        <v>4</v>
      </c>
      <c r="E11" s="54">
        <v>5</v>
      </c>
      <c r="F11" s="54">
        <v>6</v>
      </c>
      <c r="G11" s="54">
        <v>7</v>
      </c>
      <c r="H11" s="54">
        <v>8</v>
      </c>
      <c r="I11" s="54">
        <v>9</v>
      </c>
      <c r="J11" s="54">
        <v>10</v>
      </c>
      <c r="K11" s="54">
        <v>11</v>
      </c>
      <c r="L11" s="54">
        <v>12</v>
      </c>
      <c r="M11" s="54">
        <v>13</v>
      </c>
      <c r="N11" s="54">
        <v>14</v>
      </c>
      <c r="O11" s="54">
        <v>15</v>
      </c>
      <c r="P11" s="55">
        <v>16</v>
      </c>
      <c r="Q11" s="56">
        <v>17</v>
      </c>
      <c r="R11" s="54">
        <v>18</v>
      </c>
      <c r="S11" s="54">
        <v>19</v>
      </c>
      <c r="T11" s="57">
        <v>20</v>
      </c>
      <c r="U11" s="57">
        <v>21</v>
      </c>
      <c r="V11" s="57">
        <v>22</v>
      </c>
      <c r="W11" s="57">
        <v>23</v>
      </c>
      <c r="X11" s="57">
        <v>24</v>
      </c>
      <c r="Y11" s="57">
        <v>25</v>
      </c>
      <c r="Z11" s="57">
        <v>26</v>
      </c>
      <c r="AA11" s="57">
        <v>27</v>
      </c>
      <c r="AB11" s="57">
        <v>28</v>
      </c>
      <c r="AC11" s="57">
        <v>29</v>
      </c>
      <c r="AD11" s="57">
        <v>30</v>
      </c>
      <c r="AE11" s="57">
        <v>31</v>
      </c>
      <c r="AF11" s="57">
        <v>32</v>
      </c>
      <c r="AG11" s="57">
        <v>33</v>
      </c>
      <c r="AH11" s="57">
        <v>34</v>
      </c>
      <c r="AI11" s="57">
        <v>35</v>
      </c>
      <c r="AJ11" s="57">
        <v>36</v>
      </c>
      <c r="AK11" s="57">
        <v>37</v>
      </c>
      <c r="AL11" s="57">
        <v>38</v>
      </c>
      <c r="AM11" s="57">
        <v>39</v>
      </c>
      <c r="AN11" s="57">
        <v>40</v>
      </c>
      <c r="AO11" s="57">
        <v>41</v>
      </c>
      <c r="AP11" s="57">
        <v>42</v>
      </c>
      <c r="AQ11" s="57">
        <v>43</v>
      </c>
      <c r="AR11" s="57">
        <v>44</v>
      </c>
      <c r="AS11" s="57">
        <v>45</v>
      </c>
      <c r="AT11" s="57">
        <v>46</v>
      </c>
      <c r="AU11" s="57">
        <v>47</v>
      </c>
      <c r="AV11" s="57">
        <v>48</v>
      </c>
      <c r="AW11" s="57">
        <v>49</v>
      </c>
      <c r="AX11" s="53">
        <v>50</v>
      </c>
      <c r="AY11" s="53">
        <v>51</v>
      </c>
      <c r="AZ11" s="53">
        <v>52</v>
      </c>
      <c r="BA11" s="53">
        <v>53</v>
      </c>
      <c r="BB11" s="58">
        <v>54</v>
      </c>
      <c r="BC11" s="58">
        <v>55</v>
      </c>
      <c r="BD11" s="58">
        <v>56</v>
      </c>
      <c r="BE11" s="58">
        <v>57</v>
      </c>
      <c r="BF11" s="58">
        <v>58</v>
      </c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</row>
    <row r="12" spans="1:139" s="1" customFormat="1" ht="17.25" customHeight="1" x14ac:dyDescent="0.25">
      <c r="A12" s="412" t="s">
        <v>44</v>
      </c>
      <c r="B12" s="413"/>
      <c r="C12" s="413"/>
      <c r="D12" s="414"/>
      <c r="E12" s="59"/>
      <c r="F12" s="60"/>
      <c r="G12" s="60"/>
      <c r="H12" s="60"/>
      <c r="I12" s="60"/>
      <c r="J12" s="60"/>
      <c r="K12" s="61"/>
      <c r="L12" s="61"/>
      <c r="M12" s="61"/>
      <c r="N12" s="61"/>
      <c r="O12" s="60"/>
      <c r="P12" s="60"/>
      <c r="Q12" s="60"/>
      <c r="R12" s="62"/>
      <c r="S12" s="62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4"/>
      <c r="AY12" s="64"/>
      <c r="AZ12" s="64"/>
      <c r="BA12" s="64"/>
      <c r="BB12" s="65"/>
      <c r="BC12" s="65"/>
      <c r="BD12" s="65"/>
      <c r="BE12" s="65"/>
      <c r="BF12" s="65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</row>
    <row r="13" spans="1:139" s="8" customFormat="1" ht="17.25" customHeight="1" x14ac:dyDescent="0.25">
      <c r="A13" s="66"/>
      <c r="B13" s="67" t="s">
        <v>74</v>
      </c>
      <c r="C13" s="68"/>
      <c r="D13" s="69"/>
      <c r="E13" s="70"/>
      <c r="F13" s="71"/>
      <c r="G13" s="71"/>
      <c r="H13" s="71"/>
      <c r="I13" s="71"/>
      <c r="J13" s="71"/>
      <c r="K13" s="72"/>
      <c r="L13" s="72"/>
      <c r="M13" s="72"/>
      <c r="N13" s="72"/>
      <c r="O13" s="71"/>
      <c r="P13" s="71"/>
      <c r="Q13" s="71"/>
      <c r="R13" s="73">
        <f>R14+R50</f>
        <v>48927.08</v>
      </c>
      <c r="S13" s="73">
        <f>S14+S50+S61</f>
        <v>81481136.020000011</v>
      </c>
      <c r="T13" s="73"/>
      <c r="U13" s="73">
        <f>U14+U50+U61</f>
        <v>110</v>
      </c>
      <c r="V13" s="73">
        <f>V20+V21+V23+V24+V27+V28+V30+V31+V33+V34+V42+V43+V44+V49</f>
        <v>198316305</v>
      </c>
      <c r="W13" s="73"/>
      <c r="X13" s="73">
        <f>X14+X61</f>
        <v>104221.34</v>
      </c>
      <c r="Y13" s="73">
        <f>Y14+Y50+Y61</f>
        <v>297867082.40999997</v>
      </c>
      <c r="Z13" s="73"/>
      <c r="AA13" s="73"/>
      <c r="AB13" s="73">
        <v>0</v>
      </c>
      <c r="AC13" s="73"/>
      <c r="AD13" s="73">
        <f>AD14+AD50+AD61</f>
        <v>44198.41</v>
      </c>
      <c r="AE13" s="73">
        <f>AE14+AE50+AE61</f>
        <v>59033844.380000003</v>
      </c>
      <c r="AF13" s="73"/>
      <c r="AG13" s="73">
        <f>AG14+AG50</f>
        <v>1259.77</v>
      </c>
      <c r="AH13" s="73">
        <f>AH14+AH50</f>
        <v>8429398.1799999997</v>
      </c>
      <c r="AI13" s="73"/>
      <c r="AJ13" s="73"/>
      <c r="AK13" s="73">
        <v>0</v>
      </c>
      <c r="AL13" s="73"/>
      <c r="AM13" s="73"/>
      <c r="AN13" s="73">
        <v>0</v>
      </c>
      <c r="AO13" s="73"/>
      <c r="AP13" s="73"/>
      <c r="AQ13" s="73">
        <v>0</v>
      </c>
      <c r="AR13" s="73"/>
      <c r="AS13" s="73"/>
      <c r="AT13" s="73">
        <v>0</v>
      </c>
      <c r="AU13" s="73"/>
      <c r="AV13" s="73"/>
      <c r="AW13" s="73">
        <v>0</v>
      </c>
      <c r="AX13" s="74"/>
      <c r="AY13" s="75"/>
      <c r="AZ13" s="73">
        <v>0</v>
      </c>
      <c r="BA13" s="75"/>
      <c r="BB13" s="76">
        <f>BB14+BB50+BB61</f>
        <v>704092443.75999987</v>
      </c>
      <c r="BC13" s="77">
        <v>0</v>
      </c>
      <c r="BD13" s="78">
        <f>BD14</f>
        <v>117568651.40000001</v>
      </c>
      <c r="BE13" s="78">
        <f>BE14</f>
        <v>1292589.8599999999</v>
      </c>
      <c r="BF13" s="368">
        <v>704092443.75999999</v>
      </c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</row>
    <row r="14" spans="1:139" s="8" customFormat="1" ht="17.25" customHeight="1" x14ac:dyDescent="0.25">
      <c r="A14" s="79"/>
      <c r="B14" s="80" t="s">
        <v>75</v>
      </c>
      <c r="C14" s="81"/>
      <c r="D14" s="81"/>
      <c r="E14" s="82"/>
      <c r="F14" s="83"/>
      <c r="G14" s="83"/>
      <c r="H14" s="83"/>
      <c r="I14" s="83"/>
      <c r="J14" s="83"/>
      <c r="K14" s="84"/>
      <c r="L14" s="84"/>
      <c r="M14" s="84"/>
      <c r="N14" s="84"/>
      <c r="O14" s="83"/>
      <c r="P14" s="83"/>
      <c r="Q14" s="83"/>
      <c r="R14" s="85">
        <f>SUM(R15:R49)</f>
        <v>45353.86</v>
      </c>
      <c r="S14" s="86">
        <v>75947206.480000004</v>
      </c>
      <c r="T14" s="86"/>
      <c r="U14" s="86">
        <f>SUM(U18:U49)</f>
        <v>110</v>
      </c>
      <c r="V14" s="86">
        <f>V20+V21+V23+V24+V27+V28+V30+V31+V33+V34+V42+V43+V44+V49</f>
        <v>198316305</v>
      </c>
      <c r="W14" s="86"/>
      <c r="X14" s="86">
        <f>SUM(X15:X49)</f>
        <v>34810.089999999997</v>
      </c>
      <c r="Y14" s="86">
        <f>Y15+Y25+Y26+Y29+Y32+Y35+Y36+Y37+Y38+Y39+Y40+Y41+Y45+Y47</f>
        <v>119151077.38000001</v>
      </c>
      <c r="Z14" s="86"/>
      <c r="AA14" s="86"/>
      <c r="AB14" s="86">
        <v>0</v>
      </c>
      <c r="AC14" s="86"/>
      <c r="AD14" s="86">
        <f>SUM(AD15:AD49)</f>
        <v>33593.35</v>
      </c>
      <c r="AE14" s="86">
        <f>AE18+AE22+AE25+AE26+AE29+AE32+AE35+AE36+AE37+AE38+AE39+AE40+AE41+AE45+AE47</f>
        <v>45285053.710000001</v>
      </c>
      <c r="AF14" s="86"/>
      <c r="AG14" s="86">
        <f>SUM(AG15:AG49)</f>
        <v>1018.7700000000001</v>
      </c>
      <c r="AH14" s="86">
        <f>AH26+AH32+AH35+AH36+AH37+AH38+AH39+AH40+AH41+AH47</f>
        <v>6763644.7399999993</v>
      </c>
      <c r="AI14" s="86"/>
      <c r="AJ14" s="86"/>
      <c r="AK14" s="73">
        <v>0</v>
      </c>
      <c r="AL14" s="86"/>
      <c r="AM14" s="86"/>
      <c r="AN14" s="86">
        <v>0</v>
      </c>
      <c r="AO14" s="86"/>
      <c r="AP14" s="86"/>
      <c r="AQ14" s="86">
        <v>0</v>
      </c>
      <c r="AR14" s="86"/>
      <c r="AS14" s="86"/>
      <c r="AT14" s="86">
        <v>0</v>
      </c>
      <c r="AU14" s="86"/>
      <c r="AV14" s="86"/>
      <c r="AW14" s="86">
        <v>0</v>
      </c>
      <c r="AX14" s="87"/>
      <c r="AY14" s="87"/>
      <c r="AZ14" s="86">
        <v>0</v>
      </c>
      <c r="BA14" s="87"/>
      <c r="BB14" s="88">
        <f>BB15+BB16+BB17+BB18+BB19+BB20+BB21+BB22+BB23+BB24+BB25+BB26+BB27+BB28+BB30+BB29+BB31+BB32+BB33+BB34+BB35+BB36+BB37+BB38+BB39+BB40+BB41+BB42+BB43+BB44+BB45+BB46+BB47+BB48+BB49</f>
        <v>486178631.74999994</v>
      </c>
      <c r="BC14" s="77">
        <v>0</v>
      </c>
      <c r="BD14" s="89">
        <f>BD21+BD23+BD24+BD28+BD34+BD42+BD44</f>
        <v>117568651.40000001</v>
      </c>
      <c r="BE14" s="89">
        <f>BE21+BE23+BE24+BE28+BE34+BE42+BE44</f>
        <v>1292589.8599999999</v>
      </c>
      <c r="BF14" s="368">
        <v>486178631.75</v>
      </c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</row>
    <row r="15" spans="1:139" s="15" customFormat="1" ht="26.25" customHeight="1" x14ac:dyDescent="0.25">
      <c r="A15" s="90">
        <v>1</v>
      </c>
      <c r="B15" s="91" t="str">
        <f>[1]КПР!D2502</f>
        <v>г. Электросталь, п. Новые дома, д.4</v>
      </c>
      <c r="C15" s="92">
        <v>1972</v>
      </c>
      <c r="D15" s="92" t="s">
        <v>66</v>
      </c>
      <c r="E15" s="92">
        <v>5</v>
      </c>
      <c r="F15" s="92">
        <v>4</v>
      </c>
      <c r="G15" s="92">
        <v>70</v>
      </c>
      <c r="H15" s="92">
        <v>13</v>
      </c>
      <c r="I15" s="92">
        <v>57</v>
      </c>
      <c r="J15" s="92">
        <v>0</v>
      </c>
      <c r="K15" s="93">
        <v>3690.6</v>
      </c>
      <c r="L15" s="93">
        <v>3406.3</v>
      </c>
      <c r="M15" s="93">
        <f>L15-N15</f>
        <v>637.14000000000033</v>
      </c>
      <c r="N15" s="93">
        <v>2769.16</v>
      </c>
      <c r="O15" s="92">
        <v>177</v>
      </c>
      <c r="P15" s="94"/>
      <c r="Q15" s="94"/>
      <c r="R15" s="95"/>
      <c r="S15" s="96" t="s">
        <v>211</v>
      </c>
      <c r="T15" s="97"/>
      <c r="U15" s="98"/>
      <c r="V15" s="96" t="s">
        <v>211</v>
      </c>
      <c r="W15" s="97"/>
      <c r="X15" s="98">
        <v>1084.8399999999999</v>
      </c>
      <c r="Y15" s="96" t="s">
        <v>237</v>
      </c>
      <c r="Z15" s="97">
        <v>44926</v>
      </c>
      <c r="AA15" s="99"/>
      <c r="AB15" s="100">
        <v>0</v>
      </c>
      <c r="AC15" s="99"/>
      <c r="AD15" s="98"/>
      <c r="AE15" s="96" t="s">
        <v>211</v>
      </c>
      <c r="AF15" s="97"/>
      <c r="AG15" s="98"/>
      <c r="AH15" s="96" t="s">
        <v>211</v>
      </c>
      <c r="AI15" s="97"/>
      <c r="AJ15" s="99"/>
      <c r="AK15" s="100">
        <v>0</v>
      </c>
      <c r="AL15" s="99"/>
      <c r="AM15" s="99"/>
      <c r="AN15" s="100">
        <v>0</v>
      </c>
      <c r="AO15" s="99"/>
      <c r="AP15" s="99"/>
      <c r="AQ15" s="100">
        <v>0</v>
      </c>
      <c r="AR15" s="99"/>
      <c r="AS15" s="99"/>
      <c r="AT15" s="100">
        <v>0</v>
      </c>
      <c r="AU15" s="99"/>
      <c r="AV15" s="99"/>
      <c r="AW15" s="100">
        <v>0</v>
      </c>
      <c r="AX15" s="101"/>
      <c r="AY15" s="101"/>
      <c r="AZ15" s="102">
        <v>0</v>
      </c>
      <c r="BA15" s="101"/>
      <c r="BB15" s="103" t="s">
        <v>138</v>
      </c>
      <c r="BC15" s="100">
        <v>0</v>
      </c>
      <c r="BD15" s="100">
        <v>0</v>
      </c>
      <c r="BE15" s="100">
        <v>0</v>
      </c>
      <c r="BF15" s="238" t="s">
        <v>138</v>
      </c>
    </row>
    <row r="16" spans="1:139" s="15" customFormat="1" ht="25.5" customHeight="1" x14ac:dyDescent="0.25">
      <c r="A16" s="90">
        <v>2</v>
      </c>
      <c r="B16" s="91" t="str">
        <f>[1]КПР!D2503</f>
        <v>г. Электросталь, п. Фрязево, ул. Московская, д.2</v>
      </c>
      <c r="C16" s="92">
        <v>1959</v>
      </c>
      <c r="D16" s="92" t="s">
        <v>66</v>
      </c>
      <c r="E16" s="92">
        <v>2</v>
      </c>
      <c r="F16" s="92">
        <v>1</v>
      </c>
      <c r="G16" s="92">
        <v>8</v>
      </c>
      <c r="H16" s="92">
        <v>1</v>
      </c>
      <c r="I16" s="92">
        <v>7</v>
      </c>
      <c r="J16" s="92">
        <v>0</v>
      </c>
      <c r="K16" s="93">
        <v>501.5</v>
      </c>
      <c r="L16" s="93">
        <v>449.2</v>
      </c>
      <c r="M16" s="93">
        <v>51.9</v>
      </c>
      <c r="N16" s="93">
        <f>L16-M16</f>
        <v>397.3</v>
      </c>
      <c r="O16" s="92">
        <v>21</v>
      </c>
      <c r="P16" s="94"/>
      <c r="Q16" s="94"/>
      <c r="R16" s="95">
        <v>910.4</v>
      </c>
      <c r="S16" s="96" t="s">
        <v>212</v>
      </c>
      <c r="T16" s="97">
        <v>44926</v>
      </c>
      <c r="U16" s="98"/>
      <c r="V16" s="96" t="s">
        <v>211</v>
      </c>
      <c r="W16" s="97"/>
      <c r="X16" s="98"/>
      <c r="Y16" s="96" t="s">
        <v>211</v>
      </c>
      <c r="Z16" s="97"/>
      <c r="AA16" s="99"/>
      <c r="AB16" s="100">
        <v>0</v>
      </c>
      <c r="AC16" s="99"/>
      <c r="AD16" s="98"/>
      <c r="AE16" s="96" t="s">
        <v>211</v>
      </c>
      <c r="AF16" s="97"/>
      <c r="AG16" s="98"/>
      <c r="AH16" s="96" t="s">
        <v>211</v>
      </c>
      <c r="AI16" s="97"/>
      <c r="AJ16" s="99"/>
      <c r="AK16" s="100">
        <v>0</v>
      </c>
      <c r="AL16" s="99"/>
      <c r="AM16" s="99"/>
      <c r="AN16" s="100">
        <v>0</v>
      </c>
      <c r="AO16" s="99"/>
      <c r="AP16" s="99"/>
      <c r="AQ16" s="100">
        <v>0</v>
      </c>
      <c r="AR16" s="99"/>
      <c r="AS16" s="99"/>
      <c r="AT16" s="100">
        <v>0</v>
      </c>
      <c r="AU16" s="99"/>
      <c r="AV16" s="99"/>
      <c r="AW16" s="100">
        <v>0</v>
      </c>
      <c r="AX16" s="101"/>
      <c r="AY16" s="101"/>
      <c r="AZ16" s="102">
        <v>0</v>
      </c>
      <c r="BA16" s="101"/>
      <c r="BB16" s="103" t="s">
        <v>139</v>
      </c>
      <c r="BC16" s="100">
        <v>0</v>
      </c>
      <c r="BD16" s="100">
        <v>0</v>
      </c>
      <c r="BE16" s="100">
        <v>0</v>
      </c>
      <c r="BF16" s="238" t="s">
        <v>139</v>
      </c>
    </row>
    <row r="17" spans="1:139" s="15" customFormat="1" ht="26.25" customHeight="1" x14ac:dyDescent="0.25">
      <c r="A17" s="90">
        <v>3</v>
      </c>
      <c r="B17" s="91" t="str">
        <f>[1]КПР!D2504</f>
        <v>г. Электросталь, п. Фрязево, ул. Московская, д.4</v>
      </c>
      <c r="C17" s="104">
        <v>1958</v>
      </c>
      <c r="D17" s="105" t="s">
        <v>66</v>
      </c>
      <c r="E17" s="92">
        <v>2</v>
      </c>
      <c r="F17" s="92">
        <v>1</v>
      </c>
      <c r="G17" s="92">
        <v>8</v>
      </c>
      <c r="H17" s="92">
        <v>0</v>
      </c>
      <c r="I17" s="92">
        <v>8</v>
      </c>
      <c r="J17" s="92">
        <v>0</v>
      </c>
      <c r="K17" s="93">
        <v>487.1</v>
      </c>
      <c r="L17" s="93">
        <v>440</v>
      </c>
      <c r="M17" s="93">
        <v>0</v>
      </c>
      <c r="N17" s="93">
        <v>440</v>
      </c>
      <c r="O17" s="92">
        <v>17</v>
      </c>
      <c r="P17" s="94"/>
      <c r="Q17" s="94"/>
      <c r="R17" s="95">
        <v>887.8</v>
      </c>
      <c r="S17" s="96" t="s">
        <v>213</v>
      </c>
      <c r="T17" s="97">
        <v>44926</v>
      </c>
      <c r="U17" s="98"/>
      <c r="V17" s="96" t="s">
        <v>211</v>
      </c>
      <c r="W17" s="97"/>
      <c r="X17" s="98"/>
      <c r="Y17" s="96" t="s">
        <v>211</v>
      </c>
      <c r="Z17" s="97"/>
      <c r="AA17" s="99"/>
      <c r="AB17" s="100">
        <v>0</v>
      </c>
      <c r="AC17" s="99"/>
      <c r="AD17" s="98"/>
      <c r="AE17" s="96" t="s">
        <v>211</v>
      </c>
      <c r="AF17" s="97"/>
      <c r="AG17" s="98"/>
      <c r="AH17" s="96" t="s">
        <v>211</v>
      </c>
      <c r="AI17" s="97"/>
      <c r="AJ17" s="99"/>
      <c r="AK17" s="100">
        <v>0</v>
      </c>
      <c r="AL17" s="99"/>
      <c r="AM17" s="99"/>
      <c r="AN17" s="100">
        <v>0</v>
      </c>
      <c r="AO17" s="99"/>
      <c r="AP17" s="99"/>
      <c r="AQ17" s="100">
        <v>0</v>
      </c>
      <c r="AR17" s="99"/>
      <c r="AS17" s="99"/>
      <c r="AT17" s="100">
        <v>0</v>
      </c>
      <c r="AU17" s="99"/>
      <c r="AV17" s="99"/>
      <c r="AW17" s="100">
        <v>0</v>
      </c>
      <c r="AX17" s="101"/>
      <c r="AY17" s="101"/>
      <c r="AZ17" s="102">
        <v>0</v>
      </c>
      <c r="BA17" s="101"/>
      <c r="BB17" s="103" t="s">
        <v>140</v>
      </c>
      <c r="BC17" s="100">
        <v>0</v>
      </c>
      <c r="BD17" s="100">
        <v>0</v>
      </c>
      <c r="BE17" s="100">
        <v>0</v>
      </c>
      <c r="BF17" s="238" t="s">
        <v>140</v>
      </c>
    </row>
    <row r="18" spans="1:139" s="3" customFormat="1" ht="44.25" customHeight="1" x14ac:dyDescent="0.3">
      <c r="A18" s="106">
        <v>4</v>
      </c>
      <c r="B18" s="107" t="s">
        <v>47</v>
      </c>
      <c r="C18" s="108">
        <v>1960</v>
      </c>
      <c r="D18" s="109" t="s">
        <v>66</v>
      </c>
      <c r="E18" s="108">
        <v>3</v>
      </c>
      <c r="F18" s="108">
        <v>5</v>
      </c>
      <c r="G18" s="108">
        <v>36</v>
      </c>
      <c r="H18" s="110">
        <v>0</v>
      </c>
      <c r="I18" s="111">
        <v>23</v>
      </c>
      <c r="J18" s="110">
        <v>13</v>
      </c>
      <c r="K18" s="112">
        <v>2523.1</v>
      </c>
      <c r="L18" s="112">
        <v>1545</v>
      </c>
      <c r="M18" s="112">
        <v>554.1</v>
      </c>
      <c r="N18" s="112">
        <v>990.9</v>
      </c>
      <c r="O18" s="110">
        <v>39</v>
      </c>
      <c r="P18" s="113" t="s">
        <v>120</v>
      </c>
      <c r="Q18" s="114">
        <v>2016</v>
      </c>
      <c r="R18" s="115"/>
      <c r="S18" s="116" t="s">
        <v>211</v>
      </c>
      <c r="T18" s="117"/>
      <c r="U18" s="118"/>
      <c r="V18" s="116" t="s">
        <v>211</v>
      </c>
      <c r="W18" s="117"/>
      <c r="X18" s="118"/>
      <c r="Y18" s="116" t="s">
        <v>211</v>
      </c>
      <c r="Z18" s="117"/>
      <c r="AA18" s="119"/>
      <c r="AB18" s="120">
        <v>0</v>
      </c>
      <c r="AC18" s="121"/>
      <c r="AD18" s="118">
        <v>4506.6000000000004</v>
      </c>
      <c r="AE18" s="116" t="s">
        <v>280</v>
      </c>
      <c r="AF18" s="117">
        <v>44926</v>
      </c>
      <c r="AG18" s="118"/>
      <c r="AH18" s="116" t="s">
        <v>211</v>
      </c>
      <c r="AI18" s="117"/>
      <c r="AJ18" s="122"/>
      <c r="AK18" s="120">
        <v>0</v>
      </c>
      <c r="AL18" s="121"/>
      <c r="AM18" s="122"/>
      <c r="AN18" s="120">
        <v>0</v>
      </c>
      <c r="AO18" s="123"/>
      <c r="AP18" s="122"/>
      <c r="AQ18" s="120">
        <v>0</v>
      </c>
      <c r="AR18" s="123"/>
      <c r="AS18" s="122"/>
      <c r="AT18" s="120">
        <v>0</v>
      </c>
      <c r="AU18" s="123"/>
      <c r="AV18" s="122"/>
      <c r="AW18" s="120">
        <v>0</v>
      </c>
      <c r="AX18" s="124"/>
      <c r="AY18" s="124"/>
      <c r="AZ18" s="125">
        <v>0</v>
      </c>
      <c r="BA18" s="124"/>
      <c r="BB18" s="126" t="s">
        <v>141</v>
      </c>
      <c r="BC18" s="127">
        <v>0</v>
      </c>
      <c r="BD18" s="128">
        <v>0</v>
      </c>
      <c r="BE18" s="128">
        <v>0</v>
      </c>
      <c r="BF18" s="227" t="s">
        <v>141</v>
      </c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</row>
    <row r="19" spans="1:139" s="16" customFormat="1" ht="27.75" customHeight="1" x14ac:dyDescent="0.3">
      <c r="A19" s="90">
        <v>5</v>
      </c>
      <c r="B19" s="129" t="s">
        <v>81</v>
      </c>
      <c r="C19" s="130">
        <v>1956</v>
      </c>
      <c r="D19" s="131" t="s">
        <v>118</v>
      </c>
      <c r="E19" s="130">
        <v>2</v>
      </c>
      <c r="F19" s="130">
        <v>1</v>
      </c>
      <c r="G19" s="130">
        <v>8</v>
      </c>
      <c r="H19" s="130">
        <v>3</v>
      </c>
      <c r="I19" s="132">
        <v>5</v>
      </c>
      <c r="J19" s="133">
        <v>0</v>
      </c>
      <c r="K19" s="134">
        <v>957.2</v>
      </c>
      <c r="L19" s="135">
        <v>532.4</v>
      </c>
      <c r="M19" s="135">
        <v>153.4</v>
      </c>
      <c r="N19" s="135">
        <v>379</v>
      </c>
      <c r="O19" s="133">
        <v>16</v>
      </c>
      <c r="P19" s="113"/>
      <c r="Q19" s="114"/>
      <c r="R19" s="136">
        <v>1065.8</v>
      </c>
      <c r="S19" s="96" t="s">
        <v>214</v>
      </c>
      <c r="T19" s="97">
        <v>44926</v>
      </c>
      <c r="U19" s="98"/>
      <c r="V19" s="96" t="s">
        <v>211</v>
      </c>
      <c r="W19" s="97"/>
      <c r="X19" s="98"/>
      <c r="Y19" s="96" t="s">
        <v>211</v>
      </c>
      <c r="Z19" s="97"/>
      <c r="AA19" s="93"/>
      <c r="AB19" s="100">
        <v>0</v>
      </c>
      <c r="AC19" s="137"/>
      <c r="AD19" s="98"/>
      <c r="AE19" s="96" t="s">
        <v>211</v>
      </c>
      <c r="AF19" s="97"/>
      <c r="AG19" s="98"/>
      <c r="AH19" s="96" t="s">
        <v>211</v>
      </c>
      <c r="AI19" s="97"/>
      <c r="AJ19" s="138"/>
      <c r="AK19" s="100">
        <v>0</v>
      </c>
      <c r="AL19" s="137"/>
      <c r="AM19" s="138"/>
      <c r="AN19" s="100">
        <v>0</v>
      </c>
      <c r="AO19" s="139"/>
      <c r="AP19" s="138"/>
      <c r="AQ19" s="100">
        <v>0</v>
      </c>
      <c r="AR19" s="139"/>
      <c r="AS19" s="138"/>
      <c r="AT19" s="100">
        <v>0</v>
      </c>
      <c r="AU19" s="139"/>
      <c r="AV19" s="138"/>
      <c r="AW19" s="100">
        <v>0</v>
      </c>
      <c r="AX19" s="140"/>
      <c r="AY19" s="140"/>
      <c r="AZ19" s="102">
        <v>0</v>
      </c>
      <c r="BA19" s="140"/>
      <c r="BB19" s="103" t="s">
        <v>142</v>
      </c>
      <c r="BC19" s="141">
        <v>0</v>
      </c>
      <c r="BD19" s="100">
        <v>0</v>
      </c>
      <c r="BE19" s="100">
        <v>0</v>
      </c>
      <c r="BF19" s="238" t="s">
        <v>142</v>
      </c>
    </row>
    <row r="20" spans="1:139" s="12" customFormat="1" ht="22.5" customHeight="1" x14ac:dyDescent="0.3">
      <c r="A20" s="90">
        <v>6</v>
      </c>
      <c r="B20" s="129" t="s">
        <v>48</v>
      </c>
      <c r="C20" s="142">
        <v>1995</v>
      </c>
      <c r="D20" s="143" t="s">
        <v>66</v>
      </c>
      <c r="E20" s="142">
        <v>14</v>
      </c>
      <c r="F20" s="142">
        <v>1</v>
      </c>
      <c r="G20" s="142">
        <v>93</v>
      </c>
      <c r="H20" s="142">
        <v>12</v>
      </c>
      <c r="I20" s="144">
        <v>81</v>
      </c>
      <c r="J20" s="133">
        <v>0</v>
      </c>
      <c r="K20" s="135">
        <v>7200</v>
      </c>
      <c r="L20" s="135">
        <v>7200</v>
      </c>
      <c r="M20" s="135">
        <v>520.79999999999995</v>
      </c>
      <c r="N20" s="135">
        <v>4681.6000000000004</v>
      </c>
      <c r="O20" s="133">
        <v>216</v>
      </c>
      <c r="P20" s="113"/>
      <c r="Q20" s="114"/>
      <c r="R20" s="136"/>
      <c r="S20" s="96" t="s">
        <v>211</v>
      </c>
      <c r="T20" s="97"/>
      <c r="U20" s="147">
        <v>12</v>
      </c>
      <c r="V20" s="145" t="s">
        <v>226</v>
      </c>
      <c r="W20" s="146">
        <v>44926</v>
      </c>
      <c r="X20" s="147"/>
      <c r="Y20" s="145" t="s">
        <v>211</v>
      </c>
      <c r="Z20" s="146"/>
      <c r="AA20" s="127"/>
      <c r="AB20" s="100">
        <v>0</v>
      </c>
      <c r="AC20" s="148"/>
      <c r="AD20" s="147"/>
      <c r="AE20" s="145" t="s">
        <v>211</v>
      </c>
      <c r="AF20" s="146"/>
      <c r="AG20" s="147"/>
      <c r="AH20" s="145" t="s">
        <v>211</v>
      </c>
      <c r="AI20" s="146"/>
      <c r="AJ20" s="149"/>
      <c r="AK20" s="100">
        <v>0</v>
      </c>
      <c r="AL20" s="148"/>
      <c r="AM20" s="149"/>
      <c r="AN20" s="100">
        <v>0</v>
      </c>
      <c r="AO20" s="150"/>
      <c r="AP20" s="149"/>
      <c r="AQ20" s="100">
        <v>0</v>
      </c>
      <c r="AR20" s="150"/>
      <c r="AS20" s="149"/>
      <c r="AT20" s="100">
        <v>0</v>
      </c>
      <c r="AU20" s="150"/>
      <c r="AV20" s="149"/>
      <c r="AW20" s="100">
        <v>0</v>
      </c>
      <c r="AX20" s="151"/>
      <c r="AY20" s="151"/>
      <c r="AZ20" s="102">
        <v>0</v>
      </c>
      <c r="BA20" s="151"/>
      <c r="BB20" s="152" t="s">
        <v>143</v>
      </c>
      <c r="BC20" s="127">
        <v>0</v>
      </c>
      <c r="BD20" s="153">
        <v>0</v>
      </c>
      <c r="BE20" s="153">
        <v>0</v>
      </c>
      <c r="BF20" s="227" t="s">
        <v>143</v>
      </c>
    </row>
    <row r="21" spans="1:139" s="16" customFormat="1" ht="22.5" customHeight="1" x14ac:dyDescent="0.3">
      <c r="A21" s="90">
        <v>7</v>
      </c>
      <c r="B21" s="369" t="s">
        <v>127</v>
      </c>
      <c r="C21" s="373">
        <v>1999</v>
      </c>
      <c r="D21" s="374" t="s">
        <v>311</v>
      </c>
      <c r="E21" s="373">
        <v>10</v>
      </c>
      <c r="F21" s="373">
        <v>7</v>
      </c>
      <c r="G21" s="373">
        <v>260</v>
      </c>
      <c r="H21" s="373">
        <v>18</v>
      </c>
      <c r="I21" s="373">
        <v>242</v>
      </c>
      <c r="J21" s="373">
        <v>0</v>
      </c>
      <c r="K21" s="375">
        <v>2067.5</v>
      </c>
      <c r="L21" s="375">
        <v>15048.4</v>
      </c>
      <c r="M21" s="375">
        <v>843.2</v>
      </c>
      <c r="N21" s="375">
        <v>14205.199999999999</v>
      </c>
      <c r="O21" s="373">
        <v>209</v>
      </c>
      <c r="P21" s="376"/>
      <c r="Q21" s="377"/>
      <c r="R21" s="371"/>
      <c r="S21" s="96" t="s">
        <v>211</v>
      </c>
      <c r="T21" s="97"/>
      <c r="U21" s="98">
        <v>8</v>
      </c>
      <c r="V21" s="96" t="s">
        <v>227</v>
      </c>
      <c r="W21" s="97">
        <v>44926</v>
      </c>
      <c r="X21" s="98"/>
      <c r="Y21" s="96" t="s">
        <v>211</v>
      </c>
      <c r="Z21" s="97"/>
      <c r="AA21" s="93"/>
      <c r="AB21" s="100">
        <v>0</v>
      </c>
      <c r="AC21" s="137"/>
      <c r="AD21" s="98"/>
      <c r="AE21" s="96" t="s">
        <v>211</v>
      </c>
      <c r="AF21" s="97"/>
      <c r="AG21" s="98"/>
      <c r="AH21" s="96" t="s">
        <v>211</v>
      </c>
      <c r="AI21" s="97"/>
      <c r="AJ21" s="138"/>
      <c r="AK21" s="100">
        <v>0</v>
      </c>
      <c r="AL21" s="137"/>
      <c r="AM21" s="138"/>
      <c r="AN21" s="100">
        <v>0</v>
      </c>
      <c r="AO21" s="139"/>
      <c r="AP21" s="138"/>
      <c r="AQ21" s="100">
        <v>0</v>
      </c>
      <c r="AR21" s="139"/>
      <c r="AS21" s="138"/>
      <c r="AT21" s="100">
        <v>0</v>
      </c>
      <c r="AU21" s="139"/>
      <c r="AV21" s="138"/>
      <c r="AW21" s="100">
        <v>0</v>
      </c>
      <c r="AX21" s="140"/>
      <c r="AY21" s="140"/>
      <c r="AZ21" s="102">
        <v>0</v>
      </c>
      <c r="BA21" s="140"/>
      <c r="BB21" s="103" t="s">
        <v>144</v>
      </c>
      <c r="BC21" s="93">
        <v>0</v>
      </c>
      <c r="BD21" s="100">
        <v>15320938.83</v>
      </c>
      <c r="BE21" s="100">
        <v>173671.54</v>
      </c>
      <c r="BF21" s="238" t="s">
        <v>144</v>
      </c>
    </row>
    <row r="22" spans="1:139" s="12" customFormat="1" ht="27.75" customHeight="1" x14ac:dyDescent="0.3">
      <c r="A22" s="90">
        <v>8</v>
      </c>
      <c r="B22" s="369" t="s">
        <v>49</v>
      </c>
      <c r="C22" s="378">
        <v>1957</v>
      </c>
      <c r="D22" s="378" t="s">
        <v>66</v>
      </c>
      <c r="E22" s="378">
        <v>5</v>
      </c>
      <c r="F22" s="378">
        <v>6</v>
      </c>
      <c r="G22" s="379">
        <v>86</v>
      </c>
      <c r="H22" s="378">
        <v>7</v>
      </c>
      <c r="I22" s="378">
        <v>78</v>
      </c>
      <c r="J22" s="378">
        <v>1</v>
      </c>
      <c r="K22" s="380">
        <v>7213</v>
      </c>
      <c r="L22" s="375">
        <v>5282.1</v>
      </c>
      <c r="M22" s="380">
        <v>491.3</v>
      </c>
      <c r="N22" s="380">
        <v>4790.8</v>
      </c>
      <c r="O22" s="378">
        <v>201</v>
      </c>
      <c r="P22" s="381" t="s">
        <v>72</v>
      </c>
      <c r="Q22" s="382">
        <v>2018</v>
      </c>
      <c r="R22" s="371"/>
      <c r="S22" s="96" t="s">
        <v>211</v>
      </c>
      <c r="T22" s="97"/>
      <c r="U22" s="147"/>
      <c r="V22" s="145" t="s">
        <v>211</v>
      </c>
      <c r="W22" s="146"/>
      <c r="X22" s="147"/>
      <c r="Y22" s="145" t="s">
        <v>211</v>
      </c>
      <c r="Z22" s="146"/>
      <c r="AA22" s="127"/>
      <c r="AB22" s="100">
        <v>0</v>
      </c>
      <c r="AC22" s="148"/>
      <c r="AD22" s="147">
        <v>63</v>
      </c>
      <c r="AE22" s="145" t="s">
        <v>281</v>
      </c>
      <c r="AF22" s="146">
        <v>44926</v>
      </c>
      <c r="AG22" s="147"/>
      <c r="AH22" s="145" t="s">
        <v>211</v>
      </c>
      <c r="AI22" s="146"/>
      <c r="AJ22" s="157"/>
      <c r="AK22" s="100">
        <v>0</v>
      </c>
      <c r="AL22" s="148"/>
      <c r="AM22" s="157"/>
      <c r="AN22" s="100">
        <v>0</v>
      </c>
      <c r="AO22" s="150"/>
      <c r="AP22" s="157"/>
      <c r="AQ22" s="100">
        <v>0</v>
      </c>
      <c r="AR22" s="150"/>
      <c r="AS22" s="157"/>
      <c r="AT22" s="100">
        <v>0</v>
      </c>
      <c r="AU22" s="150"/>
      <c r="AV22" s="157"/>
      <c r="AW22" s="100">
        <v>0</v>
      </c>
      <c r="AX22" s="158"/>
      <c r="AY22" s="158"/>
      <c r="AZ22" s="102">
        <v>0</v>
      </c>
      <c r="BA22" s="158"/>
      <c r="BB22" s="152" t="s">
        <v>145</v>
      </c>
      <c r="BC22" s="127">
        <v>0</v>
      </c>
      <c r="BD22" s="153">
        <v>0</v>
      </c>
      <c r="BE22" s="153">
        <v>0</v>
      </c>
      <c r="BF22" s="227" t="s">
        <v>145</v>
      </c>
    </row>
    <row r="23" spans="1:139" s="12" customFormat="1" ht="27.75" customHeight="1" x14ac:dyDescent="0.3">
      <c r="A23" s="90">
        <v>9</v>
      </c>
      <c r="B23" s="369" t="s">
        <v>128</v>
      </c>
      <c r="C23" s="373">
        <v>1999</v>
      </c>
      <c r="D23" s="374" t="s">
        <v>66</v>
      </c>
      <c r="E23" s="373">
        <v>9</v>
      </c>
      <c r="F23" s="373">
        <v>5</v>
      </c>
      <c r="G23" s="373">
        <v>230</v>
      </c>
      <c r="H23" s="373">
        <v>29</v>
      </c>
      <c r="I23" s="373">
        <v>201</v>
      </c>
      <c r="J23" s="373">
        <v>0</v>
      </c>
      <c r="K23" s="378">
        <v>18441.7</v>
      </c>
      <c r="L23" s="378">
        <v>14128.2</v>
      </c>
      <c r="M23" s="375">
        <v>1816.8</v>
      </c>
      <c r="N23" s="375">
        <v>12311.4</v>
      </c>
      <c r="O23" s="373">
        <v>634</v>
      </c>
      <c r="P23" s="381"/>
      <c r="Q23" s="382"/>
      <c r="R23" s="371"/>
      <c r="S23" s="96" t="s">
        <v>211</v>
      </c>
      <c r="T23" s="97"/>
      <c r="U23" s="147">
        <v>5</v>
      </c>
      <c r="V23" s="145" t="s">
        <v>228</v>
      </c>
      <c r="W23" s="146">
        <v>44926</v>
      </c>
      <c r="X23" s="147"/>
      <c r="Y23" s="145" t="s">
        <v>211</v>
      </c>
      <c r="Z23" s="146"/>
      <c r="AA23" s="127"/>
      <c r="AB23" s="100">
        <v>0</v>
      </c>
      <c r="AC23" s="148"/>
      <c r="AD23" s="147"/>
      <c r="AE23" s="145" t="s">
        <v>211</v>
      </c>
      <c r="AF23" s="146"/>
      <c r="AG23" s="147"/>
      <c r="AH23" s="145" t="s">
        <v>211</v>
      </c>
      <c r="AI23" s="146"/>
      <c r="AJ23" s="157"/>
      <c r="AK23" s="100">
        <v>0</v>
      </c>
      <c r="AL23" s="148"/>
      <c r="AM23" s="157"/>
      <c r="AN23" s="100">
        <v>0</v>
      </c>
      <c r="AO23" s="150"/>
      <c r="AP23" s="157"/>
      <c r="AQ23" s="100">
        <v>0</v>
      </c>
      <c r="AR23" s="150"/>
      <c r="AS23" s="157"/>
      <c r="AT23" s="100">
        <v>0</v>
      </c>
      <c r="AU23" s="150"/>
      <c r="AV23" s="157"/>
      <c r="AW23" s="100">
        <v>0</v>
      </c>
      <c r="AX23" s="158"/>
      <c r="AY23" s="158"/>
      <c r="AZ23" s="102">
        <v>0</v>
      </c>
      <c r="BA23" s="158"/>
      <c r="BB23" s="152" t="s">
        <v>146</v>
      </c>
      <c r="BC23" s="127">
        <v>0</v>
      </c>
      <c r="BD23" s="153">
        <v>19026018.960000001</v>
      </c>
      <c r="BE23" s="153">
        <v>207142.74</v>
      </c>
      <c r="BF23" s="227" t="s">
        <v>146</v>
      </c>
    </row>
    <row r="24" spans="1:139" s="16" customFormat="1" ht="27.75" customHeight="1" x14ac:dyDescent="0.3">
      <c r="A24" s="90">
        <v>10</v>
      </c>
      <c r="B24" s="369" t="s">
        <v>129</v>
      </c>
      <c r="C24" s="373">
        <v>1999</v>
      </c>
      <c r="D24" s="374" t="s">
        <v>311</v>
      </c>
      <c r="E24" s="373">
        <v>10</v>
      </c>
      <c r="F24" s="373">
        <v>3</v>
      </c>
      <c r="G24" s="373">
        <v>114</v>
      </c>
      <c r="H24" s="373">
        <v>2</v>
      </c>
      <c r="I24" s="373">
        <v>112</v>
      </c>
      <c r="J24" s="373">
        <v>0</v>
      </c>
      <c r="K24" s="375">
        <v>914</v>
      </c>
      <c r="L24" s="375">
        <v>6575.8</v>
      </c>
      <c r="M24" s="375">
        <v>117.3</v>
      </c>
      <c r="N24" s="375">
        <v>6458.5</v>
      </c>
      <c r="O24" s="373">
        <v>255</v>
      </c>
      <c r="P24" s="381"/>
      <c r="Q24" s="382"/>
      <c r="R24" s="371"/>
      <c r="S24" s="96" t="s">
        <v>211</v>
      </c>
      <c r="T24" s="97"/>
      <c r="U24" s="98">
        <v>6</v>
      </c>
      <c r="V24" s="96" t="s">
        <v>229</v>
      </c>
      <c r="W24" s="97">
        <v>44926</v>
      </c>
      <c r="X24" s="98"/>
      <c r="Y24" s="96" t="s">
        <v>211</v>
      </c>
      <c r="Z24" s="97"/>
      <c r="AA24" s="93"/>
      <c r="AB24" s="100">
        <v>0</v>
      </c>
      <c r="AC24" s="137"/>
      <c r="AD24" s="98"/>
      <c r="AE24" s="96" t="s">
        <v>211</v>
      </c>
      <c r="AF24" s="97"/>
      <c r="AG24" s="98"/>
      <c r="AH24" s="96" t="s">
        <v>211</v>
      </c>
      <c r="AI24" s="97"/>
      <c r="AJ24" s="159"/>
      <c r="AK24" s="100">
        <v>0</v>
      </c>
      <c r="AL24" s="137"/>
      <c r="AM24" s="159"/>
      <c r="AN24" s="100">
        <v>0</v>
      </c>
      <c r="AO24" s="139"/>
      <c r="AP24" s="159"/>
      <c r="AQ24" s="100">
        <v>0</v>
      </c>
      <c r="AR24" s="139"/>
      <c r="AS24" s="159"/>
      <c r="AT24" s="100">
        <v>0</v>
      </c>
      <c r="AU24" s="139"/>
      <c r="AV24" s="159"/>
      <c r="AW24" s="100">
        <v>0</v>
      </c>
      <c r="AX24" s="160"/>
      <c r="AY24" s="160"/>
      <c r="AZ24" s="102">
        <v>0</v>
      </c>
      <c r="BA24" s="160"/>
      <c r="BB24" s="103" t="s">
        <v>147</v>
      </c>
      <c r="BC24" s="93">
        <v>0</v>
      </c>
      <c r="BD24" s="100">
        <v>11977120.470000001</v>
      </c>
      <c r="BE24" s="100">
        <v>130253.66</v>
      </c>
      <c r="BF24" s="238" t="s">
        <v>147</v>
      </c>
    </row>
    <row r="25" spans="1:139" s="3" customFormat="1" ht="22.5" customHeight="1" x14ac:dyDescent="0.3">
      <c r="A25" s="161">
        <v>11</v>
      </c>
      <c r="B25" s="386" t="s">
        <v>50</v>
      </c>
      <c r="C25" s="373">
        <v>1930</v>
      </c>
      <c r="D25" s="374" t="s">
        <v>66</v>
      </c>
      <c r="E25" s="373">
        <v>4</v>
      </c>
      <c r="F25" s="373">
        <v>4</v>
      </c>
      <c r="G25" s="379">
        <v>40</v>
      </c>
      <c r="H25" s="373">
        <v>31</v>
      </c>
      <c r="I25" s="379">
        <v>9</v>
      </c>
      <c r="J25" s="379">
        <v>0</v>
      </c>
      <c r="K25" s="375">
        <v>2739.2999999999997</v>
      </c>
      <c r="L25" s="375">
        <v>1989.2</v>
      </c>
      <c r="M25" s="375">
        <v>1562.9</v>
      </c>
      <c r="N25" s="375">
        <v>426.29999999999995</v>
      </c>
      <c r="O25" s="379">
        <v>96</v>
      </c>
      <c r="P25" s="381"/>
      <c r="Q25" s="382"/>
      <c r="R25" s="387"/>
      <c r="S25" s="388" t="s">
        <v>211</v>
      </c>
      <c r="T25" s="389"/>
      <c r="U25" s="172"/>
      <c r="V25" s="170" t="s">
        <v>211</v>
      </c>
      <c r="W25" s="171"/>
      <c r="X25" s="172">
        <v>3987.5</v>
      </c>
      <c r="Y25" s="170" t="s">
        <v>238</v>
      </c>
      <c r="Z25" s="171">
        <v>44926</v>
      </c>
      <c r="AA25" s="173"/>
      <c r="AB25" s="174">
        <v>0</v>
      </c>
      <c r="AC25" s="175"/>
      <c r="AD25" s="172">
        <v>2800</v>
      </c>
      <c r="AE25" s="170" t="s">
        <v>282</v>
      </c>
      <c r="AF25" s="171">
        <v>44926</v>
      </c>
      <c r="AG25" s="172"/>
      <c r="AH25" s="170" t="s">
        <v>211</v>
      </c>
      <c r="AI25" s="171"/>
      <c r="AJ25" s="176"/>
      <c r="AK25" s="174">
        <v>0</v>
      </c>
      <c r="AL25" s="175"/>
      <c r="AM25" s="177"/>
      <c r="AN25" s="174">
        <v>0</v>
      </c>
      <c r="AO25" s="178"/>
      <c r="AP25" s="177"/>
      <c r="AQ25" s="174">
        <v>0</v>
      </c>
      <c r="AR25" s="178"/>
      <c r="AS25" s="177"/>
      <c r="AT25" s="174">
        <v>0</v>
      </c>
      <c r="AU25" s="178"/>
      <c r="AV25" s="177"/>
      <c r="AW25" s="174">
        <v>0</v>
      </c>
      <c r="AX25" s="179"/>
      <c r="AY25" s="179"/>
      <c r="AZ25" s="180">
        <v>0</v>
      </c>
      <c r="BA25" s="179"/>
      <c r="BB25" s="181" t="s">
        <v>148</v>
      </c>
      <c r="BC25" s="127">
        <v>0</v>
      </c>
      <c r="BD25" s="182">
        <v>0</v>
      </c>
      <c r="BE25" s="182">
        <v>0</v>
      </c>
      <c r="BF25" s="227" t="s">
        <v>148</v>
      </c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</row>
    <row r="26" spans="1:139" s="3" customFormat="1" ht="22.5" customHeight="1" x14ac:dyDescent="0.3">
      <c r="A26" s="184">
        <v>12</v>
      </c>
      <c r="B26" s="390" t="s">
        <v>51</v>
      </c>
      <c r="C26" s="373">
        <v>1938</v>
      </c>
      <c r="D26" s="374" t="s">
        <v>66</v>
      </c>
      <c r="E26" s="373">
        <v>4</v>
      </c>
      <c r="F26" s="373">
        <v>4</v>
      </c>
      <c r="G26" s="373">
        <v>40</v>
      </c>
      <c r="H26" s="373">
        <v>3</v>
      </c>
      <c r="I26" s="373">
        <v>37</v>
      </c>
      <c r="J26" s="373">
        <v>0</v>
      </c>
      <c r="K26" s="375">
        <v>4104</v>
      </c>
      <c r="L26" s="375">
        <v>2799.9</v>
      </c>
      <c r="M26" s="375">
        <v>292.7</v>
      </c>
      <c r="N26" s="375">
        <v>2507.1999999999998</v>
      </c>
      <c r="O26" s="373">
        <v>109</v>
      </c>
      <c r="P26" s="381"/>
      <c r="Q26" s="382"/>
      <c r="R26" s="391">
        <v>19089.7</v>
      </c>
      <c r="S26" s="392" t="s">
        <v>215</v>
      </c>
      <c r="T26" s="393">
        <v>44926</v>
      </c>
      <c r="U26" s="192"/>
      <c r="V26" s="190" t="s">
        <v>211</v>
      </c>
      <c r="W26" s="191"/>
      <c r="X26" s="192">
        <v>3811.13</v>
      </c>
      <c r="Y26" s="190" t="s">
        <v>239</v>
      </c>
      <c r="Z26" s="191">
        <v>44926</v>
      </c>
      <c r="AA26" s="193"/>
      <c r="AB26" s="194">
        <v>0</v>
      </c>
      <c r="AC26" s="195"/>
      <c r="AD26" s="192">
        <v>7494.71</v>
      </c>
      <c r="AE26" s="190" t="s">
        <v>283</v>
      </c>
      <c r="AF26" s="191">
        <v>44926</v>
      </c>
      <c r="AG26" s="192">
        <v>147.68</v>
      </c>
      <c r="AH26" s="190" t="s">
        <v>299</v>
      </c>
      <c r="AI26" s="191">
        <v>44926</v>
      </c>
      <c r="AJ26" s="196"/>
      <c r="AK26" s="194">
        <v>0</v>
      </c>
      <c r="AL26" s="195"/>
      <c r="AM26" s="197"/>
      <c r="AN26" s="194">
        <v>0</v>
      </c>
      <c r="AO26" s="198"/>
      <c r="AP26" s="197"/>
      <c r="AQ26" s="194">
        <v>0</v>
      </c>
      <c r="AR26" s="198"/>
      <c r="AS26" s="197"/>
      <c r="AT26" s="194">
        <v>0</v>
      </c>
      <c r="AU26" s="198"/>
      <c r="AV26" s="197"/>
      <c r="AW26" s="194">
        <v>0</v>
      </c>
      <c r="AX26" s="199"/>
      <c r="AY26" s="199"/>
      <c r="AZ26" s="200">
        <v>0</v>
      </c>
      <c r="BA26" s="199"/>
      <c r="BB26" s="201" t="s">
        <v>149</v>
      </c>
      <c r="BC26" s="127">
        <v>0</v>
      </c>
      <c r="BD26" s="153">
        <v>0</v>
      </c>
      <c r="BE26" s="153">
        <v>0</v>
      </c>
      <c r="BF26" s="227" t="s">
        <v>149</v>
      </c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</row>
    <row r="27" spans="1:139" s="3" customFormat="1" ht="30" customHeight="1" x14ac:dyDescent="0.3">
      <c r="A27" s="203">
        <v>13</v>
      </c>
      <c r="B27" s="394" t="s">
        <v>45</v>
      </c>
      <c r="C27" s="373">
        <v>1994</v>
      </c>
      <c r="D27" s="374" t="s">
        <v>66</v>
      </c>
      <c r="E27" s="373" t="s">
        <v>67</v>
      </c>
      <c r="F27" s="373">
        <v>6</v>
      </c>
      <c r="G27" s="373">
        <v>216</v>
      </c>
      <c r="H27" s="373">
        <v>23</v>
      </c>
      <c r="I27" s="379">
        <v>193</v>
      </c>
      <c r="J27" s="379">
        <v>0</v>
      </c>
      <c r="K27" s="375">
        <v>21202.400000000001</v>
      </c>
      <c r="L27" s="375">
        <v>15520</v>
      </c>
      <c r="M27" s="375">
        <v>14015</v>
      </c>
      <c r="N27" s="375">
        <v>1504.9</v>
      </c>
      <c r="O27" s="379">
        <v>626</v>
      </c>
      <c r="P27" s="381" t="s">
        <v>73</v>
      </c>
      <c r="Q27" s="382">
        <v>2019</v>
      </c>
      <c r="R27" s="395"/>
      <c r="S27" s="396" t="s">
        <v>211</v>
      </c>
      <c r="T27" s="397"/>
      <c r="U27" s="206">
        <v>9</v>
      </c>
      <c r="V27" s="204" t="s">
        <v>230</v>
      </c>
      <c r="W27" s="205">
        <v>44926</v>
      </c>
      <c r="X27" s="206"/>
      <c r="Y27" s="204" t="s">
        <v>211</v>
      </c>
      <c r="Z27" s="205"/>
      <c r="AA27" s="207"/>
      <c r="AB27" s="208">
        <v>0</v>
      </c>
      <c r="AC27" s="209"/>
      <c r="AD27" s="210"/>
      <c r="AE27" s="211" t="s">
        <v>211</v>
      </c>
      <c r="AF27" s="212"/>
      <c r="AG27" s="210"/>
      <c r="AH27" s="211" t="s">
        <v>211</v>
      </c>
      <c r="AI27" s="212"/>
      <c r="AJ27" s="213"/>
      <c r="AK27" s="214">
        <v>0</v>
      </c>
      <c r="AL27" s="215"/>
      <c r="AM27" s="216"/>
      <c r="AN27" s="214">
        <v>0</v>
      </c>
      <c r="AO27" s="217"/>
      <c r="AP27" s="216"/>
      <c r="AQ27" s="214">
        <v>0</v>
      </c>
      <c r="AR27" s="217"/>
      <c r="AS27" s="216"/>
      <c r="AT27" s="214">
        <v>0</v>
      </c>
      <c r="AU27" s="217"/>
      <c r="AV27" s="216"/>
      <c r="AW27" s="214">
        <v>0</v>
      </c>
      <c r="AX27" s="218"/>
      <c r="AY27" s="218"/>
      <c r="AZ27" s="219">
        <v>0</v>
      </c>
      <c r="BA27" s="218"/>
      <c r="BB27" s="220" t="s">
        <v>150</v>
      </c>
      <c r="BC27" s="127">
        <v>0</v>
      </c>
      <c r="BD27" s="221">
        <v>0</v>
      </c>
      <c r="BE27" s="221">
        <v>0</v>
      </c>
      <c r="BF27" s="227" t="s">
        <v>150</v>
      </c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</row>
    <row r="28" spans="1:139" s="9" customFormat="1" ht="30" customHeight="1" x14ac:dyDescent="0.3">
      <c r="A28" s="222">
        <v>14</v>
      </c>
      <c r="B28" s="398" t="s">
        <v>130</v>
      </c>
      <c r="C28" s="373">
        <v>1997</v>
      </c>
      <c r="D28" s="374" t="s">
        <v>66</v>
      </c>
      <c r="E28" s="373">
        <v>12</v>
      </c>
      <c r="F28" s="373">
        <v>4</v>
      </c>
      <c r="G28" s="373">
        <v>191</v>
      </c>
      <c r="H28" s="373">
        <v>35</v>
      </c>
      <c r="I28" s="379">
        <v>156</v>
      </c>
      <c r="J28" s="379">
        <v>0</v>
      </c>
      <c r="K28" s="375">
        <v>19491.599999999999</v>
      </c>
      <c r="L28" s="375">
        <v>12063.5</v>
      </c>
      <c r="M28" s="399">
        <v>2217</v>
      </c>
      <c r="N28" s="399">
        <v>9846.5</v>
      </c>
      <c r="O28" s="400">
        <v>578</v>
      </c>
      <c r="P28" s="381"/>
      <c r="Q28" s="382"/>
      <c r="R28" s="372"/>
      <c r="S28" s="232" t="s">
        <v>211</v>
      </c>
      <c r="T28" s="233"/>
      <c r="U28" s="226">
        <v>24</v>
      </c>
      <c r="V28" s="224" t="s">
        <v>231</v>
      </c>
      <c r="W28" s="225">
        <v>44926</v>
      </c>
      <c r="X28" s="226"/>
      <c r="Y28" s="224" t="s">
        <v>211</v>
      </c>
      <c r="Z28" s="225"/>
      <c r="AA28" s="193"/>
      <c r="AB28" s="42">
        <v>0</v>
      </c>
      <c r="AC28" s="195"/>
      <c r="AD28" s="226"/>
      <c r="AE28" s="224" t="s">
        <v>211</v>
      </c>
      <c r="AF28" s="225"/>
      <c r="AG28" s="226"/>
      <c r="AH28" s="224" t="s">
        <v>211</v>
      </c>
      <c r="AI28" s="225"/>
      <c r="AJ28" s="197"/>
      <c r="AK28" s="42">
        <v>0</v>
      </c>
      <c r="AL28" s="195"/>
      <c r="AM28" s="196"/>
      <c r="AN28" s="42">
        <v>0</v>
      </c>
      <c r="AO28" s="198"/>
      <c r="AP28" s="196"/>
      <c r="AQ28" s="42">
        <v>0</v>
      </c>
      <c r="AR28" s="198"/>
      <c r="AS28" s="196"/>
      <c r="AT28" s="42">
        <v>0</v>
      </c>
      <c r="AU28" s="198"/>
      <c r="AV28" s="196"/>
      <c r="AW28" s="42">
        <v>0</v>
      </c>
      <c r="AX28" s="199"/>
      <c r="AY28" s="199"/>
      <c r="AZ28" s="200">
        <v>0</v>
      </c>
      <c r="BA28" s="199"/>
      <c r="BB28" s="227" t="s">
        <v>151</v>
      </c>
      <c r="BC28" s="127">
        <v>0</v>
      </c>
      <c r="BD28" s="46">
        <v>26200277.32</v>
      </c>
      <c r="BE28" s="46">
        <v>284379.36</v>
      </c>
      <c r="BF28" s="227" t="s">
        <v>151</v>
      </c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</row>
    <row r="29" spans="1:139" s="3" customFormat="1" ht="22.5" customHeight="1" x14ac:dyDescent="0.3">
      <c r="A29" s="222">
        <v>15</v>
      </c>
      <c r="B29" s="398" t="s">
        <v>52</v>
      </c>
      <c r="C29" s="373">
        <v>1955</v>
      </c>
      <c r="D29" s="374" t="s">
        <v>66</v>
      </c>
      <c r="E29" s="373">
        <v>4</v>
      </c>
      <c r="F29" s="373">
        <v>4</v>
      </c>
      <c r="G29" s="379">
        <v>52</v>
      </c>
      <c r="H29" s="373">
        <v>11</v>
      </c>
      <c r="I29" s="373">
        <v>41</v>
      </c>
      <c r="J29" s="373">
        <v>0</v>
      </c>
      <c r="K29" s="375">
        <v>3003.6</v>
      </c>
      <c r="L29" s="375">
        <v>2613.1</v>
      </c>
      <c r="M29" s="375">
        <v>533.9</v>
      </c>
      <c r="N29" s="375">
        <v>2079.1999999999998</v>
      </c>
      <c r="O29" s="373">
        <v>123</v>
      </c>
      <c r="P29" s="381"/>
      <c r="Q29" s="382"/>
      <c r="R29" s="372">
        <v>10948.3</v>
      </c>
      <c r="S29" s="232" t="s">
        <v>216</v>
      </c>
      <c r="T29" s="233">
        <v>44926</v>
      </c>
      <c r="U29" s="226"/>
      <c r="V29" s="224" t="s">
        <v>211</v>
      </c>
      <c r="W29" s="225"/>
      <c r="X29" s="226">
        <v>4415</v>
      </c>
      <c r="Y29" s="224" t="s">
        <v>240</v>
      </c>
      <c r="Z29" s="225">
        <v>44926</v>
      </c>
      <c r="AA29" s="193"/>
      <c r="AB29" s="42">
        <v>0</v>
      </c>
      <c r="AC29" s="195"/>
      <c r="AD29" s="226">
        <v>2848</v>
      </c>
      <c r="AE29" s="224" t="s">
        <v>284</v>
      </c>
      <c r="AF29" s="225">
        <v>44926</v>
      </c>
      <c r="AG29" s="226"/>
      <c r="AH29" s="224" t="s">
        <v>211</v>
      </c>
      <c r="AI29" s="225"/>
      <c r="AJ29" s="197"/>
      <c r="AK29" s="42">
        <v>0</v>
      </c>
      <c r="AL29" s="195"/>
      <c r="AM29" s="197"/>
      <c r="AN29" s="42">
        <v>0</v>
      </c>
      <c r="AO29" s="198"/>
      <c r="AP29" s="197"/>
      <c r="AQ29" s="42">
        <v>0</v>
      </c>
      <c r="AR29" s="198"/>
      <c r="AS29" s="197"/>
      <c r="AT29" s="42">
        <v>0</v>
      </c>
      <c r="AU29" s="198"/>
      <c r="AV29" s="197"/>
      <c r="AW29" s="42">
        <v>0</v>
      </c>
      <c r="AX29" s="199"/>
      <c r="AY29" s="199"/>
      <c r="AZ29" s="200">
        <v>0</v>
      </c>
      <c r="BA29" s="199"/>
      <c r="BB29" s="227" t="s">
        <v>152</v>
      </c>
      <c r="BC29" s="193">
        <v>0</v>
      </c>
      <c r="BD29" s="46">
        <v>0</v>
      </c>
      <c r="BE29" s="46">
        <v>0</v>
      </c>
      <c r="BF29" s="227" t="s">
        <v>152</v>
      </c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</row>
    <row r="30" spans="1:139" s="5" customFormat="1" ht="22.5" customHeight="1" x14ac:dyDescent="0.3">
      <c r="A30" s="222">
        <v>16</v>
      </c>
      <c r="B30" s="370" t="s">
        <v>131</v>
      </c>
      <c r="C30" s="383">
        <v>1975</v>
      </c>
      <c r="D30" s="384" t="s">
        <v>66</v>
      </c>
      <c r="E30" s="383">
        <v>9</v>
      </c>
      <c r="F30" s="383">
        <v>4</v>
      </c>
      <c r="G30" s="383">
        <v>251</v>
      </c>
      <c r="H30" s="383">
        <v>16</v>
      </c>
      <c r="I30" s="383">
        <v>235</v>
      </c>
      <c r="J30" s="383">
        <v>0</v>
      </c>
      <c r="K30" s="385">
        <v>16647.2</v>
      </c>
      <c r="L30" s="385">
        <v>12993.2</v>
      </c>
      <c r="M30" s="385">
        <v>792.4</v>
      </c>
      <c r="N30" s="385">
        <v>12200.8</v>
      </c>
      <c r="O30" s="383">
        <v>523</v>
      </c>
      <c r="P30" s="381"/>
      <c r="Q30" s="382"/>
      <c r="R30" s="372"/>
      <c r="S30" s="232" t="s">
        <v>211</v>
      </c>
      <c r="T30" s="233"/>
      <c r="U30" s="234">
        <v>4</v>
      </c>
      <c r="V30" s="232" t="s">
        <v>232</v>
      </c>
      <c r="W30" s="233">
        <v>44926</v>
      </c>
      <c r="X30" s="234"/>
      <c r="Y30" s="232" t="s">
        <v>211</v>
      </c>
      <c r="Z30" s="233"/>
      <c r="AA30" s="155"/>
      <c r="AB30" s="42">
        <v>0</v>
      </c>
      <c r="AC30" s="235"/>
      <c r="AD30" s="234"/>
      <c r="AE30" s="232" t="s">
        <v>211</v>
      </c>
      <c r="AF30" s="233"/>
      <c r="AG30" s="234"/>
      <c r="AH30" s="232" t="s">
        <v>211</v>
      </c>
      <c r="AI30" s="233"/>
      <c r="AJ30" s="156"/>
      <c r="AK30" s="42">
        <v>0</v>
      </c>
      <c r="AL30" s="235"/>
      <c r="AM30" s="156"/>
      <c r="AN30" s="42">
        <v>0</v>
      </c>
      <c r="AO30" s="236"/>
      <c r="AP30" s="156"/>
      <c r="AQ30" s="42">
        <v>0</v>
      </c>
      <c r="AR30" s="236"/>
      <c r="AS30" s="156"/>
      <c r="AT30" s="42">
        <v>0</v>
      </c>
      <c r="AU30" s="236"/>
      <c r="AV30" s="156"/>
      <c r="AW30" s="42">
        <v>0</v>
      </c>
      <c r="AX30" s="237"/>
      <c r="AY30" s="237"/>
      <c r="AZ30" s="200">
        <v>0</v>
      </c>
      <c r="BA30" s="237"/>
      <c r="BB30" s="238" t="s">
        <v>153</v>
      </c>
      <c r="BC30" s="155">
        <v>0</v>
      </c>
      <c r="BD30" s="42">
        <v>0</v>
      </c>
      <c r="BE30" s="42">
        <v>0</v>
      </c>
      <c r="BF30" s="238" t="s">
        <v>153</v>
      </c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</row>
    <row r="31" spans="1:139" s="5" customFormat="1" ht="22.5" customHeight="1" x14ac:dyDescent="0.3">
      <c r="A31" s="222">
        <v>17</v>
      </c>
      <c r="B31" s="230" t="s">
        <v>132</v>
      </c>
      <c r="C31" s="130">
        <v>1974</v>
      </c>
      <c r="D31" s="131" t="s">
        <v>312</v>
      </c>
      <c r="E31" s="130">
        <v>9</v>
      </c>
      <c r="F31" s="130">
        <v>2</v>
      </c>
      <c r="G31" s="130">
        <v>113</v>
      </c>
      <c r="H31" s="130">
        <v>12</v>
      </c>
      <c r="I31" s="130">
        <v>101</v>
      </c>
      <c r="J31" s="130">
        <v>0</v>
      </c>
      <c r="K31" s="154">
        <v>950.2</v>
      </c>
      <c r="L31" s="154">
        <v>6384.2</v>
      </c>
      <c r="M31" s="154">
        <v>498.2</v>
      </c>
      <c r="N31" s="154">
        <v>5886</v>
      </c>
      <c r="O31" s="130">
        <v>272</v>
      </c>
      <c r="P31" s="167"/>
      <c r="Q31" s="168"/>
      <c r="R31" s="231"/>
      <c r="S31" s="232" t="s">
        <v>211</v>
      </c>
      <c r="T31" s="233"/>
      <c r="U31" s="234">
        <v>2</v>
      </c>
      <c r="V31" s="232" t="s">
        <v>233</v>
      </c>
      <c r="W31" s="233">
        <v>44926</v>
      </c>
      <c r="X31" s="234"/>
      <c r="Y31" s="232" t="s">
        <v>211</v>
      </c>
      <c r="Z31" s="233"/>
      <c r="AA31" s="155"/>
      <c r="AB31" s="42">
        <v>0</v>
      </c>
      <c r="AC31" s="235"/>
      <c r="AD31" s="234"/>
      <c r="AE31" s="232" t="s">
        <v>211</v>
      </c>
      <c r="AF31" s="233"/>
      <c r="AG31" s="234"/>
      <c r="AH31" s="232" t="s">
        <v>211</v>
      </c>
      <c r="AI31" s="233"/>
      <c r="AJ31" s="156"/>
      <c r="AK31" s="42">
        <v>0</v>
      </c>
      <c r="AL31" s="235"/>
      <c r="AM31" s="156"/>
      <c r="AN31" s="42">
        <v>0</v>
      </c>
      <c r="AO31" s="236"/>
      <c r="AP31" s="156"/>
      <c r="AQ31" s="42">
        <v>0</v>
      </c>
      <c r="AR31" s="236"/>
      <c r="AS31" s="156"/>
      <c r="AT31" s="42">
        <v>0</v>
      </c>
      <c r="AU31" s="236"/>
      <c r="AV31" s="156"/>
      <c r="AW31" s="42">
        <v>0</v>
      </c>
      <c r="AX31" s="237"/>
      <c r="AY31" s="237"/>
      <c r="AZ31" s="200">
        <v>0</v>
      </c>
      <c r="BA31" s="237"/>
      <c r="BB31" s="238" t="s">
        <v>154</v>
      </c>
      <c r="BC31" s="155">
        <v>0</v>
      </c>
      <c r="BD31" s="42">
        <v>0</v>
      </c>
      <c r="BE31" s="42">
        <v>0</v>
      </c>
      <c r="BF31" s="238" t="s">
        <v>154</v>
      </c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</row>
    <row r="32" spans="1:139" s="3" customFormat="1" ht="34.5" customHeight="1" x14ac:dyDescent="0.3">
      <c r="A32" s="222">
        <v>18</v>
      </c>
      <c r="B32" s="228" t="s">
        <v>53</v>
      </c>
      <c r="C32" s="133">
        <v>1952</v>
      </c>
      <c r="D32" s="109" t="s">
        <v>68</v>
      </c>
      <c r="E32" s="133">
        <v>2</v>
      </c>
      <c r="F32" s="133">
        <v>3</v>
      </c>
      <c r="G32" s="229">
        <v>19</v>
      </c>
      <c r="H32" s="133">
        <v>5</v>
      </c>
      <c r="I32" s="133">
        <v>14</v>
      </c>
      <c r="J32" s="133">
        <v>0</v>
      </c>
      <c r="K32" s="135">
        <v>1106.2</v>
      </c>
      <c r="L32" s="135">
        <v>1013.0999999999999</v>
      </c>
      <c r="M32" s="135">
        <v>298.3</v>
      </c>
      <c r="N32" s="135">
        <v>714.8</v>
      </c>
      <c r="O32" s="133">
        <v>53</v>
      </c>
      <c r="P32" s="156"/>
      <c r="Q32" s="45"/>
      <c r="R32" s="223"/>
      <c r="S32" s="224" t="s">
        <v>211</v>
      </c>
      <c r="T32" s="225"/>
      <c r="U32" s="226"/>
      <c r="V32" s="224" t="s">
        <v>211</v>
      </c>
      <c r="W32" s="225"/>
      <c r="X32" s="226">
        <v>3687.8</v>
      </c>
      <c r="Y32" s="224" t="s">
        <v>241</v>
      </c>
      <c r="Z32" s="225">
        <v>44926</v>
      </c>
      <c r="AA32" s="193"/>
      <c r="AB32" s="42">
        <v>0</v>
      </c>
      <c r="AC32" s="195"/>
      <c r="AD32" s="226">
        <v>2375.9</v>
      </c>
      <c r="AE32" s="224" t="s">
        <v>285</v>
      </c>
      <c r="AF32" s="225">
        <v>44926</v>
      </c>
      <c r="AG32" s="226">
        <v>155.76</v>
      </c>
      <c r="AH32" s="224" t="s">
        <v>300</v>
      </c>
      <c r="AI32" s="225">
        <v>44926</v>
      </c>
      <c r="AJ32" s="196"/>
      <c r="AK32" s="42">
        <v>0</v>
      </c>
      <c r="AL32" s="195"/>
      <c r="AM32" s="196"/>
      <c r="AN32" s="42">
        <v>0</v>
      </c>
      <c r="AO32" s="198"/>
      <c r="AP32" s="196"/>
      <c r="AQ32" s="42">
        <v>0</v>
      </c>
      <c r="AR32" s="198"/>
      <c r="AS32" s="196"/>
      <c r="AT32" s="42">
        <v>0</v>
      </c>
      <c r="AU32" s="198"/>
      <c r="AV32" s="196"/>
      <c r="AW32" s="42">
        <v>0</v>
      </c>
      <c r="AX32" s="199"/>
      <c r="AY32" s="199"/>
      <c r="AZ32" s="200">
        <v>0</v>
      </c>
      <c r="BA32" s="199"/>
      <c r="BB32" s="227" t="s">
        <v>155</v>
      </c>
      <c r="BC32" s="193">
        <v>0</v>
      </c>
      <c r="BD32" s="46">
        <v>0</v>
      </c>
      <c r="BE32" s="46">
        <v>0</v>
      </c>
      <c r="BF32" s="227" t="s">
        <v>155</v>
      </c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</row>
    <row r="33" spans="1:139" s="5" customFormat="1" ht="22.5" customHeight="1" x14ac:dyDescent="0.3">
      <c r="A33" s="222">
        <v>19</v>
      </c>
      <c r="B33" s="228" t="s">
        <v>54</v>
      </c>
      <c r="C33" s="133">
        <v>1995</v>
      </c>
      <c r="D33" s="109" t="s">
        <v>66</v>
      </c>
      <c r="E33" s="133">
        <v>9</v>
      </c>
      <c r="F33" s="133">
        <v>3</v>
      </c>
      <c r="G33" s="133">
        <v>108</v>
      </c>
      <c r="H33" s="133">
        <v>15</v>
      </c>
      <c r="I33" s="133">
        <v>93</v>
      </c>
      <c r="J33" s="133">
        <v>0</v>
      </c>
      <c r="K33" s="135">
        <v>10326.799999999999</v>
      </c>
      <c r="L33" s="135">
        <v>6801.2</v>
      </c>
      <c r="M33" s="135">
        <v>711</v>
      </c>
      <c r="N33" s="135">
        <v>6090.2</v>
      </c>
      <c r="O33" s="133">
        <v>311</v>
      </c>
      <c r="P33" s="156"/>
      <c r="Q33" s="45"/>
      <c r="R33" s="223"/>
      <c r="S33" s="224" t="s">
        <v>211</v>
      </c>
      <c r="T33" s="225"/>
      <c r="U33" s="226">
        <v>3</v>
      </c>
      <c r="V33" s="224" t="s">
        <v>234</v>
      </c>
      <c r="W33" s="225">
        <v>44926</v>
      </c>
      <c r="X33" s="226"/>
      <c r="Y33" s="224" t="s">
        <v>211</v>
      </c>
      <c r="Z33" s="225"/>
      <c r="AA33" s="155"/>
      <c r="AB33" s="42">
        <v>0</v>
      </c>
      <c r="AC33" s="235"/>
      <c r="AD33" s="226"/>
      <c r="AE33" s="224" t="s">
        <v>211</v>
      </c>
      <c r="AF33" s="225"/>
      <c r="AG33" s="226"/>
      <c r="AH33" s="224" t="s">
        <v>211</v>
      </c>
      <c r="AI33" s="225"/>
      <c r="AJ33" s="156"/>
      <c r="AK33" s="42">
        <v>0</v>
      </c>
      <c r="AL33" s="235"/>
      <c r="AM33" s="156"/>
      <c r="AN33" s="42">
        <v>0</v>
      </c>
      <c r="AO33" s="236"/>
      <c r="AP33" s="156"/>
      <c r="AQ33" s="42">
        <v>0</v>
      </c>
      <c r="AR33" s="236"/>
      <c r="AS33" s="156"/>
      <c r="AT33" s="42">
        <v>0</v>
      </c>
      <c r="AU33" s="236"/>
      <c r="AV33" s="156"/>
      <c r="AW33" s="42">
        <v>0</v>
      </c>
      <c r="AX33" s="237"/>
      <c r="AY33" s="237"/>
      <c r="AZ33" s="200">
        <v>0</v>
      </c>
      <c r="BA33" s="237"/>
      <c r="BB33" s="227" t="s">
        <v>156</v>
      </c>
      <c r="BC33" s="155">
        <v>0</v>
      </c>
      <c r="BD33" s="46">
        <v>0</v>
      </c>
      <c r="BE33" s="46">
        <v>0</v>
      </c>
      <c r="BF33" s="227" t="s">
        <v>156</v>
      </c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</row>
    <row r="34" spans="1:139" s="10" customFormat="1" ht="22.5" customHeight="1" x14ac:dyDescent="0.3">
      <c r="A34" s="222">
        <v>20</v>
      </c>
      <c r="B34" s="239" t="s">
        <v>133</v>
      </c>
      <c r="C34" s="240">
        <v>1999</v>
      </c>
      <c r="D34" s="241" t="s">
        <v>313</v>
      </c>
      <c r="E34" s="240">
        <v>9</v>
      </c>
      <c r="F34" s="240">
        <v>4</v>
      </c>
      <c r="G34" s="240">
        <v>144</v>
      </c>
      <c r="H34" s="240">
        <v>19</v>
      </c>
      <c r="I34" s="240">
        <v>125</v>
      </c>
      <c r="J34" s="240"/>
      <c r="K34" s="242">
        <v>13177.2</v>
      </c>
      <c r="L34" s="242">
        <v>9106.7999999999993</v>
      </c>
      <c r="M34" s="242">
        <v>1286.7</v>
      </c>
      <c r="N34" s="242">
        <v>7820.1</v>
      </c>
      <c r="O34" s="240"/>
      <c r="P34" s="156"/>
      <c r="Q34" s="45"/>
      <c r="R34" s="231"/>
      <c r="S34" s="232" t="s">
        <v>211</v>
      </c>
      <c r="T34" s="233"/>
      <c r="U34" s="234">
        <v>4</v>
      </c>
      <c r="V34" s="232" t="s">
        <v>232</v>
      </c>
      <c r="W34" s="233">
        <v>44926</v>
      </c>
      <c r="X34" s="234"/>
      <c r="Y34" s="232" t="s">
        <v>211</v>
      </c>
      <c r="Z34" s="233"/>
      <c r="AA34" s="155"/>
      <c r="AB34" s="42">
        <v>0</v>
      </c>
      <c r="AC34" s="235"/>
      <c r="AD34" s="234"/>
      <c r="AE34" s="232" t="s">
        <v>211</v>
      </c>
      <c r="AF34" s="233"/>
      <c r="AG34" s="234"/>
      <c r="AH34" s="232" t="s">
        <v>211</v>
      </c>
      <c r="AI34" s="233"/>
      <c r="AJ34" s="156"/>
      <c r="AK34" s="42">
        <v>0</v>
      </c>
      <c r="AL34" s="235"/>
      <c r="AM34" s="156"/>
      <c r="AN34" s="42">
        <v>0</v>
      </c>
      <c r="AO34" s="236"/>
      <c r="AP34" s="156"/>
      <c r="AQ34" s="42">
        <v>0</v>
      </c>
      <c r="AR34" s="236"/>
      <c r="AS34" s="156"/>
      <c r="AT34" s="42">
        <v>0</v>
      </c>
      <c r="AU34" s="236"/>
      <c r="AV34" s="156"/>
      <c r="AW34" s="42">
        <v>0</v>
      </c>
      <c r="AX34" s="237"/>
      <c r="AY34" s="237"/>
      <c r="AZ34" s="200">
        <v>0</v>
      </c>
      <c r="BA34" s="237"/>
      <c r="BB34" s="238" t="s">
        <v>157</v>
      </c>
      <c r="BC34" s="155">
        <v>0</v>
      </c>
      <c r="BD34" s="42">
        <v>15220815.17</v>
      </c>
      <c r="BE34" s="42">
        <v>165714.19</v>
      </c>
      <c r="BF34" s="238" t="s">
        <v>157</v>
      </c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</row>
    <row r="35" spans="1:139" s="3" customFormat="1" ht="39" customHeight="1" x14ac:dyDescent="0.3">
      <c r="A35" s="222">
        <v>21</v>
      </c>
      <c r="B35" s="228" t="s">
        <v>55</v>
      </c>
      <c r="C35" s="133">
        <v>1952</v>
      </c>
      <c r="D35" s="109" t="s">
        <v>68</v>
      </c>
      <c r="E35" s="133">
        <v>2</v>
      </c>
      <c r="F35" s="133">
        <v>1</v>
      </c>
      <c r="G35" s="229">
        <v>8</v>
      </c>
      <c r="H35" s="133">
        <v>3</v>
      </c>
      <c r="I35" s="133">
        <v>5</v>
      </c>
      <c r="J35" s="133">
        <v>0</v>
      </c>
      <c r="K35" s="135">
        <v>394.3</v>
      </c>
      <c r="L35" s="135">
        <v>356.3</v>
      </c>
      <c r="M35" s="135">
        <v>150.80000000000001</v>
      </c>
      <c r="N35" s="135">
        <v>205.5</v>
      </c>
      <c r="O35" s="133">
        <v>29</v>
      </c>
      <c r="P35" s="156"/>
      <c r="Q35" s="45"/>
      <c r="R35" s="223"/>
      <c r="S35" s="224" t="s">
        <v>211</v>
      </c>
      <c r="T35" s="225"/>
      <c r="U35" s="226"/>
      <c r="V35" s="224" t="s">
        <v>211</v>
      </c>
      <c r="W35" s="225"/>
      <c r="X35" s="226">
        <v>1491</v>
      </c>
      <c r="Y35" s="224" t="s">
        <v>242</v>
      </c>
      <c r="Z35" s="225">
        <v>44926</v>
      </c>
      <c r="AA35" s="193"/>
      <c r="AB35" s="42">
        <v>0</v>
      </c>
      <c r="AC35" s="195"/>
      <c r="AD35" s="226">
        <v>1182.78</v>
      </c>
      <c r="AE35" s="224" t="s">
        <v>286</v>
      </c>
      <c r="AF35" s="225">
        <v>44926</v>
      </c>
      <c r="AG35" s="226">
        <v>77</v>
      </c>
      <c r="AH35" s="224" t="s">
        <v>301</v>
      </c>
      <c r="AI35" s="225">
        <v>44926</v>
      </c>
      <c r="AJ35" s="197"/>
      <c r="AK35" s="42">
        <v>0</v>
      </c>
      <c r="AL35" s="195"/>
      <c r="AM35" s="196"/>
      <c r="AN35" s="42">
        <v>0</v>
      </c>
      <c r="AO35" s="198"/>
      <c r="AP35" s="196"/>
      <c r="AQ35" s="42">
        <v>0</v>
      </c>
      <c r="AR35" s="198"/>
      <c r="AS35" s="196"/>
      <c r="AT35" s="42">
        <v>0</v>
      </c>
      <c r="AU35" s="198"/>
      <c r="AV35" s="196"/>
      <c r="AW35" s="42">
        <v>0</v>
      </c>
      <c r="AX35" s="199"/>
      <c r="AY35" s="199"/>
      <c r="AZ35" s="200">
        <v>0</v>
      </c>
      <c r="BA35" s="199"/>
      <c r="BB35" s="227" t="s">
        <v>158</v>
      </c>
      <c r="BC35" s="193">
        <v>0</v>
      </c>
      <c r="BD35" s="46">
        <v>0</v>
      </c>
      <c r="BE35" s="46">
        <v>0</v>
      </c>
      <c r="BF35" s="227" t="s">
        <v>158</v>
      </c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</row>
    <row r="36" spans="1:139" s="3" customFormat="1" ht="39" customHeight="1" x14ac:dyDescent="0.3">
      <c r="A36" s="161">
        <v>22</v>
      </c>
      <c r="B36" s="162" t="s">
        <v>56</v>
      </c>
      <c r="C36" s="163">
        <v>1950</v>
      </c>
      <c r="D36" s="164" t="s">
        <v>68</v>
      </c>
      <c r="E36" s="163">
        <v>2</v>
      </c>
      <c r="F36" s="163">
        <v>1</v>
      </c>
      <c r="G36" s="165">
        <v>8</v>
      </c>
      <c r="H36" s="163">
        <v>1</v>
      </c>
      <c r="I36" s="163">
        <v>7</v>
      </c>
      <c r="J36" s="163">
        <v>0</v>
      </c>
      <c r="K36" s="166">
        <v>490.09999999999997</v>
      </c>
      <c r="L36" s="166">
        <v>450.2</v>
      </c>
      <c r="M36" s="166">
        <v>51.4</v>
      </c>
      <c r="N36" s="166">
        <v>398.8</v>
      </c>
      <c r="O36" s="163">
        <v>21</v>
      </c>
      <c r="P36" s="167"/>
      <c r="Q36" s="168"/>
      <c r="R36" s="169"/>
      <c r="S36" s="170" t="s">
        <v>211</v>
      </c>
      <c r="T36" s="171"/>
      <c r="U36" s="172"/>
      <c r="V36" s="170" t="s">
        <v>211</v>
      </c>
      <c r="W36" s="171"/>
      <c r="X36" s="172">
        <v>1616</v>
      </c>
      <c r="Y36" s="170" t="s">
        <v>243</v>
      </c>
      <c r="Z36" s="171">
        <v>44926</v>
      </c>
      <c r="AA36" s="173"/>
      <c r="AB36" s="174">
        <v>0</v>
      </c>
      <c r="AC36" s="175"/>
      <c r="AD36" s="172">
        <v>1222.22</v>
      </c>
      <c r="AE36" s="170" t="s">
        <v>287</v>
      </c>
      <c r="AF36" s="171">
        <v>44926</v>
      </c>
      <c r="AG36" s="172">
        <v>82</v>
      </c>
      <c r="AH36" s="170" t="s">
        <v>302</v>
      </c>
      <c r="AI36" s="171">
        <v>44926</v>
      </c>
      <c r="AJ36" s="177"/>
      <c r="AK36" s="174">
        <v>0</v>
      </c>
      <c r="AL36" s="175"/>
      <c r="AM36" s="176"/>
      <c r="AN36" s="174">
        <v>0</v>
      </c>
      <c r="AO36" s="178"/>
      <c r="AP36" s="176"/>
      <c r="AQ36" s="174">
        <v>0</v>
      </c>
      <c r="AR36" s="178"/>
      <c r="AS36" s="176"/>
      <c r="AT36" s="174">
        <v>0</v>
      </c>
      <c r="AU36" s="178"/>
      <c r="AV36" s="176"/>
      <c r="AW36" s="174">
        <v>0</v>
      </c>
      <c r="AX36" s="179"/>
      <c r="AY36" s="179"/>
      <c r="AZ36" s="180">
        <v>0</v>
      </c>
      <c r="BA36" s="179"/>
      <c r="BB36" s="181" t="s">
        <v>159</v>
      </c>
      <c r="BC36" s="173">
        <v>0</v>
      </c>
      <c r="BD36" s="182">
        <v>0</v>
      </c>
      <c r="BE36" s="182">
        <v>0</v>
      </c>
      <c r="BF36" s="227" t="s">
        <v>159</v>
      </c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</row>
    <row r="37" spans="1:139" s="3" customFormat="1" ht="36" customHeight="1" x14ac:dyDescent="0.3">
      <c r="A37" s="184">
        <v>23</v>
      </c>
      <c r="B37" s="185" t="s">
        <v>57</v>
      </c>
      <c r="C37" s="133">
        <v>1950</v>
      </c>
      <c r="D37" s="109" t="s">
        <v>68</v>
      </c>
      <c r="E37" s="133">
        <v>2</v>
      </c>
      <c r="F37" s="133">
        <v>1</v>
      </c>
      <c r="G37" s="229">
        <v>8</v>
      </c>
      <c r="H37" s="133">
        <v>2</v>
      </c>
      <c r="I37" s="133">
        <v>6</v>
      </c>
      <c r="J37" s="133">
        <v>0</v>
      </c>
      <c r="K37" s="135">
        <v>480.7</v>
      </c>
      <c r="L37" s="135">
        <v>440.79999999999995</v>
      </c>
      <c r="M37" s="135">
        <v>103.4</v>
      </c>
      <c r="N37" s="135">
        <v>337.4</v>
      </c>
      <c r="O37" s="133">
        <v>22</v>
      </c>
      <c r="P37" s="156"/>
      <c r="Q37" s="45"/>
      <c r="R37" s="189"/>
      <c r="S37" s="190" t="s">
        <v>211</v>
      </c>
      <c r="T37" s="191"/>
      <c r="U37" s="192"/>
      <c r="V37" s="190" t="s">
        <v>211</v>
      </c>
      <c r="W37" s="191"/>
      <c r="X37" s="192">
        <v>1628.5</v>
      </c>
      <c r="Y37" s="190" t="s">
        <v>244</v>
      </c>
      <c r="Z37" s="191">
        <v>44926</v>
      </c>
      <c r="AA37" s="193"/>
      <c r="AB37" s="194">
        <v>0</v>
      </c>
      <c r="AC37" s="195"/>
      <c r="AD37" s="192">
        <v>1226.22</v>
      </c>
      <c r="AE37" s="190" t="s">
        <v>288</v>
      </c>
      <c r="AF37" s="191">
        <v>44926</v>
      </c>
      <c r="AG37" s="192">
        <v>82</v>
      </c>
      <c r="AH37" s="190" t="s">
        <v>302</v>
      </c>
      <c r="AI37" s="191">
        <v>44926</v>
      </c>
      <c r="AJ37" s="197"/>
      <c r="AK37" s="194">
        <v>0</v>
      </c>
      <c r="AL37" s="195"/>
      <c r="AM37" s="196"/>
      <c r="AN37" s="194">
        <v>0</v>
      </c>
      <c r="AO37" s="198"/>
      <c r="AP37" s="196"/>
      <c r="AQ37" s="194">
        <v>0</v>
      </c>
      <c r="AR37" s="198"/>
      <c r="AS37" s="196"/>
      <c r="AT37" s="194">
        <v>0</v>
      </c>
      <c r="AU37" s="198"/>
      <c r="AV37" s="196"/>
      <c r="AW37" s="194">
        <v>0</v>
      </c>
      <c r="AX37" s="199"/>
      <c r="AY37" s="199"/>
      <c r="AZ37" s="200">
        <v>0</v>
      </c>
      <c r="BA37" s="199"/>
      <c r="BB37" s="201" t="s">
        <v>160</v>
      </c>
      <c r="BC37" s="193">
        <v>0</v>
      </c>
      <c r="BD37" s="153">
        <v>0</v>
      </c>
      <c r="BE37" s="153">
        <v>0</v>
      </c>
      <c r="BF37" s="227" t="s">
        <v>160</v>
      </c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</row>
    <row r="38" spans="1:139" s="3" customFormat="1" ht="36" customHeight="1" x14ac:dyDescent="0.3">
      <c r="A38" s="184">
        <v>24</v>
      </c>
      <c r="B38" s="185" t="s">
        <v>58</v>
      </c>
      <c r="C38" s="133">
        <v>1950</v>
      </c>
      <c r="D38" s="109" t="s">
        <v>68</v>
      </c>
      <c r="E38" s="133">
        <v>2</v>
      </c>
      <c r="F38" s="133">
        <v>1</v>
      </c>
      <c r="G38" s="229">
        <v>9</v>
      </c>
      <c r="H38" s="133">
        <v>0</v>
      </c>
      <c r="I38" s="133">
        <v>9</v>
      </c>
      <c r="J38" s="133">
        <v>0</v>
      </c>
      <c r="K38" s="135">
        <v>486.2</v>
      </c>
      <c r="L38" s="135">
        <v>372.5</v>
      </c>
      <c r="M38" s="135">
        <v>0</v>
      </c>
      <c r="N38" s="135">
        <v>372.5</v>
      </c>
      <c r="O38" s="133">
        <v>13</v>
      </c>
      <c r="P38" s="156"/>
      <c r="Q38" s="45"/>
      <c r="R38" s="189"/>
      <c r="S38" s="190" t="s">
        <v>211</v>
      </c>
      <c r="T38" s="191"/>
      <c r="U38" s="192"/>
      <c r="V38" s="190" t="s">
        <v>211</v>
      </c>
      <c r="W38" s="191"/>
      <c r="X38" s="192">
        <v>1628.5</v>
      </c>
      <c r="Y38" s="190" t="s">
        <v>244</v>
      </c>
      <c r="Z38" s="191">
        <v>44926</v>
      </c>
      <c r="AA38" s="193"/>
      <c r="AB38" s="194">
        <v>0</v>
      </c>
      <c r="AC38" s="195"/>
      <c r="AD38" s="192">
        <v>1227</v>
      </c>
      <c r="AE38" s="190" t="s">
        <v>289</v>
      </c>
      <c r="AF38" s="191">
        <v>44926</v>
      </c>
      <c r="AG38" s="192">
        <v>82</v>
      </c>
      <c r="AH38" s="190" t="s">
        <v>302</v>
      </c>
      <c r="AI38" s="191">
        <v>44926</v>
      </c>
      <c r="AJ38" s="197"/>
      <c r="AK38" s="194">
        <v>0</v>
      </c>
      <c r="AL38" s="195"/>
      <c r="AM38" s="197"/>
      <c r="AN38" s="194">
        <v>0</v>
      </c>
      <c r="AO38" s="198"/>
      <c r="AP38" s="197"/>
      <c r="AQ38" s="194">
        <v>0</v>
      </c>
      <c r="AR38" s="198"/>
      <c r="AS38" s="197"/>
      <c r="AT38" s="194">
        <v>0</v>
      </c>
      <c r="AU38" s="198"/>
      <c r="AV38" s="197"/>
      <c r="AW38" s="194">
        <v>0</v>
      </c>
      <c r="AX38" s="199"/>
      <c r="AY38" s="199"/>
      <c r="AZ38" s="200">
        <v>0</v>
      </c>
      <c r="BA38" s="199"/>
      <c r="BB38" s="201" t="s">
        <v>161</v>
      </c>
      <c r="BC38" s="193">
        <v>0</v>
      </c>
      <c r="BD38" s="153">
        <v>0</v>
      </c>
      <c r="BE38" s="153">
        <v>0</v>
      </c>
      <c r="BF38" s="227" t="s">
        <v>161</v>
      </c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</row>
    <row r="39" spans="1:139" s="3" customFormat="1" ht="22.5" customHeight="1" x14ac:dyDescent="0.3">
      <c r="A39" s="184">
        <v>25</v>
      </c>
      <c r="B39" s="243" t="s">
        <v>59</v>
      </c>
      <c r="C39" s="186">
        <v>1949</v>
      </c>
      <c r="D39" s="187" t="s">
        <v>66</v>
      </c>
      <c r="E39" s="186">
        <v>2</v>
      </c>
      <c r="F39" s="186">
        <v>1</v>
      </c>
      <c r="G39" s="186">
        <v>8</v>
      </c>
      <c r="H39" s="186">
        <v>2</v>
      </c>
      <c r="I39" s="186">
        <v>4</v>
      </c>
      <c r="J39" s="186">
        <v>2</v>
      </c>
      <c r="K39" s="188">
        <v>650</v>
      </c>
      <c r="L39" s="188">
        <v>650</v>
      </c>
      <c r="M39" s="188">
        <v>151.4</v>
      </c>
      <c r="N39" s="188">
        <v>431.7</v>
      </c>
      <c r="O39" s="186">
        <v>23</v>
      </c>
      <c r="P39" s="244"/>
      <c r="Q39" s="245"/>
      <c r="R39" s="189"/>
      <c r="S39" s="190" t="s">
        <v>211</v>
      </c>
      <c r="T39" s="191"/>
      <c r="U39" s="192"/>
      <c r="V39" s="190" t="s">
        <v>211</v>
      </c>
      <c r="W39" s="191"/>
      <c r="X39" s="192">
        <v>1517.88</v>
      </c>
      <c r="Y39" s="190" t="s">
        <v>245</v>
      </c>
      <c r="Z39" s="191">
        <v>44926</v>
      </c>
      <c r="AA39" s="193"/>
      <c r="AB39" s="194">
        <v>0</v>
      </c>
      <c r="AC39" s="195"/>
      <c r="AD39" s="192">
        <v>1226.0999999999999</v>
      </c>
      <c r="AE39" s="190" t="s">
        <v>290</v>
      </c>
      <c r="AF39" s="191">
        <v>44926</v>
      </c>
      <c r="AG39" s="192">
        <v>90.2</v>
      </c>
      <c r="AH39" s="190" t="s">
        <v>303</v>
      </c>
      <c r="AI39" s="191">
        <v>44926</v>
      </c>
      <c r="AJ39" s="196"/>
      <c r="AK39" s="194">
        <v>0</v>
      </c>
      <c r="AL39" s="195"/>
      <c r="AM39" s="196"/>
      <c r="AN39" s="194">
        <v>0</v>
      </c>
      <c r="AO39" s="198"/>
      <c r="AP39" s="196"/>
      <c r="AQ39" s="194">
        <v>0</v>
      </c>
      <c r="AR39" s="198"/>
      <c r="AS39" s="196"/>
      <c r="AT39" s="194">
        <v>0</v>
      </c>
      <c r="AU39" s="198"/>
      <c r="AV39" s="196"/>
      <c r="AW39" s="194">
        <v>0</v>
      </c>
      <c r="AX39" s="199"/>
      <c r="AY39" s="199"/>
      <c r="AZ39" s="200">
        <v>0</v>
      </c>
      <c r="BA39" s="199"/>
      <c r="BB39" s="201" t="s">
        <v>162</v>
      </c>
      <c r="BC39" s="193">
        <v>0</v>
      </c>
      <c r="BD39" s="153">
        <v>0</v>
      </c>
      <c r="BE39" s="153">
        <v>0</v>
      </c>
      <c r="BF39" s="227" t="s">
        <v>162</v>
      </c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</row>
    <row r="40" spans="1:139" s="3" customFormat="1" ht="22.5" customHeight="1" x14ac:dyDescent="0.3">
      <c r="A40" s="184">
        <v>26</v>
      </c>
      <c r="B40" s="185" t="s">
        <v>60</v>
      </c>
      <c r="C40" s="133">
        <v>1956</v>
      </c>
      <c r="D40" s="109" t="s">
        <v>66</v>
      </c>
      <c r="E40" s="133">
        <v>2</v>
      </c>
      <c r="F40" s="133">
        <v>1</v>
      </c>
      <c r="G40" s="229">
        <v>8</v>
      </c>
      <c r="H40" s="133">
        <v>1</v>
      </c>
      <c r="I40" s="133">
        <v>7</v>
      </c>
      <c r="J40" s="133">
        <v>0</v>
      </c>
      <c r="K40" s="135">
        <v>420.4</v>
      </c>
      <c r="L40" s="135">
        <v>379.40000000000003</v>
      </c>
      <c r="M40" s="135">
        <v>44.1</v>
      </c>
      <c r="N40" s="135">
        <v>335.3</v>
      </c>
      <c r="O40" s="133">
        <v>16</v>
      </c>
      <c r="P40" s="156"/>
      <c r="Q40" s="45"/>
      <c r="R40" s="189"/>
      <c r="S40" s="190" t="s">
        <v>211</v>
      </c>
      <c r="T40" s="191"/>
      <c r="U40" s="192"/>
      <c r="V40" s="190" t="s">
        <v>211</v>
      </c>
      <c r="W40" s="191"/>
      <c r="X40" s="192">
        <v>1628.5</v>
      </c>
      <c r="Y40" s="190" t="s">
        <v>244</v>
      </c>
      <c r="Z40" s="191">
        <v>44926</v>
      </c>
      <c r="AA40" s="193"/>
      <c r="AB40" s="194">
        <v>0</v>
      </c>
      <c r="AC40" s="195"/>
      <c r="AD40" s="192">
        <v>1233.3</v>
      </c>
      <c r="AE40" s="190" t="s">
        <v>291</v>
      </c>
      <c r="AF40" s="191">
        <v>44926</v>
      </c>
      <c r="AG40" s="192">
        <v>76.78</v>
      </c>
      <c r="AH40" s="190" t="s">
        <v>304</v>
      </c>
      <c r="AI40" s="191">
        <v>44926</v>
      </c>
      <c r="AJ40" s="197"/>
      <c r="AK40" s="194">
        <v>0</v>
      </c>
      <c r="AL40" s="195"/>
      <c r="AM40" s="197"/>
      <c r="AN40" s="194">
        <v>0</v>
      </c>
      <c r="AO40" s="198"/>
      <c r="AP40" s="197"/>
      <c r="AQ40" s="194">
        <v>0</v>
      </c>
      <c r="AR40" s="198"/>
      <c r="AS40" s="197"/>
      <c r="AT40" s="194">
        <v>0</v>
      </c>
      <c r="AU40" s="198"/>
      <c r="AV40" s="197"/>
      <c r="AW40" s="194">
        <v>0</v>
      </c>
      <c r="AX40" s="199"/>
      <c r="AY40" s="199"/>
      <c r="AZ40" s="200">
        <v>0</v>
      </c>
      <c r="BA40" s="199"/>
      <c r="BB40" s="201" t="s">
        <v>163</v>
      </c>
      <c r="BC40" s="193">
        <v>0</v>
      </c>
      <c r="BD40" s="153">
        <v>0</v>
      </c>
      <c r="BE40" s="153">
        <v>0</v>
      </c>
      <c r="BF40" s="227" t="s">
        <v>163</v>
      </c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</row>
    <row r="41" spans="1:139" s="3" customFormat="1" ht="34.5" customHeight="1" x14ac:dyDescent="0.3">
      <c r="A41" s="203">
        <v>27</v>
      </c>
      <c r="B41" s="246" t="s">
        <v>61</v>
      </c>
      <c r="C41" s="133">
        <v>1950</v>
      </c>
      <c r="D41" s="109" t="s">
        <v>68</v>
      </c>
      <c r="E41" s="133">
        <v>2</v>
      </c>
      <c r="F41" s="133">
        <v>2</v>
      </c>
      <c r="G41" s="229">
        <v>18</v>
      </c>
      <c r="H41" s="133">
        <v>4</v>
      </c>
      <c r="I41" s="133">
        <v>14</v>
      </c>
      <c r="J41" s="133">
        <v>0</v>
      </c>
      <c r="K41" s="135">
        <v>771.2</v>
      </c>
      <c r="L41" s="135">
        <v>688</v>
      </c>
      <c r="M41" s="135">
        <v>141.30000000000001</v>
      </c>
      <c r="N41" s="135">
        <v>546.70000000000005</v>
      </c>
      <c r="O41" s="133">
        <v>47</v>
      </c>
      <c r="P41" s="156"/>
      <c r="Q41" s="247"/>
      <c r="R41" s="248"/>
      <c r="S41" s="211" t="s">
        <v>211</v>
      </c>
      <c r="T41" s="212"/>
      <c r="U41" s="210"/>
      <c r="V41" s="211" t="s">
        <v>211</v>
      </c>
      <c r="W41" s="212"/>
      <c r="X41" s="210">
        <v>2732</v>
      </c>
      <c r="Y41" s="211" t="s">
        <v>246</v>
      </c>
      <c r="Z41" s="212">
        <v>44926</v>
      </c>
      <c r="AA41" s="249"/>
      <c r="AB41" s="214">
        <v>0</v>
      </c>
      <c r="AC41" s="215"/>
      <c r="AD41" s="210">
        <v>1672</v>
      </c>
      <c r="AE41" s="211" t="s">
        <v>292</v>
      </c>
      <c r="AF41" s="212">
        <v>44926</v>
      </c>
      <c r="AG41" s="210">
        <v>113.45</v>
      </c>
      <c r="AH41" s="211" t="s">
        <v>305</v>
      </c>
      <c r="AI41" s="212">
        <v>44926</v>
      </c>
      <c r="AJ41" s="213"/>
      <c r="AK41" s="214">
        <v>0</v>
      </c>
      <c r="AL41" s="215"/>
      <c r="AM41" s="216"/>
      <c r="AN41" s="214">
        <v>0</v>
      </c>
      <c r="AO41" s="217"/>
      <c r="AP41" s="216"/>
      <c r="AQ41" s="214">
        <v>0</v>
      </c>
      <c r="AR41" s="217"/>
      <c r="AS41" s="216"/>
      <c r="AT41" s="214">
        <v>0</v>
      </c>
      <c r="AU41" s="217"/>
      <c r="AV41" s="216"/>
      <c r="AW41" s="214">
        <v>0</v>
      </c>
      <c r="AX41" s="218"/>
      <c r="AY41" s="218"/>
      <c r="AZ41" s="219">
        <v>0</v>
      </c>
      <c r="BA41" s="218"/>
      <c r="BB41" s="220" t="s">
        <v>164</v>
      </c>
      <c r="BC41" s="249">
        <v>0</v>
      </c>
      <c r="BD41" s="221">
        <v>0</v>
      </c>
      <c r="BE41" s="221">
        <v>0</v>
      </c>
      <c r="BF41" s="227" t="s">
        <v>164</v>
      </c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</row>
    <row r="42" spans="1:139" s="10" customFormat="1" ht="25.5" customHeight="1" x14ac:dyDescent="0.3">
      <c r="A42" s="222">
        <v>28</v>
      </c>
      <c r="B42" s="250" t="s">
        <v>134</v>
      </c>
      <c r="C42" s="133">
        <v>1968</v>
      </c>
      <c r="D42" s="109" t="s">
        <v>314</v>
      </c>
      <c r="E42" s="133">
        <v>9</v>
      </c>
      <c r="F42" s="133">
        <v>4</v>
      </c>
      <c r="G42" s="133">
        <v>216</v>
      </c>
      <c r="H42" s="133">
        <v>17</v>
      </c>
      <c r="I42" s="133">
        <v>199</v>
      </c>
      <c r="J42" s="133">
        <v>0</v>
      </c>
      <c r="K42" s="135">
        <v>13925.1</v>
      </c>
      <c r="L42" s="135">
        <v>10955.7</v>
      </c>
      <c r="M42" s="135">
        <v>879.6</v>
      </c>
      <c r="N42" s="135">
        <v>10116.1</v>
      </c>
      <c r="O42" s="133">
        <v>473</v>
      </c>
      <c r="P42" s="156"/>
      <c r="Q42" s="45"/>
      <c r="R42" s="231"/>
      <c r="S42" s="232" t="s">
        <v>211</v>
      </c>
      <c r="T42" s="233"/>
      <c r="U42" s="234">
        <v>4</v>
      </c>
      <c r="V42" s="232" t="s">
        <v>232</v>
      </c>
      <c r="W42" s="233">
        <v>44926</v>
      </c>
      <c r="X42" s="234"/>
      <c r="Y42" s="232" t="s">
        <v>211</v>
      </c>
      <c r="Z42" s="233"/>
      <c r="AA42" s="155"/>
      <c r="AB42" s="42">
        <v>0</v>
      </c>
      <c r="AC42" s="235"/>
      <c r="AD42" s="234"/>
      <c r="AE42" s="232" t="s">
        <v>211</v>
      </c>
      <c r="AF42" s="233"/>
      <c r="AG42" s="234"/>
      <c r="AH42" s="232" t="s">
        <v>211</v>
      </c>
      <c r="AI42" s="233"/>
      <c r="AJ42" s="156"/>
      <c r="AK42" s="42">
        <v>0</v>
      </c>
      <c r="AL42" s="235"/>
      <c r="AM42" s="251"/>
      <c r="AN42" s="42">
        <v>0</v>
      </c>
      <c r="AO42" s="236"/>
      <c r="AP42" s="251"/>
      <c r="AQ42" s="42">
        <v>0</v>
      </c>
      <c r="AR42" s="236"/>
      <c r="AS42" s="251"/>
      <c r="AT42" s="42">
        <v>0</v>
      </c>
      <c r="AU42" s="236"/>
      <c r="AV42" s="251"/>
      <c r="AW42" s="42">
        <v>0</v>
      </c>
      <c r="AX42" s="237"/>
      <c r="AY42" s="237"/>
      <c r="AZ42" s="200">
        <v>0</v>
      </c>
      <c r="BA42" s="237"/>
      <c r="BB42" s="238" t="s">
        <v>157</v>
      </c>
      <c r="BC42" s="252">
        <v>0</v>
      </c>
      <c r="BD42" s="42">
        <v>15220815.17</v>
      </c>
      <c r="BE42" s="42">
        <v>165714.18000000002</v>
      </c>
      <c r="BF42" s="238" t="s">
        <v>157</v>
      </c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</row>
    <row r="43" spans="1:139" s="5" customFormat="1" ht="22.5" customHeight="1" x14ac:dyDescent="0.3">
      <c r="A43" s="222">
        <v>29</v>
      </c>
      <c r="B43" s="250" t="s">
        <v>62</v>
      </c>
      <c r="C43" s="133">
        <v>1971</v>
      </c>
      <c r="D43" s="109" t="s">
        <v>66</v>
      </c>
      <c r="E43" s="133">
        <v>9</v>
      </c>
      <c r="F43" s="133">
        <v>1</v>
      </c>
      <c r="G43" s="133">
        <v>51</v>
      </c>
      <c r="H43" s="229">
        <v>4</v>
      </c>
      <c r="I43" s="229">
        <v>47</v>
      </c>
      <c r="J43" s="229">
        <v>1</v>
      </c>
      <c r="K43" s="135">
        <v>3180.5</v>
      </c>
      <c r="L43" s="135">
        <v>2327.1</v>
      </c>
      <c r="M43" s="133">
        <v>165.2</v>
      </c>
      <c r="N43" s="135">
        <v>2036.6</v>
      </c>
      <c r="O43" s="229">
        <v>112</v>
      </c>
      <c r="P43" s="156"/>
      <c r="Q43" s="45"/>
      <c r="R43" s="231"/>
      <c r="S43" s="232" t="s">
        <v>211</v>
      </c>
      <c r="T43" s="233"/>
      <c r="U43" s="234">
        <v>1</v>
      </c>
      <c r="V43" s="232" t="s">
        <v>235</v>
      </c>
      <c r="W43" s="233">
        <v>44926</v>
      </c>
      <c r="X43" s="234"/>
      <c r="Y43" s="232" t="s">
        <v>211</v>
      </c>
      <c r="Z43" s="233"/>
      <c r="AA43" s="155"/>
      <c r="AB43" s="42">
        <v>0</v>
      </c>
      <c r="AC43" s="235"/>
      <c r="AD43" s="234"/>
      <c r="AE43" s="232" t="s">
        <v>211</v>
      </c>
      <c r="AF43" s="233"/>
      <c r="AG43" s="234"/>
      <c r="AH43" s="232" t="s">
        <v>211</v>
      </c>
      <c r="AI43" s="233"/>
      <c r="AJ43" s="251"/>
      <c r="AK43" s="42">
        <v>0</v>
      </c>
      <c r="AL43" s="235"/>
      <c r="AM43" s="156"/>
      <c r="AN43" s="42">
        <v>0</v>
      </c>
      <c r="AO43" s="236"/>
      <c r="AP43" s="156"/>
      <c r="AQ43" s="42">
        <v>0</v>
      </c>
      <c r="AR43" s="236"/>
      <c r="AS43" s="156"/>
      <c r="AT43" s="42">
        <v>0</v>
      </c>
      <c r="AU43" s="236"/>
      <c r="AV43" s="156"/>
      <c r="AW43" s="42">
        <v>0</v>
      </c>
      <c r="AX43" s="237"/>
      <c r="AY43" s="237"/>
      <c r="AZ43" s="200">
        <v>0</v>
      </c>
      <c r="BA43" s="237"/>
      <c r="BB43" s="238" t="s">
        <v>165</v>
      </c>
      <c r="BC43" s="252">
        <v>0</v>
      </c>
      <c r="BD43" s="42">
        <v>0</v>
      </c>
      <c r="BE43" s="42">
        <v>0</v>
      </c>
      <c r="BF43" s="238" t="s">
        <v>165</v>
      </c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</row>
    <row r="44" spans="1:139" s="10" customFormat="1" ht="22.5" customHeight="1" x14ac:dyDescent="0.3">
      <c r="A44" s="222">
        <v>30</v>
      </c>
      <c r="B44" s="250" t="s">
        <v>135</v>
      </c>
      <c r="C44" s="133">
        <v>1971</v>
      </c>
      <c r="D44" s="109" t="s">
        <v>314</v>
      </c>
      <c r="E44" s="133">
        <v>9</v>
      </c>
      <c r="F44" s="133">
        <v>4</v>
      </c>
      <c r="G44" s="133">
        <v>216</v>
      </c>
      <c r="H44" s="133">
        <v>19</v>
      </c>
      <c r="I44" s="133">
        <v>197</v>
      </c>
      <c r="J44" s="133">
        <v>0</v>
      </c>
      <c r="K44" s="135">
        <v>14033.9</v>
      </c>
      <c r="L44" s="135">
        <v>10998.5</v>
      </c>
      <c r="M44" s="135">
        <v>997.5</v>
      </c>
      <c r="N44" s="135">
        <v>10001</v>
      </c>
      <c r="O44" s="133">
        <v>445</v>
      </c>
      <c r="P44" s="156"/>
      <c r="Q44" s="45"/>
      <c r="R44" s="231"/>
      <c r="S44" s="232" t="s">
        <v>211</v>
      </c>
      <c r="T44" s="233"/>
      <c r="U44" s="234">
        <v>4</v>
      </c>
      <c r="V44" s="232" t="s">
        <v>232</v>
      </c>
      <c r="W44" s="233">
        <v>44926</v>
      </c>
      <c r="X44" s="234"/>
      <c r="Y44" s="232" t="s">
        <v>211</v>
      </c>
      <c r="Z44" s="233"/>
      <c r="AA44" s="155"/>
      <c r="AB44" s="42">
        <v>0</v>
      </c>
      <c r="AC44" s="235"/>
      <c r="AD44" s="234"/>
      <c r="AE44" s="232" t="s">
        <v>211</v>
      </c>
      <c r="AF44" s="233"/>
      <c r="AG44" s="234"/>
      <c r="AH44" s="232" t="s">
        <v>211</v>
      </c>
      <c r="AI44" s="233"/>
      <c r="AJ44" s="251"/>
      <c r="AK44" s="42">
        <v>0</v>
      </c>
      <c r="AL44" s="235"/>
      <c r="AM44" s="156"/>
      <c r="AN44" s="42">
        <v>0</v>
      </c>
      <c r="AO44" s="236"/>
      <c r="AP44" s="156"/>
      <c r="AQ44" s="42">
        <v>0</v>
      </c>
      <c r="AR44" s="236"/>
      <c r="AS44" s="156"/>
      <c r="AT44" s="42">
        <v>0</v>
      </c>
      <c r="AU44" s="236"/>
      <c r="AV44" s="156"/>
      <c r="AW44" s="42">
        <v>0</v>
      </c>
      <c r="AX44" s="237"/>
      <c r="AY44" s="237"/>
      <c r="AZ44" s="200">
        <v>0</v>
      </c>
      <c r="BA44" s="237"/>
      <c r="BB44" s="238" t="s">
        <v>153</v>
      </c>
      <c r="BC44" s="252">
        <v>0</v>
      </c>
      <c r="BD44" s="42">
        <v>14602665.48</v>
      </c>
      <c r="BE44" s="42">
        <v>165714.19</v>
      </c>
      <c r="BF44" s="238" t="s">
        <v>153</v>
      </c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</row>
    <row r="45" spans="1:139" s="5" customFormat="1" ht="22.5" customHeight="1" x14ac:dyDescent="0.3">
      <c r="A45" s="222">
        <v>31</v>
      </c>
      <c r="B45" s="250" t="s">
        <v>63</v>
      </c>
      <c r="C45" s="108">
        <v>1953</v>
      </c>
      <c r="D45" s="108" t="s">
        <v>66</v>
      </c>
      <c r="E45" s="108">
        <v>4</v>
      </c>
      <c r="F45" s="108">
        <v>4</v>
      </c>
      <c r="G45" s="229">
        <v>49</v>
      </c>
      <c r="H45" s="134">
        <v>4</v>
      </c>
      <c r="I45" s="134">
        <v>45</v>
      </c>
      <c r="J45" s="134">
        <v>0</v>
      </c>
      <c r="K45" s="155">
        <v>2833.73</v>
      </c>
      <c r="L45" s="135">
        <v>2442.4300000000003</v>
      </c>
      <c r="M45" s="134">
        <v>250.3</v>
      </c>
      <c r="N45" s="155">
        <v>2192.13</v>
      </c>
      <c r="O45" s="134">
        <v>122</v>
      </c>
      <c r="P45" s="156"/>
      <c r="Q45" s="45"/>
      <c r="R45" s="231">
        <v>7746.86</v>
      </c>
      <c r="S45" s="232" t="s">
        <v>217</v>
      </c>
      <c r="T45" s="233">
        <v>44926</v>
      </c>
      <c r="U45" s="234"/>
      <c r="V45" s="232" t="s">
        <v>211</v>
      </c>
      <c r="W45" s="233"/>
      <c r="X45" s="234">
        <v>3446.94</v>
      </c>
      <c r="Y45" s="232" t="s">
        <v>247</v>
      </c>
      <c r="Z45" s="233">
        <v>44926</v>
      </c>
      <c r="AA45" s="155"/>
      <c r="AB45" s="42">
        <v>0</v>
      </c>
      <c r="AC45" s="235"/>
      <c r="AD45" s="234">
        <v>2417.8000000000002</v>
      </c>
      <c r="AE45" s="232" t="s">
        <v>293</v>
      </c>
      <c r="AF45" s="233">
        <v>44926</v>
      </c>
      <c r="AG45" s="234"/>
      <c r="AH45" s="232" t="s">
        <v>211</v>
      </c>
      <c r="AI45" s="233"/>
      <c r="AJ45" s="156"/>
      <c r="AK45" s="42">
        <v>0</v>
      </c>
      <c r="AL45" s="235"/>
      <c r="AM45" s="251"/>
      <c r="AN45" s="42">
        <v>0</v>
      </c>
      <c r="AO45" s="236"/>
      <c r="AP45" s="251"/>
      <c r="AQ45" s="42">
        <v>0</v>
      </c>
      <c r="AR45" s="236"/>
      <c r="AS45" s="251"/>
      <c r="AT45" s="42">
        <v>0</v>
      </c>
      <c r="AU45" s="236"/>
      <c r="AV45" s="251"/>
      <c r="AW45" s="42">
        <v>0</v>
      </c>
      <c r="AX45" s="237"/>
      <c r="AY45" s="237"/>
      <c r="AZ45" s="200">
        <v>0</v>
      </c>
      <c r="BA45" s="237"/>
      <c r="BB45" s="238" t="s">
        <v>166</v>
      </c>
      <c r="BC45" s="252">
        <v>0</v>
      </c>
      <c r="BD45" s="42">
        <v>0</v>
      </c>
      <c r="BE45" s="42">
        <v>0</v>
      </c>
      <c r="BF45" s="238" t="s">
        <v>166</v>
      </c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</row>
    <row r="46" spans="1:139" s="5" customFormat="1" ht="35.25" customHeight="1" x14ac:dyDescent="0.3">
      <c r="A46" s="222">
        <v>32</v>
      </c>
      <c r="B46" s="250" t="s">
        <v>85</v>
      </c>
      <c r="C46" s="253">
        <v>1946</v>
      </c>
      <c r="D46" s="253" t="s">
        <v>118</v>
      </c>
      <c r="E46" s="253">
        <v>2</v>
      </c>
      <c r="F46" s="253">
        <v>1</v>
      </c>
      <c r="G46" s="253">
        <v>8</v>
      </c>
      <c r="H46" s="253">
        <v>0</v>
      </c>
      <c r="I46" s="253">
        <v>8</v>
      </c>
      <c r="J46" s="253">
        <v>0</v>
      </c>
      <c r="K46" s="254">
        <v>477</v>
      </c>
      <c r="L46" s="254">
        <v>440.1</v>
      </c>
      <c r="M46" s="254">
        <v>0</v>
      </c>
      <c r="N46" s="254">
        <v>440.1</v>
      </c>
      <c r="O46" s="253">
        <v>19</v>
      </c>
      <c r="P46" s="255" t="s">
        <v>122</v>
      </c>
      <c r="Q46" s="256">
        <v>2016</v>
      </c>
      <c r="R46" s="231">
        <v>623.79999999999995</v>
      </c>
      <c r="S46" s="232" t="s">
        <v>218</v>
      </c>
      <c r="T46" s="233">
        <v>44926</v>
      </c>
      <c r="U46" s="234"/>
      <c r="V46" s="232" t="s">
        <v>211</v>
      </c>
      <c r="W46" s="233"/>
      <c r="X46" s="234"/>
      <c r="Y46" s="232" t="s">
        <v>211</v>
      </c>
      <c r="Z46" s="233"/>
      <c r="AA46" s="155"/>
      <c r="AB46" s="42">
        <v>0</v>
      </c>
      <c r="AC46" s="235"/>
      <c r="AD46" s="234"/>
      <c r="AE46" s="232" t="s">
        <v>211</v>
      </c>
      <c r="AF46" s="233"/>
      <c r="AG46" s="234"/>
      <c r="AH46" s="232" t="s">
        <v>211</v>
      </c>
      <c r="AI46" s="233"/>
      <c r="AJ46" s="156"/>
      <c r="AK46" s="42">
        <v>0</v>
      </c>
      <c r="AL46" s="235"/>
      <c r="AM46" s="251"/>
      <c r="AN46" s="42">
        <v>0</v>
      </c>
      <c r="AO46" s="236"/>
      <c r="AP46" s="251"/>
      <c r="AQ46" s="42">
        <v>0</v>
      </c>
      <c r="AR46" s="236"/>
      <c r="AS46" s="251"/>
      <c r="AT46" s="42">
        <v>0</v>
      </c>
      <c r="AU46" s="236"/>
      <c r="AV46" s="251"/>
      <c r="AW46" s="42">
        <v>0</v>
      </c>
      <c r="AX46" s="237"/>
      <c r="AY46" s="237"/>
      <c r="AZ46" s="200">
        <v>0</v>
      </c>
      <c r="BA46" s="237"/>
      <c r="BB46" s="238" t="s">
        <v>167</v>
      </c>
      <c r="BC46" s="252">
        <v>0</v>
      </c>
      <c r="BD46" s="42">
        <v>0</v>
      </c>
      <c r="BE46" s="42">
        <v>0</v>
      </c>
      <c r="BF46" s="238" t="s">
        <v>167</v>
      </c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</row>
    <row r="47" spans="1:139" s="5" customFormat="1" ht="23.25" customHeight="1" x14ac:dyDescent="0.3">
      <c r="A47" s="222">
        <v>33</v>
      </c>
      <c r="B47" s="250" t="s">
        <v>64</v>
      </c>
      <c r="C47" s="134">
        <v>1952</v>
      </c>
      <c r="D47" s="257" t="s">
        <v>69</v>
      </c>
      <c r="E47" s="134">
        <v>3</v>
      </c>
      <c r="F47" s="134">
        <v>2</v>
      </c>
      <c r="G47" s="229">
        <v>12</v>
      </c>
      <c r="H47" s="134">
        <v>3</v>
      </c>
      <c r="I47" s="134">
        <v>9</v>
      </c>
      <c r="J47" s="134">
        <v>0</v>
      </c>
      <c r="K47" s="155">
        <v>944.59999999999991</v>
      </c>
      <c r="L47" s="135">
        <v>664.3</v>
      </c>
      <c r="M47" s="134">
        <v>182.9</v>
      </c>
      <c r="N47" s="155">
        <v>481.4</v>
      </c>
      <c r="O47" s="134">
        <v>38</v>
      </c>
      <c r="P47" s="156"/>
      <c r="Q47" s="45"/>
      <c r="R47" s="231"/>
      <c r="S47" s="232" t="s">
        <v>211</v>
      </c>
      <c r="T47" s="233"/>
      <c r="U47" s="234"/>
      <c r="V47" s="232" t="s">
        <v>211</v>
      </c>
      <c r="W47" s="233"/>
      <c r="X47" s="234">
        <v>2134.5</v>
      </c>
      <c r="Y47" s="232" t="s">
        <v>248</v>
      </c>
      <c r="Z47" s="233">
        <v>44561</v>
      </c>
      <c r="AA47" s="155"/>
      <c r="AB47" s="42">
        <v>0</v>
      </c>
      <c r="AC47" s="235"/>
      <c r="AD47" s="234">
        <v>2097.7199999999998</v>
      </c>
      <c r="AE47" s="232" t="s">
        <v>294</v>
      </c>
      <c r="AF47" s="233">
        <v>44926</v>
      </c>
      <c r="AG47" s="234">
        <v>111.9</v>
      </c>
      <c r="AH47" s="232" t="s">
        <v>306</v>
      </c>
      <c r="AI47" s="233">
        <v>44561</v>
      </c>
      <c r="AJ47" s="156"/>
      <c r="AK47" s="42">
        <v>0</v>
      </c>
      <c r="AL47" s="235"/>
      <c r="AM47" s="156"/>
      <c r="AN47" s="42">
        <v>0</v>
      </c>
      <c r="AO47" s="236"/>
      <c r="AP47" s="156"/>
      <c r="AQ47" s="42">
        <v>0</v>
      </c>
      <c r="AR47" s="236"/>
      <c r="AS47" s="156"/>
      <c r="AT47" s="42">
        <v>0</v>
      </c>
      <c r="AU47" s="236"/>
      <c r="AV47" s="156"/>
      <c r="AW47" s="42">
        <v>0</v>
      </c>
      <c r="AX47" s="237"/>
      <c r="AY47" s="237"/>
      <c r="AZ47" s="200">
        <v>0</v>
      </c>
      <c r="BA47" s="237"/>
      <c r="BB47" s="238" t="s">
        <v>168</v>
      </c>
      <c r="BC47" s="252">
        <v>0</v>
      </c>
      <c r="BD47" s="42">
        <v>0</v>
      </c>
      <c r="BE47" s="42">
        <v>0</v>
      </c>
      <c r="BF47" s="238" t="s">
        <v>168</v>
      </c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</row>
    <row r="48" spans="1:139" s="5" customFormat="1" ht="23.25" customHeight="1" x14ac:dyDescent="0.3">
      <c r="A48" s="222">
        <v>34</v>
      </c>
      <c r="B48" s="250" t="s">
        <v>136</v>
      </c>
      <c r="C48" s="133">
        <v>1952</v>
      </c>
      <c r="D48" s="109" t="s">
        <v>66</v>
      </c>
      <c r="E48" s="133">
        <v>2</v>
      </c>
      <c r="F48" s="133">
        <v>4</v>
      </c>
      <c r="G48" s="133">
        <v>24</v>
      </c>
      <c r="H48" s="133">
        <v>6</v>
      </c>
      <c r="I48" s="133">
        <v>18</v>
      </c>
      <c r="J48" s="133"/>
      <c r="K48" s="135">
        <v>1491.7</v>
      </c>
      <c r="L48" s="135">
        <v>1360.4</v>
      </c>
      <c r="M48" s="135">
        <v>357.4</v>
      </c>
      <c r="N48" s="135">
        <v>1003</v>
      </c>
      <c r="O48" s="133">
        <v>53</v>
      </c>
      <c r="P48" s="156"/>
      <c r="Q48" s="45"/>
      <c r="R48" s="231">
        <v>4081.2</v>
      </c>
      <c r="S48" s="232" t="s">
        <v>219</v>
      </c>
      <c r="T48" s="233">
        <v>44926</v>
      </c>
      <c r="U48" s="234"/>
      <c r="V48" s="232" t="s">
        <v>211</v>
      </c>
      <c r="W48" s="233"/>
      <c r="X48" s="234"/>
      <c r="Y48" s="232" t="s">
        <v>211</v>
      </c>
      <c r="Z48" s="233"/>
      <c r="AA48" s="155"/>
      <c r="AB48" s="42">
        <v>0</v>
      </c>
      <c r="AC48" s="235"/>
      <c r="AD48" s="234"/>
      <c r="AE48" s="232" t="s">
        <v>211</v>
      </c>
      <c r="AF48" s="233"/>
      <c r="AG48" s="234"/>
      <c r="AH48" s="232" t="s">
        <v>211</v>
      </c>
      <c r="AI48" s="233"/>
      <c r="AJ48" s="156"/>
      <c r="AK48" s="42">
        <v>0</v>
      </c>
      <c r="AL48" s="235"/>
      <c r="AM48" s="156"/>
      <c r="AN48" s="42">
        <v>0</v>
      </c>
      <c r="AO48" s="236"/>
      <c r="AP48" s="156"/>
      <c r="AQ48" s="42">
        <v>0</v>
      </c>
      <c r="AR48" s="236"/>
      <c r="AS48" s="156"/>
      <c r="AT48" s="42">
        <v>0</v>
      </c>
      <c r="AU48" s="236"/>
      <c r="AV48" s="156"/>
      <c r="AW48" s="42">
        <v>0</v>
      </c>
      <c r="AX48" s="237"/>
      <c r="AY48" s="237"/>
      <c r="AZ48" s="200">
        <v>0</v>
      </c>
      <c r="BA48" s="237"/>
      <c r="BB48" s="238" t="s">
        <v>169</v>
      </c>
      <c r="BC48" s="252">
        <v>0</v>
      </c>
      <c r="BD48" s="42">
        <v>0</v>
      </c>
      <c r="BE48" s="42">
        <v>0</v>
      </c>
      <c r="BF48" s="238" t="s">
        <v>169</v>
      </c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</row>
    <row r="49" spans="1:139" s="5" customFormat="1" ht="22.5" customHeight="1" x14ac:dyDescent="0.3">
      <c r="A49" s="222">
        <v>35</v>
      </c>
      <c r="B49" s="250" t="s">
        <v>65</v>
      </c>
      <c r="C49" s="134">
        <v>1995</v>
      </c>
      <c r="D49" s="134" t="s">
        <v>70</v>
      </c>
      <c r="E49" s="134">
        <v>14</v>
      </c>
      <c r="F49" s="134">
        <v>2</v>
      </c>
      <c r="G49" s="229">
        <v>80</v>
      </c>
      <c r="H49" s="134">
        <v>18</v>
      </c>
      <c r="I49" s="134">
        <v>62</v>
      </c>
      <c r="J49" s="134">
        <v>0</v>
      </c>
      <c r="K49" s="155">
        <v>7497.4</v>
      </c>
      <c r="L49" s="135">
        <v>5523.3</v>
      </c>
      <c r="M49" s="155">
        <v>777.4</v>
      </c>
      <c r="N49" s="155">
        <v>4745.8999999999996</v>
      </c>
      <c r="O49" s="134">
        <v>231</v>
      </c>
      <c r="P49" s="156"/>
      <c r="Q49" s="45"/>
      <c r="R49" s="231"/>
      <c r="S49" s="232" t="s">
        <v>211</v>
      </c>
      <c r="T49" s="233"/>
      <c r="U49" s="234">
        <v>24</v>
      </c>
      <c r="V49" s="232" t="s">
        <v>236</v>
      </c>
      <c r="W49" s="233">
        <v>44926</v>
      </c>
      <c r="X49" s="234"/>
      <c r="Y49" s="232" t="s">
        <v>211</v>
      </c>
      <c r="Z49" s="233"/>
      <c r="AA49" s="155"/>
      <c r="AB49" s="42">
        <v>0</v>
      </c>
      <c r="AC49" s="235"/>
      <c r="AD49" s="234"/>
      <c r="AE49" s="232" t="s">
        <v>211</v>
      </c>
      <c r="AF49" s="233"/>
      <c r="AG49" s="234"/>
      <c r="AH49" s="232" t="s">
        <v>211</v>
      </c>
      <c r="AI49" s="233"/>
      <c r="AJ49" s="251"/>
      <c r="AK49" s="42">
        <v>0</v>
      </c>
      <c r="AL49" s="235"/>
      <c r="AM49" s="251"/>
      <c r="AN49" s="42">
        <v>0</v>
      </c>
      <c r="AO49" s="236"/>
      <c r="AP49" s="251"/>
      <c r="AQ49" s="42">
        <v>0</v>
      </c>
      <c r="AR49" s="236"/>
      <c r="AS49" s="251"/>
      <c r="AT49" s="42">
        <v>0</v>
      </c>
      <c r="AU49" s="236"/>
      <c r="AV49" s="251"/>
      <c r="AW49" s="42">
        <v>0</v>
      </c>
      <c r="AX49" s="237"/>
      <c r="AY49" s="237"/>
      <c r="AZ49" s="200">
        <v>0</v>
      </c>
      <c r="BA49" s="237"/>
      <c r="BB49" s="238" t="s">
        <v>170</v>
      </c>
      <c r="BC49" s="155">
        <v>0</v>
      </c>
      <c r="BD49" s="42">
        <v>0</v>
      </c>
      <c r="BE49" s="42">
        <v>0</v>
      </c>
      <c r="BF49" s="238" t="s">
        <v>170</v>
      </c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</row>
    <row r="50" spans="1:139" s="20" customFormat="1" ht="29.25" customHeight="1" x14ac:dyDescent="0.3">
      <c r="A50" s="258"/>
      <c r="B50" s="259" t="s">
        <v>76</v>
      </c>
      <c r="C50" s="260"/>
      <c r="D50" s="260"/>
      <c r="E50" s="260"/>
      <c r="F50" s="260"/>
      <c r="G50" s="261"/>
      <c r="H50" s="260"/>
      <c r="I50" s="260"/>
      <c r="J50" s="260"/>
      <c r="K50" s="262"/>
      <c r="L50" s="263"/>
      <c r="M50" s="262"/>
      <c r="N50" s="262"/>
      <c r="O50" s="260"/>
      <c r="P50" s="264"/>
      <c r="Q50" s="265"/>
      <c r="R50" s="266">
        <f>SUM(R51:R60)</f>
        <v>3573.2200000000003</v>
      </c>
      <c r="S50" s="266">
        <f>S51+S52+S53+S54+S55+S56+S60</f>
        <v>5533929.54</v>
      </c>
      <c r="T50" s="267"/>
      <c r="U50" s="262"/>
      <c r="V50" s="262">
        <f>SUM(V51:V60)</f>
        <v>0</v>
      </c>
      <c r="W50" s="267"/>
      <c r="X50" s="262"/>
      <c r="Y50" s="262">
        <f>SUM(Y51:Y60)</f>
        <v>0</v>
      </c>
      <c r="Z50" s="267"/>
      <c r="AA50" s="262"/>
      <c r="AB50" s="262">
        <v>0</v>
      </c>
      <c r="AC50" s="268"/>
      <c r="AD50" s="262">
        <f>SUM(AD51:AD60)</f>
        <v>7485.4</v>
      </c>
      <c r="AE50" s="262" t="str">
        <f>AE59</f>
        <v>13 090 355,24</v>
      </c>
      <c r="AF50" s="267"/>
      <c r="AG50" s="62">
        <f>SUM(AG51:AG60)</f>
        <v>241</v>
      </c>
      <c r="AH50" s="62">
        <f>AH57+AH58</f>
        <v>1665753.44</v>
      </c>
      <c r="AI50" s="269"/>
      <c r="AJ50" s="270"/>
      <c r="AK50" s="270">
        <v>0</v>
      </c>
      <c r="AL50" s="268"/>
      <c r="AM50" s="270"/>
      <c r="AN50" s="270">
        <v>0</v>
      </c>
      <c r="AO50" s="271"/>
      <c r="AP50" s="270"/>
      <c r="AQ50" s="270">
        <v>0</v>
      </c>
      <c r="AR50" s="271"/>
      <c r="AS50" s="270"/>
      <c r="AT50" s="270">
        <v>0</v>
      </c>
      <c r="AU50" s="271"/>
      <c r="AV50" s="270"/>
      <c r="AW50" s="270">
        <v>0</v>
      </c>
      <c r="AX50" s="272"/>
      <c r="AY50" s="272"/>
      <c r="AZ50" s="273">
        <v>0</v>
      </c>
      <c r="BA50" s="272"/>
      <c r="BB50" s="274">
        <f>BB51+BB52+BB53+BB54+BB55+BB56+BB57+BB58+BB59+BB60</f>
        <v>22144547.700000003</v>
      </c>
      <c r="BC50" s="262">
        <v>0</v>
      </c>
      <c r="BD50" s="262">
        <v>0</v>
      </c>
      <c r="BE50" s="262">
        <v>0</v>
      </c>
      <c r="BF50" s="274">
        <f>BB50</f>
        <v>22144547.700000003</v>
      </c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</row>
    <row r="51" spans="1:139" s="3" customFormat="1" ht="26.25" customHeight="1" x14ac:dyDescent="0.3">
      <c r="A51" s="275">
        <v>1</v>
      </c>
      <c r="B51" s="276" t="s">
        <v>77</v>
      </c>
      <c r="C51" s="134">
        <v>1959</v>
      </c>
      <c r="D51" s="134" t="s">
        <v>66</v>
      </c>
      <c r="E51" s="134">
        <v>2</v>
      </c>
      <c r="F51" s="134">
        <v>1</v>
      </c>
      <c r="G51" s="134">
        <v>8</v>
      </c>
      <c r="H51" s="134">
        <v>1</v>
      </c>
      <c r="I51" s="134">
        <v>7</v>
      </c>
      <c r="J51" s="134">
        <v>0</v>
      </c>
      <c r="K51" s="155">
        <v>501.5</v>
      </c>
      <c r="L51" s="155">
        <v>449.2</v>
      </c>
      <c r="M51" s="155">
        <v>51.9</v>
      </c>
      <c r="N51" s="155">
        <f>L51-M51</f>
        <v>397.3</v>
      </c>
      <c r="O51" s="134">
        <v>21</v>
      </c>
      <c r="P51" s="134"/>
      <c r="Q51" s="277"/>
      <c r="R51" s="278">
        <v>450.2</v>
      </c>
      <c r="S51" s="279" t="s">
        <v>220</v>
      </c>
      <c r="T51" s="280">
        <v>44926</v>
      </c>
      <c r="U51" s="281"/>
      <c r="V51" s="281">
        <v>0</v>
      </c>
      <c r="W51" s="282"/>
      <c r="X51" s="283"/>
      <c r="Y51" s="283">
        <v>0</v>
      </c>
      <c r="Z51" s="284"/>
      <c r="AA51" s="281"/>
      <c r="AB51" s="281">
        <v>0</v>
      </c>
      <c r="AC51" s="285"/>
      <c r="AD51" s="286"/>
      <c r="AE51" s="279" t="s">
        <v>211</v>
      </c>
      <c r="AF51" s="280"/>
      <c r="AG51" s="286"/>
      <c r="AH51" s="279" t="s">
        <v>211</v>
      </c>
      <c r="AI51" s="280"/>
      <c r="AJ51" s="287"/>
      <c r="AK51" s="287">
        <v>0</v>
      </c>
      <c r="AL51" s="285"/>
      <c r="AM51" s="287"/>
      <c r="AN51" s="287">
        <v>0</v>
      </c>
      <c r="AO51" s="288"/>
      <c r="AP51" s="287"/>
      <c r="AQ51" s="287">
        <v>0</v>
      </c>
      <c r="AR51" s="288"/>
      <c r="AS51" s="287"/>
      <c r="AT51" s="287">
        <v>0</v>
      </c>
      <c r="AU51" s="288"/>
      <c r="AV51" s="287"/>
      <c r="AW51" s="287">
        <v>0</v>
      </c>
      <c r="AX51" s="289"/>
      <c r="AY51" s="289"/>
      <c r="AZ51" s="290">
        <v>0</v>
      </c>
      <c r="BA51" s="289"/>
      <c r="BB51" s="291" t="s">
        <v>171</v>
      </c>
      <c r="BC51" s="173">
        <v>0</v>
      </c>
      <c r="BD51" s="173">
        <v>0</v>
      </c>
      <c r="BE51" s="173">
        <v>0</v>
      </c>
      <c r="BF51" s="227" t="s">
        <v>171</v>
      </c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</row>
    <row r="52" spans="1:139" s="3" customFormat="1" ht="29.25" customHeight="1" x14ac:dyDescent="0.3">
      <c r="A52" s="292">
        <v>2</v>
      </c>
      <c r="B52" s="293" t="s">
        <v>78</v>
      </c>
      <c r="C52" s="294">
        <v>1958</v>
      </c>
      <c r="D52" s="295" t="s">
        <v>66</v>
      </c>
      <c r="E52" s="296">
        <v>2</v>
      </c>
      <c r="F52" s="296">
        <v>1</v>
      </c>
      <c r="G52" s="296">
        <v>8</v>
      </c>
      <c r="H52" s="296">
        <v>0</v>
      </c>
      <c r="I52" s="296">
        <v>8</v>
      </c>
      <c r="J52" s="296">
        <v>0</v>
      </c>
      <c r="K52" s="297">
        <v>487.1</v>
      </c>
      <c r="L52" s="297">
        <v>440</v>
      </c>
      <c r="M52" s="297">
        <v>0</v>
      </c>
      <c r="N52" s="297">
        <v>440</v>
      </c>
      <c r="O52" s="296">
        <v>17</v>
      </c>
      <c r="P52" s="296"/>
      <c r="Q52" s="296"/>
      <c r="R52" s="189">
        <v>440.2</v>
      </c>
      <c r="S52" s="190" t="s">
        <v>221</v>
      </c>
      <c r="T52" s="191">
        <v>44926</v>
      </c>
      <c r="U52" s="298"/>
      <c r="V52" s="298">
        <v>0</v>
      </c>
      <c r="W52" s="299"/>
      <c r="X52" s="300"/>
      <c r="Y52" s="300">
        <v>0</v>
      </c>
      <c r="Z52" s="301"/>
      <c r="AA52" s="302"/>
      <c r="AB52" s="302">
        <v>0</v>
      </c>
      <c r="AC52" s="303"/>
      <c r="AD52" s="192"/>
      <c r="AE52" s="190" t="s">
        <v>211</v>
      </c>
      <c r="AF52" s="191"/>
      <c r="AG52" s="192"/>
      <c r="AH52" s="190" t="s">
        <v>211</v>
      </c>
      <c r="AI52" s="191"/>
      <c r="AJ52" s="304"/>
      <c r="AK52" s="304">
        <v>0</v>
      </c>
      <c r="AL52" s="303"/>
      <c r="AM52" s="304"/>
      <c r="AN52" s="304">
        <v>0</v>
      </c>
      <c r="AO52" s="305"/>
      <c r="AP52" s="304"/>
      <c r="AQ52" s="304">
        <v>0</v>
      </c>
      <c r="AR52" s="305"/>
      <c r="AS52" s="304"/>
      <c r="AT52" s="304">
        <v>0</v>
      </c>
      <c r="AU52" s="305"/>
      <c r="AV52" s="304"/>
      <c r="AW52" s="304">
        <v>0</v>
      </c>
      <c r="AX52" s="306"/>
      <c r="AY52" s="199"/>
      <c r="AZ52" s="200">
        <v>0</v>
      </c>
      <c r="BA52" s="199"/>
      <c r="BB52" s="201" t="s">
        <v>172</v>
      </c>
      <c r="BC52" s="193">
        <v>0</v>
      </c>
      <c r="BD52" s="193">
        <v>0</v>
      </c>
      <c r="BE52" s="193">
        <v>0</v>
      </c>
      <c r="BF52" s="227" t="s">
        <v>172</v>
      </c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</row>
    <row r="53" spans="1:139" s="3" customFormat="1" ht="30" customHeight="1" x14ac:dyDescent="0.3">
      <c r="A53" s="292">
        <v>3</v>
      </c>
      <c r="B53" s="293" t="s">
        <v>79</v>
      </c>
      <c r="C53" s="307">
        <v>1958</v>
      </c>
      <c r="D53" s="296" t="s">
        <v>66</v>
      </c>
      <c r="E53" s="296">
        <v>2</v>
      </c>
      <c r="F53" s="296">
        <v>1</v>
      </c>
      <c r="G53" s="296">
        <v>8</v>
      </c>
      <c r="H53" s="296">
        <v>0</v>
      </c>
      <c r="I53" s="296">
        <v>8</v>
      </c>
      <c r="J53" s="296">
        <v>0</v>
      </c>
      <c r="K53" s="308">
        <v>492.59999999999997</v>
      </c>
      <c r="L53" s="297">
        <v>446.7</v>
      </c>
      <c r="M53" s="297">
        <v>0</v>
      </c>
      <c r="N53" s="297">
        <v>446.7</v>
      </c>
      <c r="O53" s="296">
        <v>21</v>
      </c>
      <c r="P53" s="309" t="s">
        <v>71</v>
      </c>
      <c r="Q53" s="296">
        <v>2016</v>
      </c>
      <c r="R53" s="189">
        <v>688.2</v>
      </c>
      <c r="S53" s="190" t="s">
        <v>222</v>
      </c>
      <c r="T53" s="191">
        <v>44926</v>
      </c>
      <c r="U53" s="298"/>
      <c r="V53" s="298">
        <v>0</v>
      </c>
      <c r="W53" s="299"/>
      <c r="X53" s="300"/>
      <c r="Y53" s="300">
        <v>0</v>
      </c>
      <c r="Z53" s="301"/>
      <c r="AA53" s="302"/>
      <c r="AB53" s="302">
        <v>0</v>
      </c>
      <c r="AC53" s="303"/>
      <c r="AD53" s="192"/>
      <c r="AE53" s="190" t="s">
        <v>211</v>
      </c>
      <c r="AF53" s="191"/>
      <c r="AG53" s="192"/>
      <c r="AH53" s="190" t="s">
        <v>211</v>
      </c>
      <c r="AI53" s="191"/>
      <c r="AJ53" s="304"/>
      <c r="AK53" s="304">
        <v>0</v>
      </c>
      <c r="AL53" s="303"/>
      <c r="AM53" s="304"/>
      <c r="AN53" s="304">
        <v>0</v>
      </c>
      <c r="AO53" s="305"/>
      <c r="AP53" s="304"/>
      <c r="AQ53" s="304">
        <v>0</v>
      </c>
      <c r="AR53" s="305"/>
      <c r="AS53" s="304"/>
      <c r="AT53" s="304">
        <v>0</v>
      </c>
      <c r="AU53" s="305"/>
      <c r="AV53" s="304"/>
      <c r="AW53" s="304">
        <v>0</v>
      </c>
      <c r="AX53" s="306"/>
      <c r="AY53" s="199"/>
      <c r="AZ53" s="200">
        <v>0</v>
      </c>
      <c r="BA53" s="199"/>
      <c r="BB53" s="201" t="s">
        <v>173</v>
      </c>
      <c r="BC53" s="193">
        <v>0</v>
      </c>
      <c r="BD53" s="193">
        <v>0</v>
      </c>
      <c r="BE53" s="193">
        <v>0</v>
      </c>
      <c r="BF53" s="227" t="s">
        <v>173</v>
      </c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</row>
    <row r="54" spans="1:139" s="3" customFormat="1" ht="26.25" customHeight="1" x14ac:dyDescent="0.3">
      <c r="A54" s="292">
        <v>4</v>
      </c>
      <c r="B54" s="293" t="s">
        <v>80</v>
      </c>
      <c r="C54" s="307">
        <v>1958</v>
      </c>
      <c r="D54" s="296" t="s">
        <v>66</v>
      </c>
      <c r="E54" s="296">
        <v>2</v>
      </c>
      <c r="F54" s="296">
        <v>1</v>
      </c>
      <c r="G54" s="296">
        <v>8</v>
      </c>
      <c r="H54" s="296">
        <v>1</v>
      </c>
      <c r="I54" s="296">
        <v>7</v>
      </c>
      <c r="J54" s="296">
        <v>0</v>
      </c>
      <c r="K54" s="308">
        <v>483.40000000000003</v>
      </c>
      <c r="L54" s="297">
        <v>439.3</v>
      </c>
      <c r="M54" s="297">
        <v>50.2</v>
      </c>
      <c r="N54" s="297">
        <f>L54-M54</f>
        <v>389.1</v>
      </c>
      <c r="O54" s="296">
        <v>21</v>
      </c>
      <c r="P54" s="309" t="s">
        <v>71</v>
      </c>
      <c r="Q54" s="296">
        <v>2016</v>
      </c>
      <c r="R54" s="189">
        <v>688.2</v>
      </c>
      <c r="S54" s="190" t="s">
        <v>222</v>
      </c>
      <c r="T54" s="191">
        <v>44926</v>
      </c>
      <c r="U54" s="298"/>
      <c r="V54" s="298">
        <v>0</v>
      </c>
      <c r="W54" s="299"/>
      <c r="X54" s="300"/>
      <c r="Y54" s="300">
        <v>0</v>
      </c>
      <c r="Z54" s="301"/>
      <c r="AA54" s="302"/>
      <c r="AB54" s="302">
        <v>0</v>
      </c>
      <c r="AC54" s="303"/>
      <c r="AD54" s="192"/>
      <c r="AE54" s="190" t="s">
        <v>211</v>
      </c>
      <c r="AF54" s="191"/>
      <c r="AG54" s="192"/>
      <c r="AH54" s="190" t="s">
        <v>211</v>
      </c>
      <c r="AI54" s="191"/>
      <c r="AJ54" s="304"/>
      <c r="AK54" s="304">
        <v>0</v>
      </c>
      <c r="AL54" s="303"/>
      <c r="AM54" s="304"/>
      <c r="AN54" s="304">
        <v>0</v>
      </c>
      <c r="AO54" s="305"/>
      <c r="AP54" s="304"/>
      <c r="AQ54" s="304">
        <v>0</v>
      </c>
      <c r="AR54" s="305"/>
      <c r="AS54" s="304"/>
      <c r="AT54" s="304">
        <v>0</v>
      </c>
      <c r="AU54" s="305"/>
      <c r="AV54" s="304"/>
      <c r="AW54" s="304">
        <v>0</v>
      </c>
      <c r="AX54" s="306"/>
      <c r="AY54" s="199"/>
      <c r="AZ54" s="200">
        <v>0</v>
      </c>
      <c r="BA54" s="199"/>
      <c r="BB54" s="201" t="s">
        <v>173</v>
      </c>
      <c r="BC54" s="193">
        <v>0</v>
      </c>
      <c r="BD54" s="193">
        <v>0</v>
      </c>
      <c r="BE54" s="193">
        <v>0</v>
      </c>
      <c r="BF54" s="227" t="s">
        <v>173</v>
      </c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</row>
    <row r="55" spans="1:139" s="3" customFormat="1" ht="31.5" customHeight="1" x14ac:dyDescent="0.3">
      <c r="A55" s="292">
        <v>5</v>
      </c>
      <c r="B55" s="293" t="s">
        <v>137</v>
      </c>
      <c r="C55" s="307">
        <v>1956</v>
      </c>
      <c r="D55" s="296" t="s">
        <v>66</v>
      </c>
      <c r="E55" s="296">
        <v>2</v>
      </c>
      <c r="F55" s="296">
        <v>1</v>
      </c>
      <c r="G55" s="296">
        <v>8</v>
      </c>
      <c r="H55" s="296">
        <v>1</v>
      </c>
      <c r="I55" s="296">
        <v>7</v>
      </c>
      <c r="J55" s="296">
        <v>0</v>
      </c>
      <c r="K55" s="308">
        <v>516.4</v>
      </c>
      <c r="L55" s="297">
        <v>480.6</v>
      </c>
      <c r="M55" s="297">
        <v>59.9</v>
      </c>
      <c r="N55" s="297">
        <f>L55-M55</f>
        <v>420.70000000000005</v>
      </c>
      <c r="O55" s="296">
        <v>16</v>
      </c>
      <c r="P55" s="309" t="s">
        <v>71</v>
      </c>
      <c r="Q55" s="296">
        <v>2016</v>
      </c>
      <c r="R55" s="189">
        <v>681.62</v>
      </c>
      <c r="S55" s="190" t="s">
        <v>223</v>
      </c>
      <c r="T55" s="191">
        <v>44926</v>
      </c>
      <c r="U55" s="298"/>
      <c r="V55" s="298">
        <v>0</v>
      </c>
      <c r="W55" s="299"/>
      <c r="X55" s="300"/>
      <c r="Y55" s="300">
        <v>0</v>
      </c>
      <c r="Z55" s="301"/>
      <c r="AA55" s="302"/>
      <c r="AB55" s="302">
        <v>0</v>
      </c>
      <c r="AC55" s="303"/>
      <c r="AD55" s="192"/>
      <c r="AE55" s="190" t="s">
        <v>211</v>
      </c>
      <c r="AF55" s="191"/>
      <c r="AG55" s="192"/>
      <c r="AH55" s="190" t="s">
        <v>211</v>
      </c>
      <c r="AI55" s="191"/>
      <c r="AJ55" s="304"/>
      <c r="AK55" s="304">
        <v>0</v>
      </c>
      <c r="AL55" s="303"/>
      <c r="AM55" s="304"/>
      <c r="AN55" s="304">
        <v>0</v>
      </c>
      <c r="AO55" s="305"/>
      <c r="AP55" s="304"/>
      <c r="AQ55" s="304">
        <v>0</v>
      </c>
      <c r="AR55" s="305"/>
      <c r="AS55" s="304"/>
      <c r="AT55" s="304">
        <v>0</v>
      </c>
      <c r="AU55" s="305"/>
      <c r="AV55" s="304"/>
      <c r="AW55" s="304">
        <v>0</v>
      </c>
      <c r="AX55" s="306"/>
      <c r="AY55" s="199"/>
      <c r="AZ55" s="200">
        <v>0</v>
      </c>
      <c r="BA55" s="199"/>
      <c r="BB55" s="201" t="s">
        <v>174</v>
      </c>
      <c r="BC55" s="193">
        <v>0</v>
      </c>
      <c r="BD55" s="193">
        <v>0</v>
      </c>
      <c r="BE55" s="193">
        <v>0</v>
      </c>
      <c r="BF55" s="227" t="s">
        <v>174</v>
      </c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</row>
    <row r="56" spans="1:139" s="3" customFormat="1" ht="22.5" customHeight="1" x14ac:dyDescent="0.3">
      <c r="A56" s="292">
        <v>6</v>
      </c>
      <c r="B56" s="293" t="s">
        <v>81</v>
      </c>
      <c r="C56" s="296">
        <v>1956</v>
      </c>
      <c r="D56" s="296" t="s">
        <v>118</v>
      </c>
      <c r="E56" s="296">
        <v>2</v>
      </c>
      <c r="F56" s="296">
        <v>1</v>
      </c>
      <c r="G56" s="296">
        <v>8</v>
      </c>
      <c r="H56" s="296">
        <v>6</v>
      </c>
      <c r="I56" s="296">
        <v>2</v>
      </c>
      <c r="J56" s="296">
        <v>0</v>
      </c>
      <c r="K56" s="297">
        <v>574.1</v>
      </c>
      <c r="L56" s="297">
        <v>529.20000000000005</v>
      </c>
      <c r="M56" s="297">
        <f>L56-N56</f>
        <v>375.80000000000007</v>
      </c>
      <c r="N56" s="297">
        <v>153.4</v>
      </c>
      <c r="O56" s="296">
        <v>16</v>
      </c>
      <c r="P56" s="296" t="s">
        <v>121</v>
      </c>
      <c r="Q56" s="296">
        <v>2016</v>
      </c>
      <c r="R56" s="189">
        <v>1</v>
      </c>
      <c r="S56" s="190" t="s">
        <v>224</v>
      </c>
      <c r="T56" s="191">
        <v>44926</v>
      </c>
      <c r="U56" s="298"/>
      <c r="V56" s="298">
        <v>0</v>
      </c>
      <c r="W56" s="299"/>
      <c r="X56" s="300"/>
      <c r="Y56" s="300">
        <v>0</v>
      </c>
      <c r="Z56" s="301"/>
      <c r="AA56" s="302"/>
      <c r="AB56" s="302">
        <v>0</v>
      </c>
      <c r="AC56" s="303"/>
      <c r="AD56" s="192"/>
      <c r="AE56" s="190" t="s">
        <v>211</v>
      </c>
      <c r="AF56" s="191"/>
      <c r="AG56" s="192"/>
      <c r="AH56" s="190" t="s">
        <v>211</v>
      </c>
      <c r="AI56" s="191"/>
      <c r="AJ56" s="304"/>
      <c r="AK56" s="304">
        <v>0</v>
      </c>
      <c r="AL56" s="303"/>
      <c r="AM56" s="304"/>
      <c r="AN56" s="304">
        <v>0</v>
      </c>
      <c r="AO56" s="305"/>
      <c r="AP56" s="304"/>
      <c r="AQ56" s="304">
        <v>0</v>
      </c>
      <c r="AR56" s="305"/>
      <c r="AS56" s="304"/>
      <c r="AT56" s="304">
        <v>0</v>
      </c>
      <c r="AU56" s="305"/>
      <c r="AV56" s="304"/>
      <c r="AW56" s="304">
        <v>0</v>
      </c>
      <c r="AX56" s="306"/>
      <c r="AY56" s="199"/>
      <c r="AZ56" s="200">
        <v>0</v>
      </c>
      <c r="BA56" s="199"/>
      <c r="BB56" s="201" t="s">
        <v>175</v>
      </c>
      <c r="BC56" s="193">
        <v>0</v>
      </c>
      <c r="BD56" s="193">
        <v>0</v>
      </c>
      <c r="BE56" s="193">
        <v>0</v>
      </c>
      <c r="BF56" s="227" t="s">
        <v>175</v>
      </c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</row>
    <row r="57" spans="1:139" s="3" customFormat="1" ht="26.25" customHeight="1" x14ac:dyDescent="0.3">
      <c r="A57" s="292">
        <v>7</v>
      </c>
      <c r="B57" s="293" t="s">
        <v>82</v>
      </c>
      <c r="C57" s="134">
        <v>1930</v>
      </c>
      <c r="D57" s="134" t="s">
        <v>66</v>
      </c>
      <c r="E57" s="134">
        <v>4</v>
      </c>
      <c r="F57" s="134">
        <v>4</v>
      </c>
      <c r="G57" s="134">
        <v>48</v>
      </c>
      <c r="H57" s="134">
        <v>46</v>
      </c>
      <c r="I57" s="134">
        <v>2</v>
      </c>
      <c r="J57" s="134">
        <v>0</v>
      </c>
      <c r="K57" s="155">
        <v>2721.7</v>
      </c>
      <c r="L57" s="155">
        <v>1896.9</v>
      </c>
      <c r="M57" s="155">
        <f>L57-N57</f>
        <v>1806.1000000000001</v>
      </c>
      <c r="N57" s="155">
        <v>90.8</v>
      </c>
      <c r="O57" s="134">
        <v>49</v>
      </c>
      <c r="P57" s="309" t="s">
        <v>71</v>
      </c>
      <c r="Q57" s="296">
        <v>2015</v>
      </c>
      <c r="R57" s="189"/>
      <c r="S57" s="190" t="s">
        <v>211</v>
      </c>
      <c r="T57" s="191"/>
      <c r="U57" s="298"/>
      <c r="V57" s="298">
        <v>0</v>
      </c>
      <c r="W57" s="299"/>
      <c r="X57" s="300"/>
      <c r="Y57" s="300">
        <v>0</v>
      </c>
      <c r="Z57" s="301"/>
      <c r="AA57" s="302"/>
      <c r="AB57" s="302">
        <v>0</v>
      </c>
      <c r="AC57" s="303"/>
      <c r="AD57" s="192"/>
      <c r="AE57" s="190" t="s">
        <v>211</v>
      </c>
      <c r="AF57" s="191"/>
      <c r="AG57" s="192">
        <v>119</v>
      </c>
      <c r="AH57" s="190" t="s">
        <v>307</v>
      </c>
      <c r="AI57" s="191">
        <v>44926</v>
      </c>
      <c r="AJ57" s="304"/>
      <c r="AK57" s="304">
        <v>0</v>
      </c>
      <c r="AL57" s="303"/>
      <c r="AM57" s="304"/>
      <c r="AN57" s="304">
        <v>0</v>
      </c>
      <c r="AO57" s="305"/>
      <c r="AP57" s="304"/>
      <c r="AQ57" s="304">
        <v>0</v>
      </c>
      <c r="AR57" s="305"/>
      <c r="AS57" s="304"/>
      <c r="AT57" s="304">
        <v>0</v>
      </c>
      <c r="AU57" s="305"/>
      <c r="AV57" s="304"/>
      <c r="AW57" s="304">
        <v>0</v>
      </c>
      <c r="AX57" s="306"/>
      <c r="AY57" s="199"/>
      <c r="AZ57" s="200">
        <v>0</v>
      </c>
      <c r="BA57" s="199"/>
      <c r="BB57" s="201" t="s">
        <v>176</v>
      </c>
      <c r="BC57" s="193">
        <v>0</v>
      </c>
      <c r="BD57" s="193">
        <v>0</v>
      </c>
      <c r="BE57" s="193">
        <v>0</v>
      </c>
      <c r="BF57" s="227" t="s">
        <v>176</v>
      </c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</row>
    <row r="58" spans="1:139" s="3" customFormat="1" ht="32.25" customHeight="1" x14ac:dyDescent="0.3">
      <c r="A58" s="292">
        <v>8</v>
      </c>
      <c r="B58" s="293" t="s">
        <v>83</v>
      </c>
      <c r="C58" s="134">
        <v>1930</v>
      </c>
      <c r="D58" s="134" t="s">
        <v>66</v>
      </c>
      <c r="E58" s="134">
        <v>4</v>
      </c>
      <c r="F58" s="134">
        <v>4</v>
      </c>
      <c r="G58" s="134">
        <v>48</v>
      </c>
      <c r="H58" s="134">
        <f>G58-I58</f>
        <v>39</v>
      </c>
      <c r="I58" s="134">
        <v>9</v>
      </c>
      <c r="J58" s="134">
        <v>0</v>
      </c>
      <c r="K58" s="155">
        <v>2706</v>
      </c>
      <c r="L58" s="155">
        <v>2375.6999999999998</v>
      </c>
      <c r="M58" s="155">
        <f>L58-N58</f>
        <v>1983.6999999999998</v>
      </c>
      <c r="N58" s="155">
        <v>392</v>
      </c>
      <c r="O58" s="134">
        <v>66</v>
      </c>
      <c r="P58" s="309" t="s">
        <v>71</v>
      </c>
      <c r="Q58" s="296">
        <v>2015</v>
      </c>
      <c r="R58" s="189"/>
      <c r="S58" s="190" t="s">
        <v>211</v>
      </c>
      <c r="T58" s="191"/>
      <c r="U58" s="298"/>
      <c r="V58" s="298">
        <v>0</v>
      </c>
      <c r="W58" s="299"/>
      <c r="X58" s="300"/>
      <c r="Y58" s="300">
        <v>0</v>
      </c>
      <c r="Z58" s="301"/>
      <c r="AA58" s="302"/>
      <c r="AB58" s="302">
        <v>0</v>
      </c>
      <c r="AC58" s="303"/>
      <c r="AD58" s="192"/>
      <c r="AE58" s="190" t="s">
        <v>211</v>
      </c>
      <c r="AF58" s="191"/>
      <c r="AG58" s="192">
        <v>122</v>
      </c>
      <c r="AH58" s="190" t="s">
        <v>308</v>
      </c>
      <c r="AI58" s="191">
        <v>44926</v>
      </c>
      <c r="AJ58" s="304"/>
      <c r="AK58" s="304">
        <v>0</v>
      </c>
      <c r="AL58" s="303"/>
      <c r="AM58" s="304"/>
      <c r="AN58" s="304">
        <v>0</v>
      </c>
      <c r="AO58" s="305"/>
      <c r="AP58" s="304"/>
      <c r="AQ58" s="304">
        <v>0</v>
      </c>
      <c r="AR58" s="305"/>
      <c r="AS58" s="304"/>
      <c r="AT58" s="304">
        <v>0</v>
      </c>
      <c r="AU58" s="305"/>
      <c r="AV58" s="304"/>
      <c r="AW58" s="304">
        <v>0</v>
      </c>
      <c r="AX58" s="306"/>
      <c r="AY58" s="199"/>
      <c r="AZ58" s="200">
        <v>0</v>
      </c>
      <c r="BA58" s="199"/>
      <c r="BB58" s="201" t="s">
        <v>177</v>
      </c>
      <c r="BC58" s="193">
        <v>0</v>
      </c>
      <c r="BD58" s="193">
        <v>0</v>
      </c>
      <c r="BE58" s="193">
        <v>0</v>
      </c>
      <c r="BF58" s="227" t="s">
        <v>177</v>
      </c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</row>
    <row r="59" spans="1:139" s="3" customFormat="1" ht="22.5" customHeight="1" x14ac:dyDescent="0.3">
      <c r="A59" s="292">
        <v>9</v>
      </c>
      <c r="B59" s="293" t="s">
        <v>84</v>
      </c>
      <c r="C59" s="134">
        <v>1937</v>
      </c>
      <c r="D59" s="134" t="s">
        <v>66</v>
      </c>
      <c r="E59" s="134">
        <v>5</v>
      </c>
      <c r="F59" s="134">
        <v>6</v>
      </c>
      <c r="G59" s="134">
        <v>50</v>
      </c>
      <c r="H59" s="134">
        <v>8</v>
      </c>
      <c r="I59" s="134">
        <v>42</v>
      </c>
      <c r="J59" s="134">
        <v>0</v>
      </c>
      <c r="K59" s="155">
        <v>4464</v>
      </c>
      <c r="L59" s="155">
        <v>3571.8</v>
      </c>
      <c r="M59" s="155">
        <v>463.5</v>
      </c>
      <c r="N59" s="155">
        <f>L59-M59</f>
        <v>3108.3</v>
      </c>
      <c r="O59" s="134">
        <v>146</v>
      </c>
      <c r="P59" s="244" t="s">
        <v>121</v>
      </c>
      <c r="Q59" s="245">
        <v>2014</v>
      </c>
      <c r="R59" s="189"/>
      <c r="S59" s="190" t="s">
        <v>211</v>
      </c>
      <c r="T59" s="191"/>
      <c r="U59" s="298"/>
      <c r="V59" s="298">
        <v>0</v>
      </c>
      <c r="W59" s="299"/>
      <c r="X59" s="300"/>
      <c r="Y59" s="300">
        <v>0</v>
      </c>
      <c r="Z59" s="301"/>
      <c r="AA59" s="302"/>
      <c r="AB59" s="302">
        <v>0</v>
      </c>
      <c r="AC59" s="303"/>
      <c r="AD59" s="192">
        <v>7485.4</v>
      </c>
      <c r="AE59" s="190" t="s">
        <v>295</v>
      </c>
      <c r="AF59" s="191">
        <v>44926</v>
      </c>
      <c r="AG59" s="192"/>
      <c r="AH59" s="190" t="s">
        <v>211</v>
      </c>
      <c r="AI59" s="191"/>
      <c r="AJ59" s="304"/>
      <c r="AK59" s="304">
        <v>0</v>
      </c>
      <c r="AL59" s="303"/>
      <c r="AM59" s="304"/>
      <c r="AN59" s="304">
        <v>0</v>
      </c>
      <c r="AO59" s="305"/>
      <c r="AP59" s="304"/>
      <c r="AQ59" s="304">
        <v>0</v>
      </c>
      <c r="AR59" s="305"/>
      <c r="AS59" s="304"/>
      <c r="AT59" s="304">
        <v>0</v>
      </c>
      <c r="AU59" s="305"/>
      <c r="AV59" s="304"/>
      <c r="AW59" s="304">
        <v>0</v>
      </c>
      <c r="AX59" s="306"/>
      <c r="AY59" s="199"/>
      <c r="AZ59" s="200">
        <v>0</v>
      </c>
      <c r="BA59" s="199"/>
      <c r="BB59" s="201" t="s">
        <v>178</v>
      </c>
      <c r="BC59" s="193">
        <v>0</v>
      </c>
      <c r="BD59" s="193">
        <v>0</v>
      </c>
      <c r="BE59" s="193">
        <v>0</v>
      </c>
      <c r="BF59" s="227" t="s">
        <v>178</v>
      </c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</row>
    <row r="60" spans="1:139" s="7" customFormat="1" ht="44.25" customHeight="1" x14ac:dyDescent="0.3">
      <c r="A60" s="292">
        <v>10</v>
      </c>
      <c r="B60" s="310" t="s">
        <v>85</v>
      </c>
      <c r="C60" s="253">
        <v>1946</v>
      </c>
      <c r="D60" s="253" t="s">
        <v>118</v>
      </c>
      <c r="E60" s="253">
        <v>2</v>
      </c>
      <c r="F60" s="253">
        <v>1</v>
      </c>
      <c r="G60" s="253">
        <v>8</v>
      </c>
      <c r="H60" s="253">
        <v>0</v>
      </c>
      <c r="I60" s="253">
        <v>8</v>
      </c>
      <c r="J60" s="253">
        <v>0</v>
      </c>
      <c r="K60" s="254">
        <v>477</v>
      </c>
      <c r="L60" s="254">
        <v>440.1</v>
      </c>
      <c r="M60" s="254">
        <v>0</v>
      </c>
      <c r="N60" s="254">
        <v>440.1</v>
      </c>
      <c r="O60" s="253">
        <v>19</v>
      </c>
      <c r="P60" s="311" t="s">
        <v>122</v>
      </c>
      <c r="Q60" s="312">
        <v>2016</v>
      </c>
      <c r="R60" s="189">
        <v>623.79999999999995</v>
      </c>
      <c r="S60" s="190" t="s">
        <v>225</v>
      </c>
      <c r="T60" s="191">
        <v>44926</v>
      </c>
      <c r="U60" s="313"/>
      <c r="V60" s="298">
        <v>0</v>
      </c>
      <c r="W60" s="314"/>
      <c r="X60" s="315"/>
      <c r="Y60" s="300">
        <v>0</v>
      </c>
      <c r="Z60" s="316"/>
      <c r="AA60" s="317"/>
      <c r="AB60" s="302">
        <v>0</v>
      </c>
      <c r="AC60" s="303"/>
      <c r="AD60" s="192"/>
      <c r="AE60" s="190" t="s">
        <v>211</v>
      </c>
      <c r="AF60" s="191"/>
      <c r="AG60" s="192"/>
      <c r="AH60" s="190" t="s">
        <v>211</v>
      </c>
      <c r="AI60" s="191"/>
      <c r="AJ60" s="318"/>
      <c r="AK60" s="304">
        <v>0</v>
      </c>
      <c r="AL60" s="303"/>
      <c r="AM60" s="318"/>
      <c r="AN60" s="304">
        <v>0</v>
      </c>
      <c r="AO60" s="319"/>
      <c r="AP60" s="318"/>
      <c r="AQ60" s="304">
        <v>0</v>
      </c>
      <c r="AR60" s="319"/>
      <c r="AS60" s="318"/>
      <c r="AT60" s="304">
        <v>0</v>
      </c>
      <c r="AU60" s="319"/>
      <c r="AV60" s="318"/>
      <c r="AW60" s="304">
        <v>0</v>
      </c>
      <c r="AX60" s="320"/>
      <c r="AY60" s="321"/>
      <c r="AZ60" s="200">
        <v>0</v>
      </c>
      <c r="BA60" s="321"/>
      <c r="BB60" s="201" t="s">
        <v>179</v>
      </c>
      <c r="BC60" s="322">
        <v>0</v>
      </c>
      <c r="BD60" s="322">
        <v>0</v>
      </c>
      <c r="BE60" s="322">
        <v>0</v>
      </c>
      <c r="BF60" s="227" t="s">
        <v>179</v>
      </c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</row>
    <row r="61" spans="1:139" s="20" customFormat="1" ht="22.5" customHeight="1" x14ac:dyDescent="0.3">
      <c r="A61" s="323"/>
      <c r="B61" s="324" t="s">
        <v>86</v>
      </c>
      <c r="C61" s="325"/>
      <c r="D61" s="325"/>
      <c r="E61" s="325"/>
      <c r="F61" s="325"/>
      <c r="G61" s="326"/>
      <c r="H61" s="325"/>
      <c r="I61" s="325"/>
      <c r="J61" s="325"/>
      <c r="K61" s="78"/>
      <c r="L61" s="327"/>
      <c r="M61" s="78"/>
      <c r="N61" s="78"/>
      <c r="O61" s="325"/>
      <c r="P61" s="328"/>
      <c r="Q61" s="329"/>
      <c r="R61" s="330"/>
      <c r="S61" s="330">
        <f>SUM(S62:S93)</f>
        <v>0</v>
      </c>
      <c r="T61" s="331"/>
      <c r="U61" s="332"/>
      <c r="V61" s="332">
        <f>SUM(V62:V93)</f>
        <v>0</v>
      </c>
      <c r="W61" s="331"/>
      <c r="X61" s="332">
        <f>SUM(X62:X93)</f>
        <v>69411.25</v>
      </c>
      <c r="Y61" s="332">
        <f>Y62+Y63+Y64+Y65+Y66+Y67+Y68+Y69+Y70+Y71+Y72+Y73+Y74+Y75+Y76+Y77+Y78+Y79+Y80+Y81+Y82+Y83+Y84+Y85+Y86+Y87+Y88+Y89+Y90+Y91+Y92+Y93</f>
        <v>178716005.02999997</v>
      </c>
      <c r="Z61" s="331"/>
      <c r="AA61" s="78"/>
      <c r="AB61" s="78"/>
      <c r="AC61" s="333"/>
      <c r="AD61" s="78">
        <f>SUM(AD62:AD93)</f>
        <v>3119.66</v>
      </c>
      <c r="AE61" s="78">
        <f>AE73+AE89+AE90+AE92+AE93</f>
        <v>658435.42999999993</v>
      </c>
      <c r="AF61" s="334"/>
      <c r="AG61" s="78"/>
      <c r="AH61" s="78">
        <f>SUM(AH62:AH93)</f>
        <v>0</v>
      </c>
      <c r="AI61" s="334"/>
      <c r="AJ61" s="335"/>
      <c r="AK61" s="335">
        <v>0</v>
      </c>
      <c r="AL61" s="333"/>
      <c r="AM61" s="335"/>
      <c r="AN61" s="335">
        <v>0</v>
      </c>
      <c r="AO61" s="336"/>
      <c r="AP61" s="335"/>
      <c r="AQ61" s="335">
        <v>0</v>
      </c>
      <c r="AR61" s="336"/>
      <c r="AS61" s="335"/>
      <c r="AT61" s="335">
        <v>0</v>
      </c>
      <c r="AU61" s="336"/>
      <c r="AV61" s="335"/>
      <c r="AW61" s="335">
        <v>0</v>
      </c>
      <c r="AX61" s="337"/>
      <c r="AY61" s="272"/>
      <c r="AZ61" s="273">
        <v>0</v>
      </c>
      <c r="BA61" s="272"/>
      <c r="BB61" s="338">
        <f>BB62+BB63+BB64+BB65+BB66+BB67+BB68+BB69+BB70+BB71+BB72+BB73+BB74+BB75+BB76+BB77+BB78+BB79+BB80+BB81+BB82+BB83+BB84+BB85+BB86+BB87+BB88+BB89+BB90+BB91+BB92+BB93</f>
        <v>195769264.30999997</v>
      </c>
      <c r="BC61" s="262">
        <v>0</v>
      </c>
      <c r="BD61" s="262">
        <v>0</v>
      </c>
      <c r="BE61" s="262">
        <v>0</v>
      </c>
      <c r="BF61" s="274">
        <f>BB61</f>
        <v>195769264.30999997</v>
      </c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</row>
    <row r="62" spans="1:139" s="3" customFormat="1" ht="25.5" customHeight="1" x14ac:dyDescent="0.3">
      <c r="A62" s="292">
        <v>1</v>
      </c>
      <c r="B62" s="293" t="s">
        <v>87</v>
      </c>
      <c r="C62" s="296">
        <v>1955</v>
      </c>
      <c r="D62" s="296" t="s">
        <v>118</v>
      </c>
      <c r="E62" s="296">
        <v>2</v>
      </c>
      <c r="F62" s="296">
        <v>2</v>
      </c>
      <c r="G62" s="339">
        <v>12</v>
      </c>
      <c r="H62" s="296">
        <v>0</v>
      </c>
      <c r="I62" s="296">
        <v>12</v>
      </c>
      <c r="J62" s="296">
        <v>0</v>
      </c>
      <c r="K62" s="297">
        <v>964.4</v>
      </c>
      <c r="L62" s="340">
        <v>876.3</v>
      </c>
      <c r="M62" s="297">
        <v>0</v>
      </c>
      <c r="N62" s="297">
        <v>876.3</v>
      </c>
      <c r="O62" s="296">
        <v>21</v>
      </c>
      <c r="P62" s="309" t="s">
        <v>71</v>
      </c>
      <c r="Q62" s="245">
        <v>20017</v>
      </c>
      <c r="R62" s="341"/>
      <c r="S62" s="341">
        <v>0</v>
      </c>
      <c r="T62" s="299"/>
      <c r="U62" s="298"/>
      <c r="V62" s="298">
        <v>0</v>
      </c>
      <c r="W62" s="299"/>
      <c r="X62" s="192">
        <v>957.22</v>
      </c>
      <c r="Y62" s="190" t="s">
        <v>249</v>
      </c>
      <c r="Z62" s="191">
        <v>44926</v>
      </c>
      <c r="AA62" s="302"/>
      <c r="AB62" s="302">
        <v>0</v>
      </c>
      <c r="AC62" s="303"/>
      <c r="AD62" s="192"/>
      <c r="AE62" s="190" t="s">
        <v>211</v>
      </c>
      <c r="AF62" s="191"/>
      <c r="AG62" s="302"/>
      <c r="AH62" s="302">
        <v>0</v>
      </c>
      <c r="AI62" s="342"/>
      <c r="AJ62" s="304"/>
      <c r="AK62" s="304">
        <v>0</v>
      </c>
      <c r="AL62" s="303"/>
      <c r="AM62" s="304"/>
      <c r="AN62" s="304">
        <v>0</v>
      </c>
      <c r="AO62" s="305"/>
      <c r="AP62" s="304"/>
      <c r="AQ62" s="304">
        <v>0</v>
      </c>
      <c r="AR62" s="305"/>
      <c r="AS62" s="304"/>
      <c r="AT62" s="304">
        <v>0</v>
      </c>
      <c r="AU62" s="305"/>
      <c r="AV62" s="304"/>
      <c r="AW62" s="304">
        <v>0</v>
      </c>
      <c r="AX62" s="306"/>
      <c r="AY62" s="199"/>
      <c r="AZ62" s="200">
        <v>0</v>
      </c>
      <c r="BA62" s="199"/>
      <c r="BB62" s="201" t="s">
        <v>180</v>
      </c>
      <c r="BC62" s="193">
        <v>0</v>
      </c>
      <c r="BD62" s="193">
        <v>0</v>
      </c>
      <c r="BE62" s="193">
        <v>0</v>
      </c>
      <c r="BF62" s="227" t="s">
        <v>180</v>
      </c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</row>
    <row r="63" spans="1:139" s="3" customFormat="1" ht="22.5" customHeight="1" x14ac:dyDescent="0.3">
      <c r="A63" s="292">
        <v>2</v>
      </c>
      <c r="B63" s="293" t="s">
        <v>49</v>
      </c>
      <c r="C63" s="134">
        <v>1957</v>
      </c>
      <c r="D63" s="134" t="s">
        <v>66</v>
      </c>
      <c r="E63" s="134">
        <v>5</v>
      </c>
      <c r="F63" s="134">
        <v>6</v>
      </c>
      <c r="G63" s="134">
        <v>86</v>
      </c>
      <c r="H63" s="134">
        <v>7</v>
      </c>
      <c r="I63" s="134">
        <f>G63-H63</f>
        <v>79</v>
      </c>
      <c r="J63" s="134">
        <v>0</v>
      </c>
      <c r="K63" s="155">
        <v>7362</v>
      </c>
      <c r="L63" s="155">
        <v>5282.1</v>
      </c>
      <c r="M63" s="155">
        <v>414.8</v>
      </c>
      <c r="N63" s="155">
        <f>L63-M63</f>
        <v>4867.3</v>
      </c>
      <c r="O63" s="134">
        <v>830</v>
      </c>
      <c r="P63" s="244" t="s">
        <v>72</v>
      </c>
      <c r="Q63" s="245">
        <v>2018</v>
      </c>
      <c r="R63" s="341"/>
      <c r="S63" s="341">
        <v>0</v>
      </c>
      <c r="T63" s="299"/>
      <c r="U63" s="298"/>
      <c r="V63" s="298">
        <v>0</v>
      </c>
      <c r="W63" s="299"/>
      <c r="X63" s="192">
        <v>4063.22</v>
      </c>
      <c r="Y63" s="190" t="s">
        <v>250</v>
      </c>
      <c r="Z63" s="191">
        <v>44926</v>
      </c>
      <c r="AA63" s="302"/>
      <c r="AB63" s="302">
        <v>0</v>
      </c>
      <c r="AC63" s="303"/>
      <c r="AD63" s="192"/>
      <c r="AE63" s="190" t="s">
        <v>211</v>
      </c>
      <c r="AF63" s="191"/>
      <c r="AG63" s="302"/>
      <c r="AH63" s="302">
        <v>0</v>
      </c>
      <c r="AI63" s="342"/>
      <c r="AJ63" s="304"/>
      <c r="AK63" s="304">
        <v>0</v>
      </c>
      <c r="AL63" s="303"/>
      <c r="AM63" s="304"/>
      <c r="AN63" s="304">
        <v>0</v>
      </c>
      <c r="AO63" s="305"/>
      <c r="AP63" s="304"/>
      <c r="AQ63" s="304">
        <v>0</v>
      </c>
      <c r="AR63" s="305"/>
      <c r="AS63" s="304"/>
      <c r="AT63" s="304">
        <v>0</v>
      </c>
      <c r="AU63" s="305"/>
      <c r="AV63" s="304"/>
      <c r="AW63" s="304">
        <v>0</v>
      </c>
      <c r="AX63" s="306"/>
      <c r="AY63" s="199"/>
      <c r="AZ63" s="200">
        <v>0</v>
      </c>
      <c r="BA63" s="199"/>
      <c r="BB63" s="201" t="s">
        <v>181</v>
      </c>
      <c r="BC63" s="193">
        <v>0</v>
      </c>
      <c r="BD63" s="193">
        <v>0</v>
      </c>
      <c r="BE63" s="193">
        <v>0</v>
      </c>
      <c r="BF63" s="227" t="s">
        <v>181</v>
      </c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</row>
    <row r="64" spans="1:139" s="3" customFormat="1" ht="25.5" customHeight="1" x14ac:dyDescent="0.3">
      <c r="A64" s="292">
        <v>3</v>
      </c>
      <c r="B64" s="293" t="s">
        <v>88</v>
      </c>
      <c r="C64" s="134">
        <v>1959</v>
      </c>
      <c r="D64" s="134" t="s">
        <v>66</v>
      </c>
      <c r="E64" s="134">
        <v>5</v>
      </c>
      <c r="F64" s="134">
        <v>6</v>
      </c>
      <c r="G64" s="134">
        <v>84</v>
      </c>
      <c r="H64" s="134">
        <v>6</v>
      </c>
      <c r="I64" s="134">
        <f t="shared" ref="I64:I72" si="0">G64-H64</f>
        <v>78</v>
      </c>
      <c r="J64" s="134">
        <v>0</v>
      </c>
      <c r="K64" s="155">
        <v>7266.8</v>
      </c>
      <c r="L64" s="155">
        <v>5205.5</v>
      </c>
      <c r="M64" s="155">
        <v>293.5</v>
      </c>
      <c r="N64" s="155">
        <f t="shared" ref="N64:N72" si="1">L64-M64</f>
        <v>4912</v>
      </c>
      <c r="O64" s="134">
        <v>394</v>
      </c>
      <c r="P64" s="244" t="s">
        <v>72</v>
      </c>
      <c r="Q64" s="245">
        <v>2018</v>
      </c>
      <c r="R64" s="341"/>
      <c r="S64" s="341">
        <v>0</v>
      </c>
      <c r="T64" s="299"/>
      <c r="U64" s="298"/>
      <c r="V64" s="298">
        <v>0</v>
      </c>
      <c r="W64" s="299"/>
      <c r="X64" s="192">
        <v>4687</v>
      </c>
      <c r="Y64" s="190" t="s">
        <v>251</v>
      </c>
      <c r="Z64" s="191">
        <v>44926</v>
      </c>
      <c r="AA64" s="302"/>
      <c r="AB64" s="302">
        <v>0</v>
      </c>
      <c r="AC64" s="303"/>
      <c r="AD64" s="192"/>
      <c r="AE64" s="190" t="s">
        <v>211</v>
      </c>
      <c r="AF64" s="191"/>
      <c r="AG64" s="302"/>
      <c r="AH64" s="302">
        <v>0</v>
      </c>
      <c r="AI64" s="342"/>
      <c r="AJ64" s="304"/>
      <c r="AK64" s="304">
        <v>0</v>
      </c>
      <c r="AL64" s="303"/>
      <c r="AM64" s="304"/>
      <c r="AN64" s="304">
        <v>0</v>
      </c>
      <c r="AO64" s="305"/>
      <c r="AP64" s="304"/>
      <c r="AQ64" s="304">
        <v>0</v>
      </c>
      <c r="AR64" s="305"/>
      <c r="AS64" s="304"/>
      <c r="AT64" s="304">
        <v>0</v>
      </c>
      <c r="AU64" s="305"/>
      <c r="AV64" s="304"/>
      <c r="AW64" s="304">
        <v>0</v>
      </c>
      <c r="AX64" s="306"/>
      <c r="AY64" s="199"/>
      <c r="AZ64" s="200">
        <v>0</v>
      </c>
      <c r="BA64" s="199"/>
      <c r="BB64" s="201" t="s">
        <v>182</v>
      </c>
      <c r="BC64" s="193">
        <v>0</v>
      </c>
      <c r="BD64" s="193">
        <v>0</v>
      </c>
      <c r="BE64" s="193">
        <v>0</v>
      </c>
      <c r="BF64" s="227" t="s">
        <v>182</v>
      </c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</row>
    <row r="65" spans="1:139" s="3" customFormat="1" ht="22.5" customHeight="1" x14ac:dyDescent="0.3">
      <c r="A65" s="292">
        <v>4</v>
      </c>
      <c r="B65" s="293" t="s">
        <v>89</v>
      </c>
      <c r="C65" s="134">
        <v>1958</v>
      </c>
      <c r="D65" s="134" t="s">
        <v>66</v>
      </c>
      <c r="E65" s="134">
        <v>5</v>
      </c>
      <c r="F65" s="134">
        <v>6</v>
      </c>
      <c r="G65" s="134">
        <v>95</v>
      </c>
      <c r="H65" s="134">
        <v>5</v>
      </c>
      <c r="I65" s="134">
        <f t="shared" si="0"/>
        <v>90</v>
      </c>
      <c r="J65" s="134">
        <v>0</v>
      </c>
      <c r="K65" s="155">
        <v>7901.9</v>
      </c>
      <c r="L65" s="155">
        <v>5763.8</v>
      </c>
      <c r="M65" s="155">
        <v>454</v>
      </c>
      <c r="N65" s="155">
        <f t="shared" si="1"/>
        <v>5309.8</v>
      </c>
      <c r="O65" s="134">
        <v>938</v>
      </c>
      <c r="P65" s="244" t="s">
        <v>72</v>
      </c>
      <c r="Q65" s="245">
        <v>2018</v>
      </c>
      <c r="R65" s="341"/>
      <c r="S65" s="341">
        <v>0</v>
      </c>
      <c r="T65" s="299"/>
      <c r="U65" s="298"/>
      <c r="V65" s="298">
        <v>0</v>
      </c>
      <c r="W65" s="299"/>
      <c r="X65" s="192">
        <v>4784.2299999999996</v>
      </c>
      <c r="Y65" s="190" t="s">
        <v>252</v>
      </c>
      <c r="Z65" s="191">
        <v>44926</v>
      </c>
      <c r="AA65" s="302"/>
      <c r="AB65" s="302">
        <v>0</v>
      </c>
      <c r="AC65" s="303"/>
      <c r="AD65" s="192"/>
      <c r="AE65" s="190" t="s">
        <v>211</v>
      </c>
      <c r="AF65" s="191"/>
      <c r="AG65" s="302"/>
      <c r="AH65" s="302">
        <v>0</v>
      </c>
      <c r="AI65" s="342"/>
      <c r="AJ65" s="304"/>
      <c r="AK65" s="304">
        <v>0</v>
      </c>
      <c r="AL65" s="303"/>
      <c r="AM65" s="304"/>
      <c r="AN65" s="304">
        <v>0</v>
      </c>
      <c r="AO65" s="305"/>
      <c r="AP65" s="304"/>
      <c r="AQ65" s="304">
        <v>0</v>
      </c>
      <c r="AR65" s="305"/>
      <c r="AS65" s="304"/>
      <c r="AT65" s="304">
        <v>0</v>
      </c>
      <c r="AU65" s="305"/>
      <c r="AV65" s="304"/>
      <c r="AW65" s="304">
        <v>0</v>
      </c>
      <c r="AX65" s="306"/>
      <c r="AY65" s="199"/>
      <c r="AZ65" s="200">
        <v>0</v>
      </c>
      <c r="BA65" s="199"/>
      <c r="BB65" s="201" t="s">
        <v>183</v>
      </c>
      <c r="BC65" s="193">
        <v>0</v>
      </c>
      <c r="BD65" s="193">
        <v>0</v>
      </c>
      <c r="BE65" s="193">
        <v>0</v>
      </c>
      <c r="BF65" s="227" t="s">
        <v>183</v>
      </c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</row>
    <row r="66" spans="1:139" s="3" customFormat="1" ht="22.5" customHeight="1" x14ac:dyDescent="0.3">
      <c r="A66" s="292">
        <v>5</v>
      </c>
      <c r="B66" s="293" t="s">
        <v>90</v>
      </c>
      <c r="C66" s="134">
        <v>1957</v>
      </c>
      <c r="D66" s="134" t="s">
        <v>66</v>
      </c>
      <c r="E66" s="134">
        <v>5</v>
      </c>
      <c r="F66" s="134">
        <v>6</v>
      </c>
      <c r="G66" s="134">
        <v>86</v>
      </c>
      <c r="H66" s="134">
        <v>5</v>
      </c>
      <c r="I66" s="134">
        <f t="shared" si="0"/>
        <v>81</v>
      </c>
      <c r="J66" s="134">
        <v>0</v>
      </c>
      <c r="K66" s="155">
        <v>7366.1</v>
      </c>
      <c r="L66" s="155">
        <v>5122.1000000000004</v>
      </c>
      <c r="M66" s="155">
        <v>311.3</v>
      </c>
      <c r="N66" s="155">
        <f t="shared" si="1"/>
        <v>4810.8</v>
      </c>
      <c r="O66" s="134">
        <v>824</v>
      </c>
      <c r="P66" s="244" t="s">
        <v>72</v>
      </c>
      <c r="Q66" s="245">
        <v>2018</v>
      </c>
      <c r="R66" s="341"/>
      <c r="S66" s="341">
        <v>0</v>
      </c>
      <c r="T66" s="299"/>
      <c r="U66" s="298"/>
      <c r="V66" s="298">
        <v>0</v>
      </c>
      <c r="W66" s="299"/>
      <c r="X66" s="192">
        <v>4635.2</v>
      </c>
      <c r="Y66" s="190" t="s">
        <v>253</v>
      </c>
      <c r="Z66" s="191">
        <v>44926</v>
      </c>
      <c r="AA66" s="302"/>
      <c r="AB66" s="302">
        <v>0</v>
      </c>
      <c r="AC66" s="303"/>
      <c r="AD66" s="192"/>
      <c r="AE66" s="190" t="s">
        <v>211</v>
      </c>
      <c r="AF66" s="191"/>
      <c r="AG66" s="302"/>
      <c r="AH66" s="302">
        <v>0</v>
      </c>
      <c r="AI66" s="342"/>
      <c r="AJ66" s="304"/>
      <c r="AK66" s="304">
        <v>0</v>
      </c>
      <c r="AL66" s="303"/>
      <c r="AM66" s="304"/>
      <c r="AN66" s="304">
        <v>0</v>
      </c>
      <c r="AO66" s="305"/>
      <c r="AP66" s="304"/>
      <c r="AQ66" s="304">
        <v>0</v>
      </c>
      <c r="AR66" s="305"/>
      <c r="AS66" s="304"/>
      <c r="AT66" s="304">
        <v>0</v>
      </c>
      <c r="AU66" s="305"/>
      <c r="AV66" s="304"/>
      <c r="AW66" s="304">
        <v>0</v>
      </c>
      <c r="AX66" s="306"/>
      <c r="AY66" s="199"/>
      <c r="AZ66" s="200">
        <v>0</v>
      </c>
      <c r="BA66" s="199"/>
      <c r="BB66" s="201" t="s">
        <v>184</v>
      </c>
      <c r="BC66" s="193">
        <v>0</v>
      </c>
      <c r="BD66" s="193">
        <v>0</v>
      </c>
      <c r="BE66" s="193">
        <v>0</v>
      </c>
      <c r="BF66" s="227" t="s">
        <v>184</v>
      </c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</row>
    <row r="67" spans="1:139" s="3" customFormat="1" ht="22.5" customHeight="1" x14ac:dyDescent="0.3">
      <c r="A67" s="292">
        <v>6</v>
      </c>
      <c r="B67" s="293" t="s">
        <v>91</v>
      </c>
      <c r="C67" s="134">
        <v>1955</v>
      </c>
      <c r="D67" s="134" t="s">
        <v>66</v>
      </c>
      <c r="E67" s="134">
        <v>5</v>
      </c>
      <c r="F67" s="134">
        <v>8</v>
      </c>
      <c r="G67" s="134">
        <v>127</v>
      </c>
      <c r="H67" s="134">
        <v>14</v>
      </c>
      <c r="I67" s="134">
        <f t="shared" si="0"/>
        <v>113</v>
      </c>
      <c r="J67" s="134">
        <v>0</v>
      </c>
      <c r="K67" s="155">
        <v>8455</v>
      </c>
      <c r="L67" s="155">
        <v>7598.8</v>
      </c>
      <c r="M67" s="155">
        <v>796.2</v>
      </c>
      <c r="N67" s="155">
        <f t="shared" si="1"/>
        <v>6802.6</v>
      </c>
      <c r="O67" s="134">
        <v>1353</v>
      </c>
      <c r="P67" s="244" t="s">
        <v>72</v>
      </c>
      <c r="Q67" s="245">
        <v>2018</v>
      </c>
      <c r="R67" s="341"/>
      <c r="S67" s="341">
        <v>0</v>
      </c>
      <c r="T67" s="299"/>
      <c r="U67" s="298"/>
      <c r="V67" s="298">
        <v>0</v>
      </c>
      <c r="W67" s="299"/>
      <c r="X67" s="192">
        <v>5638</v>
      </c>
      <c r="Y67" s="190" t="s">
        <v>254</v>
      </c>
      <c r="Z67" s="191">
        <v>44561</v>
      </c>
      <c r="AA67" s="302"/>
      <c r="AB67" s="302">
        <v>0</v>
      </c>
      <c r="AC67" s="303"/>
      <c r="AD67" s="192"/>
      <c r="AE67" s="190" t="s">
        <v>211</v>
      </c>
      <c r="AF67" s="191"/>
      <c r="AG67" s="302"/>
      <c r="AH67" s="302">
        <v>0</v>
      </c>
      <c r="AI67" s="342"/>
      <c r="AJ67" s="304"/>
      <c r="AK67" s="304">
        <v>0</v>
      </c>
      <c r="AL67" s="303"/>
      <c r="AM67" s="304"/>
      <c r="AN67" s="304">
        <v>0</v>
      </c>
      <c r="AO67" s="305"/>
      <c r="AP67" s="304"/>
      <c r="AQ67" s="304">
        <v>0</v>
      </c>
      <c r="AR67" s="305"/>
      <c r="AS67" s="304"/>
      <c r="AT67" s="304">
        <v>0</v>
      </c>
      <c r="AU67" s="305"/>
      <c r="AV67" s="304"/>
      <c r="AW67" s="304">
        <v>0</v>
      </c>
      <c r="AX67" s="306"/>
      <c r="AY67" s="199"/>
      <c r="AZ67" s="200">
        <v>0</v>
      </c>
      <c r="BA67" s="199"/>
      <c r="BB67" s="201" t="s">
        <v>185</v>
      </c>
      <c r="BC67" s="193">
        <v>0</v>
      </c>
      <c r="BD67" s="193">
        <v>0</v>
      </c>
      <c r="BE67" s="193">
        <v>0</v>
      </c>
      <c r="BF67" s="227" t="s">
        <v>185</v>
      </c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</row>
    <row r="68" spans="1:139" s="3" customFormat="1" ht="22.5" customHeight="1" x14ac:dyDescent="0.3">
      <c r="A68" s="292">
        <v>7</v>
      </c>
      <c r="B68" s="293" t="s">
        <v>92</v>
      </c>
      <c r="C68" s="134">
        <v>1955</v>
      </c>
      <c r="D68" s="134" t="s">
        <v>66</v>
      </c>
      <c r="E68" s="134">
        <v>4</v>
      </c>
      <c r="F68" s="134">
        <v>4</v>
      </c>
      <c r="G68" s="134">
        <v>48</v>
      </c>
      <c r="H68" s="134">
        <v>4</v>
      </c>
      <c r="I68" s="134">
        <f t="shared" si="0"/>
        <v>44</v>
      </c>
      <c r="J68" s="134">
        <v>0</v>
      </c>
      <c r="K68" s="155">
        <v>2890.9</v>
      </c>
      <c r="L68" s="155">
        <v>2377.3000000000002</v>
      </c>
      <c r="M68" s="155">
        <v>144.1</v>
      </c>
      <c r="N68" s="155">
        <f t="shared" si="1"/>
        <v>2233.2000000000003</v>
      </c>
      <c r="O68" s="134">
        <v>498</v>
      </c>
      <c r="P68" s="244" t="s">
        <v>72</v>
      </c>
      <c r="Q68" s="245">
        <v>2018</v>
      </c>
      <c r="R68" s="341"/>
      <c r="S68" s="341">
        <v>0</v>
      </c>
      <c r="T68" s="299"/>
      <c r="U68" s="298"/>
      <c r="V68" s="298">
        <v>0</v>
      </c>
      <c r="W68" s="299"/>
      <c r="X68" s="192">
        <v>2369.04</v>
      </c>
      <c r="Y68" s="190" t="s">
        <v>255</v>
      </c>
      <c r="Z68" s="191">
        <v>44561</v>
      </c>
      <c r="AA68" s="302"/>
      <c r="AB68" s="302">
        <v>0</v>
      </c>
      <c r="AC68" s="303"/>
      <c r="AD68" s="192"/>
      <c r="AE68" s="190" t="s">
        <v>211</v>
      </c>
      <c r="AF68" s="191"/>
      <c r="AG68" s="302"/>
      <c r="AH68" s="302">
        <v>0</v>
      </c>
      <c r="AI68" s="342"/>
      <c r="AJ68" s="304"/>
      <c r="AK68" s="304">
        <v>0</v>
      </c>
      <c r="AL68" s="303"/>
      <c r="AM68" s="304"/>
      <c r="AN68" s="304">
        <v>0</v>
      </c>
      <c r="AO68" s="305"/>
      <c r="AP68" s="304"/>
      <c r="AQ68" s="304">
        <v>0</v>
      </c>
      <c r="AR68" s="305"/>
      <c r="AS68" s="304"/>
      <c r="AT68" s="304">
        <v>0</v>
      </c>
      <c r="AU68" s="305"/>
      <c r="AV68" s="304"/>
      <c r="AW68" s="304">
        <v>0</v>
      </c>
      <c r="AX68" s="306"/>
      <c r="AY68" s="199"/>
      <c r="AZ68" s="200">
        <v>0</v>
      </c>
      <c r="BA68" s="199"/>
      <c r="BB68" s="201" t="s">
        <v>186</v>
      </c>
      <c r="BC68" s="193">
        <v>0</v>
      </c>
      <c r="BD68" s="193">
        <v>0</v>
      </c>
      <c r="BE68" s="193">
        <v>0</v>
      </c>
      <c r="BF68" s="227" t="s">
        <v>186</v>
      </c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</row>
    <row r="69" spans="1:139" s="3" customFormat="1" ht="22.5" customHeight="1" x14ac:dyDescent="0.3">
      <c r="A69" s="292">
        <v>8</v>
      </c>
      <c r="B69" s="293" t="s">
        <v>93</v>
      </c>
      <c r="C69" s="134">
        <v>1958</v>
      </c>
      <c r="D69" s="134" t="s">
        <v>66</v>
      </c>
      <c r="E69" s="134">
        <v>5</v>
      </c>
      <c r="F69" s="134">
        <v>7</v>
      </c>
      <c r="G69" s="134">
        <v>118</v>
      </c>
      <c r="H69" s="134">
        <v>5</v>
      </c>
      <c r="I69" s="134">
        <f t="shared" si="0"/>
        <v>113</v>
      </c>
      <c r="J69" s="134">
        <v>0</v>
      </c>
      <c r="K69" s="155">
        <v>9072.7000000000007</v>
      </c>
      <c r="L69" s="155">
        <v>6787.7</v>
      </c>
      <c r="M69" s="155">
        <v>333.8</v>
      </c>
      <c r="N69" s="155">
        <f t="shared" si="1"/>
        <v>6453.9</v>
      </c>
      <c r="O69" s="134">
        <v>988</v>
      </c>
      <c r="P69" s="244" t="s">
        <v>72</v>
      </c>
      <c r="Q69" s="245">
        <v>2018</v>
      </c>
      <c r="R69" s="341"/>
      <c r="S69" s="341">
        <v>0</v>
      </c>
      <c r="T69" s="299"/>
      <c r="U69" s="298"/>
      <c r="V69" s="298">
        <v>0</v>
      </c>
      <c r="W69" s="299"/>
      <c r="X69" s="192">
        <v>5408</v>
      </c>
      <c r="Y69" s="190" t="s">
        <v>256</v>
      </c>
      <c r="Z69" s="191">
        <v>44926</v>
      </c>
      <c r="AA69" s="302"/>
      <c r="AB69" s="302">
        <v>0</v>
      </c>
      <c r="AC69" s="303"/>
      <c r="AD69" s="192"/>
      <c r="AE69" s="190" t="s">
        <v>211</v>
      </c>
      <c r="AF69" s="191"/>
      <c r="AG69" s="302"/>
      <c r="AH69" s="302">
        <v>0</v>
      </c>
      <c r="AI69" s="342"/>
      <c r="AJ69" s="304"/>
      <c r="AK69" s="304">
        <v>0</v>
      </c>
      <c r="AL69" s="303"/>
      <c r="AM69" s="304"/>
      <c r="AN69" s="304">
        <v>0</v>
      </c>
      <c r="AO69" s="305"/>
      <c r="AP69" s="304"/>
      <c r="AQ69" s="304">
        <v>0</v>
      </c>
      <c r="AR69" s="305"/>
      <c r="AS69" s="304"/>
      <c r="AT69" s="304">
        <v>0</v>
      </c>
      <c r="AU69" s="305"/>
      <c r="AV69" s="304"/>
      <c r="AW69" s="304">
        <v>0</v>
      </c>
      <c r="AX69" s="306"/>
      <c r="AY69" s="199"/>
      <c r="AZ69" s="200">
        <v>0</v>
      </c>
      <c r="BA69" s="199"/>
      <c r="BB69" s="201" t="s">
        <v>187</v>
      </c>
      <c r="BC69" s="193">
        <v>0</v>
      </c>
      <c r="BD69" s="193">
        <v>0</v>
      </c>
      <c r="BE69" s="193">
        <v>0</v>
      </c>
      <c r="BF69" s="227" t="s">
        <v>187</v>
      </c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</row>
    <row r="70" spans="1:139" s="3" customFormat="1" ht="22.5" customHeight="1" x14ac:dyDescent="0.3">
      <c r="A70" s="292">
        <v>9</v>
      </c>
      <c r="B70" s="293" t="s">
        <v>94</v>
      </c>
      <c r="C70" s="134">
        <v>1959</v>
      </c>
      <c r="D70" s="134" t="s">
        <v>66</v>
      </c>
      <c r="E70" s="134">
        <v>5</v>
      </c>
      <c r="F70" s="134">
        <v>4</v>
      </c>
      <c r="G70" s="134">
        <v>80</v>
      </c>
      <c r="H70" s="134">
        <v>6</v>
      </c>
      <c r="I70" s="134">
        <f t="shared" si="0"/>
        <v>74</v>
      </c>
      <c r="J70" s="134">
        <v>0</v>
      </c>
      <c r="K70" s="155">
        <v>3477.9</v>
      </c>
      <c r="L70" s="155">
        <v>3161.6</v>
      </c>
      <c r="M70" s="155">
        <v>262.10000000000002</v>
      </c>
      <c r="N70" s="155">
        <f t="shared" si="1"/>
        <v>2899.5</v>
      </c>
      <c r="O70" s="134">
        <v>614</v>
      </c>
      <c r="P70" s="244" t="s">
        <v>72</v>
      </c>
      <c r="Q70" s="245">
        <v>2018</v>
      </c>
      <c r="R70" s="341"/>
      <c r="S70" s="341">
        <v>0</v>
      </c>
      <c r="T70" s="299"/>
      <c r="U70" s="298"/>
      <c r="V70" s="298">
        <v>0</v>
      </c>
      <c r="W70" s="299"/>
      <c r="X70" s="192">
        <v>2196.4</v>
      </c>
      <c r="Y70" s="190" t="s">
        <v>257</v>
      </c>
      <c r="Z70" s="191">
        <v>44561</v>
      </c>
      <c r="AA70" s="302"/>
      <c r="AB70" s="302">
        <v>0</v>
      </c>
      <c r="AC70" s="303"/>
      <c r="AD70" s="192"/>
      <c r="AE70" s="190" t="s">
        <v>211</v>
      </c>
      <c r="AF70" s="191"/>
      <c r="AG70" s="302"/>
      <c r="AH70" s="302">
        <v>0</v>
      </c>
      <c r="AI70" s="342"/>
      <c r="AJ70" s="304"/>
      <c r="AK70" s="304">
        <v>0</v>
      </c>
      <c r="AL70" s="303"/>
      <c r="AM70" s="304"/>
      <c r="AN70" s="304">
        <v>0</v>
      </c>
      <c r="AO70" s="305"/>
      <c r="AP70" s="304"/>
      <c r="AQ70" s="304">
        <v>0</v>
      </c>
      <c r="AR70" s="305"/>
      <c r="AS70" s="304"/>
      <c r="AT70" s="304">
        <v>0</v>
      </c>
      <c r="AU70" s="305"/>
      <c r="AV70" s="304"/>
      <c r="AW70" s="304">
        <v>0</v>
      </c>
      <c r="AX70" s="306"/>
      <c r="AY70" s="199"/>
      <c r="AZ70" s="200">
        <v>0</v>
      </c>
      <c r="BA70" s="199"/>
      <c r="BB70" s="201" t="s">
        <v>188</v>
      </c>
      <c r="BC70" s="193">
        <v>0</v>
      </c>
      <c r="BD70" s="193">
        <v>0</v>
      </c>
      <c r="BE70" s="193">
        <v>0</v>
      </c>
      <c r="BF70" s="227" t="s">
        <v>188</v>
      </c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</row>
    <row r="71" spans="1:139" s="3" customFormat="1" ht="30" customHeight="1" x14ac:dyDescent="0.3">
      <c r="A71" s="292">
        <v>10</v>
      </c>
      <c r="B71" s="293" t="s">
        <v>95</v>
      </c>
      <c r="C71" s="134">
        <v>1958</v>
      </c>
      <c r="D71" s="134" t="s">
        <v>66</v>
      </c>
      <c r="E71" s="134">
        <v>5</v>
      </c>
      <c r="F71" s="134">
        <v>7</v>
      </c>
      <c r="G71" s="134">
        <v>108</v>
      </c>
      <c r="H71" s="134">
        <v>15</v>
      </c>
      <c r="I71" s="134">
        <f t="shared" si="0"/>
        <v>93</v>
      </c>
      <c r="J71" s="134">
        <v>0</v>
      </c>
      <c r="K71" s="155">
        <v>8043</v>
      </c>
      <c r="L71" s="155">
        <v>6140.6</v>
      </c>
      <c r="M71" s="155">
        <v>883.2</v>
      </c>
      <c r="N71" s="155">
        <f t="shared" si="1"/>
        <v>5257.4000000000005</v>
      </c>
      <c r="O71" s="134">
        <v>1016</v>
      </c>
      <c r="P71" s="244" t="s">
        <v>72</v>
      </c>
      <c r="Q71" s="245">
        <v>2018</v>
      </c>
      <c r="R71" s="341"/>
      <c r="S71" s="341">
        <v>0</v>
      </c>
      <c r="T71" s="299"/>
      <c r="U71" s="298"/>
      <c r="V71" s="298">
        <v>0</v>
      </c>
      <c r="W71" s="299"/>
      <c r="X71" s="192">
        <v>5439.36</v>
      </c>
      <c r="Y71" s="190" t="s">
        <v>258</v>
      </c>
      <c r="Z71" s="191">
        <v>44926</v>
      </c>
      <c r="AA71" s="302"/>
      <c r="AB71" s="302">
        <v>0</v>
      </c>
      <c r="AC71" s="303"/>
      <c r="AD71" s="192"/>
      <c r="AE71" s="190" t="s">
        <v>211</v>
      </c>
      <c r="AF71" s="191"/>
      <c r="AG71" s="302"/>
      <c r="AH71" s="302">
        <v>0</v>
      </c>
      <c r="AI71" s="342"/>
      <c r="AJ71" s="304"/>
      <c r="AK71" s="304">
        <v>0</v>
      </c>
      <c r="AL71" s="303"/>
      <c r="AM71" s="304"/>
      <c r="AN71" s="304">
        <v>0</v>
      </c>
      <c r="AO71" s="305"/>
      <c r="AP71" s="304"/>
      <c r="AQ71" s="304">
        <v>0</v>
      </c>
      <c r="AR71" s="305"/>
      <c r="AS71" s="304"/>
      <c r="AT71" s="304">
        <v>0</v>
      </c>
      <c r="AU71" s="305"/>
      <c r="AV71" s="304"/>
      <c r="AW71" s="304">
        <v>0</v>
      </c>
      <c r="AX71" s="306"/>
      <c r="AY71" s="199"/>
      <c r="AZ71" s="200">
        <v>0</v>
      </c>
      <c r="BA71" s="199"/>
      <c r="BB71" s="201" t="s">
        <v>189</v>
      </c>
      <c r="BC71" s="193">
        <v>0</v>
      </c>
      <c r="BD71" s="193">
        <v>0</v>
      </c>
      <c r="BE71" s="193">
        <v>0</v>
      </c>
      <c r="BF71" s="227" t="s">
        <v>189</v>
      </c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</row>
    <row r="72" spans="1:139" s="3" customFormat="1" ht="29.25" customHeight="1" x14ac:dyDescent="0.3">
      <c r="A72" s="292">
        <v>11</v>
      </c>
      <c r="B72" s="293" t="s">
        <v>96</v>
      </c>
      <c r="C72" s="134">
        <v>1951</v>
      </c>
      <c r="D72" s="109" t="s">
        <v>118</v>
      </c>
      <c r="E72" s="134">
        <v>3</v>
      </c>
      <c r="F72" s="134">
        <v>2</v>
      </c>
      <c r="G72" s="134">
        <v>18</v>
      </c>
      <c r="H72" s="134">
        <v>5</v>
      </c>
      <c r="I72" s="134">
        <f t="shared" si="0"/>
        <v>13</v>
      </c>
      <c r="J72" s="134">
        <v>0</v>
      </c>
      <c r="K72" s="155">
        <v>1017.1</v>
      </c>
      <c r="L72" s="155">
        <v>908.4</v>
      </c>
      <c r="M72" s="155">
        <v>219.9</v>
      </c>
      <c r="N72" s="155">
        <f t="shared" si="1"/>
        <v>688.5</v>
      </c>
      <c r="O72" s="134">
        <v>47</v>
      </c>
      <c r="P72" s="244" t="s">
        <v>123</v>
      </c>
      <c r="Q72" s="245">
        <v>2018</v>
      </c>
      <c r="R72" s="341"/>
      <c r="S72" s="341">
        <v>0</v>
      </c>
      <c r="T72" s="299"/>
      <c r="U72" s="298"/>
      <c r="V72" s="298">
        <v>0</v>
      </c>
      <c r="W72" s="299"/>
      <c r="X72" s="192">
        <v>2901</v>
      </c>
      <c r="Y72" s="190" t="s">
        <v>259</v>
      </c>
      <c r="Z72" s="191">
        <v>44926</v>
      </c>
      <c r="AA72" s="302"/>
      <c r="AB72" s="302">
        <v>0</v>
      </c>
      <c r="AC72" s="303"/>
      <c r="AD72" s="192"/>
      <c r="AE72" s="190" t="s">
        <v>211</v>
      </c>
      <c r="AF72" s="191"/>
      <c r="AG72" s="302"/>
      <c r="AH72" s="302">
        <v>0</v>
      </c>
      <c r="AI72" s="342"/>
      <c r="AJ72" s="304"/>
      <c r="AK72" s="304">
        <v>0</v>
      </c>
      <c r="AL72" s="303"/>
      <c r="AM72" s="304"/>
      <c r="AN72" s="304">
        <v>0</v>
      </c>
      <c r="AO72" s="305"/>
      <c r="AP72" s="304"/>
      <c r="AQ72" s="304">
        <v>0</v>
      </c>
      <c r="AR72" s="305"/>
      <c r="AS72" s="304"/>
      <c r="AT72" s="304">
        <v>0</v>
      </c>
      <c r="AU72" s="305"/>
      <c r="AV72" s="304"/>
      <c r="AW72" s="304">
        <v>0</v>
      </c>
      <c r="AX72" s="306"/>
      <c r="AY72" s="199"/>
      <c r="AZ72" s="200">
        <v>0</v>
      </c>
      <c r="BA72" s="199"/>
      <c r="BB72" s="201" t="s">
        <v>190</v>
      </c>
      <c r="BC72" s="193">
        <v>0</v>
      </c>
      <c r="BD72" s="193">
        <v>0</v>
      </c>
      <c r="BE72" s="193">
        <v>0</v>
      </c>
      <c r="BF72" s="227" t="s">
        <v>190</v>
      </c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</row>
    <row r="73" spans="1:139" s="3" customFormat="1" ht="22.5" customHeight="1" x14ac:dyDescent="0.3">
      <c r="A73" s="292">
        <v>12</v>
      </c>
      <c r="B73" s="343" t="s">
        <v>97</v>
      </c>
      <c r="C73" s="296">
        <v>1951</v>
      </c>
      <c r="D73" s="309" t="s">
        <v>118</v>
      </c>
      <c r="E73" s="296">
        <v>2</v>
      </c>
      <c r="F73" s="296">
        <v>2</v>
      </c>
      <c r="G73" s="339">
        <v>12</v>
      </c>
      <c r="H73" s="296">
        <v>1</v>
      </c>
      <c r="I73" s="296">
        <v>11</v>
      </c>
      <c r="J73" s="134">
        <v>0</v>
      </c>
      <c r="K73" s="188">
        <v>2000</v>
      </c>
      <c r="L73" s="188">
        <v>729.6</v>
      </c>
      <c r="M73" s="188">
        <v>47.1</v>
      </c>
      <c r="N73" s="297">
        <v>499.2</v>
      </c>
      <c r="O73" s="296">
        <v>26</v>
      </c>
      <c r="P73" s="244" t="s">
        <v>119</v>
      </c>
      <c r="Q73" s="245">
        <v>2019</v>
      </c>
      <c r="R73" s="341"/>
      <c r="S73" s="341">
        <v>0</v>
      </c>
      <c r="T73" s="299"/>
      <c r="U73" s="298"/>
      <c r="V73" s="298">
        <v>0</v>
      </c>
      <c r="W73" s="299"/>
      <c r="X73" s="192">
        <v>2101.1999999999998</v>
      </c>
      <c r="Y73" s="190" t="s">
        <v>260</v>
      </c>
      <c r="Z73" s="191">
        <v>44926</v>
      </c>
      <c r="AA73" s="302"/>
      <c r="AB73" s="302">
        <v>0</v>
      </c>
      <c r="AC73" s="303"/>
      <c r="AD73" s="192">
        <v>811.98</v>
      </c>
      <c r="AE73" s="190" t="s">
        <v>296</v>
      </c>
      <c r="AF73" s="191">
        <v>44926</v>
      </c>
      <c r="AG73" s="302"/>
      <c r="AH73" s="302">
        <v>0</v>
      </c>
      <c r="AI73" s="342"/>
      <c r="AJ73" s="304"/>
      <c r="AK73" s="304">
        <v>0</v>
      </c>
      <c r="AL73" s="303"/>
      <c r="AM73" s="304"/>
      <c r="AN73" s="304">
        <v>0</v>
      </c>
      <c r="AO73" s="305"/>
      <c r="AP73" s="304"/>
      <c r="AQ73" s="304">
        <v>0</v>
      </c>
      <c r="AR73" s="305"/>
      <c r="AS73" s="304"/>
      <c r="AT73" s="304">
        <v>0</v>
      </c>
      <c r="AU73" s="305"/>
      <c r="AV73" s="304"/>
      <c r="AW73" s="304">
        <v>0</v>
      </c>
      <c r="AX73" s="306"/>
      <c r="AY73" s="199"/>
      <c r="AZ73" s="200">
        <v>0</v>
      </c>
      <c r="BA73" s="199"/>
      <c r="BB73" s="201" t="s">
        <v>191</v>
      </c>
      <c r="BC73" s="193">
        <v>0</v>
      </c>
      <c r="BD73" s="193">
        <v>0</v>
      </c>
      <c r="BE73" s="193">
        <v>0</v>
      </c>
      <c r="BF73" s="227" t="s">
        <v>191</v>
      </c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</row>
    <row r="74" spans="1:139" s="3" customFormat="1" ht="39.75" customHeight="1" x14ac:dyDescent="0.3">
      <c r="A74" s="292">
        <v>13</v>
      </c>
      <c r="B74" s="293" t="s">
        <v>98</v>
      </c>
      <c r="C74" s="134">
        <v>1953</v>
      </c>
      <c r="D74" s="109" t="s">
        <v>118</v>
      </c>
      <c r="E74" s="134">
        <v>2</v>
      </c>
      <c r="F74" s="134">
        <v>2</v>
      </c>
      <c r="G74" s="134">
        <v>12</v>
      </c>
      <c r="H74" s="134">
        <v>3</v>
      </c>
      <c r="I74" s="134">
        <f>G74-3</f>
        <v>9</v>
      </c>
      <c r="J74" s="134">
        <v>0</v>
      </c>
      <c r="K74" s="155">
        <v>1095.3</v>
      </c>
      <c r="L74" s="155">
        <v>606</v>
      </c>
      <c r="M74" s="155">
        <v>85.7</v>
      </c>
      <c r="N74" s="155">
        <f t="shared" ref="N74:N89" si="2">L74-M74</f>
        <v>520.29999999999995</v>
      </c>
      <c r="O74" s="134">
        <v>24</v>
      </c>
      <c r="P74" s="244" t="s">
        <v>122</v>
      </c>
      <c r="Q74" s="245">
        <v>2017</v>
      </c>
      <c r="R74" s="341"/>
      <c r="S74" s="341">
        <v>0</v>
      </c>
      <c r="T74" s="299"/>
      <c r="U74" s="298"/>
      <c r="V74" s="298">
        <v>0</v>
      </c>
      <c r="W74" s="299"/>
      <c r="X74" s="192">
        <v>612</v>
      </c>
      <c r="Y74" s="190" t="s">
        <v>261</v>
      </c>
      <c r="Z74" s="191">
        <v>44926</v>
      </c>
      <c r="AA74" s="302"/>
      <c r="AB74" s="302">
        <v>0</v>
      </c>
      <c r="AC74" s="303"/>
      <c r="AD74" s="192"/>
      <c r="AE74" s="190" t="s">
        <v>211</v>
      </c>
      <c r="AF74" s="191"/>
      <c r="AG74" s="302"/>
      <c r="AH74" s="302">
        <v>0</v>
      </c>
      <c r="AI74" s="342"/>
      <c r="AJ74" s="304"/>
      <c r="AK74" s="304">
        <v>0</v>
      </c>
      <c r="AL74" s="303"/>
      <c r="AM74" s="304"/>
      <c r="AN74" s="304">
        <v>0</v>
      </c>
      <c r="AO74" s="305"/>
      <c r="AP74" s="304"/>
      <c r="AQ74" s="304">
        <v>0</v>
      </c>
      <c r="AR74" s="305"/>
      <c r="AS74" s="304"/>
      <c r="AT74" s="304">
        <v>0</v>
      </c>
      <c r="AU74" s="305"/>
      <c r="AV74" s="304"/>
      <c r="AW74" s="304">
        <v>0</v>
      </c>
      <c r="AX74" s="306"/>
      <c r="AY74" s="199"/>
      <c r="AZ74" s="200">
        <v>0</v>
      </c>
      <c r="BA74" s="199"/>
      <c r="BB74" s="201" t="s">
        <v>192</v>
      </c>
      <c r="BC74" s="193">
        <v>0</v>
      </c>
      <c r="BD74" s="193">
        <v>0</v>
      </c>
      <c r="BE74" s="193">
        <v>0</v>
      </c>
      <c r="BF74" s="227" t="s">
        <v>192</v>
      </c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</row>
    <row r="75" spans="1:139" s="3" customFormat="1" ht="37.5" customHeight="1" x14ac:dyDescent="0.3">
      <c r="A75" s="292">
        <v>14</v>
      </c>
      <c r="B75" s="293" t="s">
        <v>99</v>
      </c>
      <c r="C75" s="134">
        <v>1951</v>
      </c>
      <c r="D75" s="109" t="s">
        <v>118</v>
      </c>
      <c r="E75" s="134">
        <v>2</v>
      </c>
      <c r="F75" s="134">
        <v>1</v>
      </c>
      <c r="G75" s="134">
        <v>8</v>
      </c>
      <c r="H75" s="134">
        <v>3</v>
      </c>
      <c r="I75" s="134">
        <f t="shared" ref="I75" si="3">G75-3</f>
        <v>5</v>
      </c>
      <c r="J75" s="134">
        <v>0</v>
      </c>
      <c r="K75" s="155">
        <v>764.32</v>
      </c>
      <c r="L75" s="155">
        <v>421.92</v>
      </c>
      <c r="M75" s="155">
        <v>96.9</v>
      </c>
      <c r="N75" s="155">
        <f t="shared" si="2"/>
        <v>325.02</v>
      </c>
      <c r="O75" s="134">
        <v>19</v>
      </c>
      <c r="P75" s="244" t="s">
        <v>122</v>
      </c>
      <c r="Q75" s="245">
        <v>2017</v>
      </c>
      <c r="R75" s="341"/>
      <c r="S75" s="341">
        <v>0</v>
      </c>
      <c r="T75" s="299"/>
      <c r="U75" s="298"/>
      <c r="V75" s="298">
        <v>0</v>
      </c>
      <c r="W75" s="299"/>
      <c r="X75" s="192">
        <v>475</v>
      </c>
      <c r="Y75" s="190" t="s">
        <v>262</v>
      </c>
      <c r="Z75" s="191">
        <v>44926</v>
      </c>
      <c r="AA75" s="302"/>
      <c r="AB75" s="302">
        <v>0</v>
      </c>
      <c r="AC75" s="303"/>
      <c r="AD75" s="192"/>
      <c r="AE75" s="190" t="s">
        <v>211</v>
      </c>
      <c r="AF75" s="191"/>
      <c r="AG75" s="302"/>
      <c r="AH75" s="302">
        <v>0</v>
      </c>
      <c r="AI75" s="342"/>
      <c r="AJ75" s="304"/>
      <c r="AK75" s="304">
        <v>0</v>
      </c>
      <c r="AL75" s="303"/>
      <c r="AM75" s="304"/>
      <c r="AN75" s="304">
        <v>0</v>
      </c>
      <c r="AO75" s="305"/>
      <c r="AP75" s="304"/>
      <c r="AQ75" s="304">
        <v>0</v>
      </c>
      <c r="AR75" s="305"/>
      <c r="AS75" s="304"/>
      <c r="AT75" s="304">
        <v>0</v>
      </c>
      <c r="AU75" s="305"/>
      <c r="AV75" s="304"/>
      <c r="AW75" s="304">
        <v>0</v>
      </c>
      <c r="AX75" s="306"/>
      <c r="AY75" s="199"/>
      <c r="AZ75" s="200">
        <v>0</v>
      </c>
      <c r="BA75" s="199"/>
      <c r="BB75" s="201" t="s">
        <v>193</v>
      </c>
      <c r="BC75" s="193">
        <v>0</v>
      </c>
      <c r="BD75" s="193">
        <v>0</v>
      </c>
      <c r="BE75" s="193">
        <v>0</v>
      </c>
      <c r="BF75" s="227" t="s">
        <v>193</v>
      </c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</row>
    <row r="76" spans="1:139" s="3" customFormat="1" ht="38.25" customHeight="1" x14ac:dyDescent="0.3">
      <c r="A76" s="292">
        <v>15</v>
      </c>
      <c r="B76" s="293" t="s">
        <v>100</v>
      </c>
      <c r="C76" s="134">
        <v>1949</v>
      </c>
      <c r="D76" s="109" t="s">
        <v>118</v>
      </c>
      <c r="E76" s="134">
        <v>3</v>
      </c>
      <c r="F76" s="134">
        <v>2</v>
      </c>
      <c r="G76" s="134">
        <v>18</v>
      </c>
      <c r="H76" s="134">
        <v>7</v>
      </c>
      <c r="I76" s="134">
        <v>0</v>
      </c>
      <c r="J76" s="134">
        <v>0</v>
      </c>
      <c r="K76" s="155">
        <v>1640.69</v>
      </c>
      <c r="L76" s="155">
        <v>893.09</v>
      </c>
      <c r="M76" s="155">
        <v>297.5</v>
      </c>
      <c r="N76" s="155">
        <f t="shared" si="2"/>
        <v>595.59</v>
      </c>
      <c r="O76" s="134">
        <v>27</v>
      </c>
      <c r="P76" s="244" t="s">
        <v>122</v>
      </c>
      <c r="Q76" s="245">
        <v>2017</v>
      </c>
      <c r="R76" s="341"/>
      <c r="S76" s="341">
        <v>0</v>
      </c>
      <c r="T76" s="299"/>
      <c r="U76" s="298"/>
      <c r="V76" s="298">
        <v>0</v>
      </c>
      <c r="W76" s="299"/>
      <c r="X76" s="192">
        <v>1020.3</v>
      </c>
      <c r="Y76" s="190" t="s">
        <v>263</v>
      </c>
      <c r="Z76" s="191">
        <v>44926</v>
      </c>
      <c r="AA76" s="302"/>
      <c r="AB76" s="302">
        <v>0</v>
      </c>
      <c r="AC76" s="303"/>
      <c r="AD76" s="192"/>
      <c r="AE76" s="190" t="s">
        <v>211</v>
      </c>
      <c r="AF76" s="191"/>
      <c r="AG76" s="302"/>
      <c r="AH76" s="302">
        <v>0</v>
      </c>
      <c r="AI76" s="342"/>
      <c r="AJ76" s="304"/>
      <c r="AK76" s="304">
        <v>0</v>
      </c>
      <c r="AL76" s="303"/>
      <c r="AM76" s="304"/>
      <c r="AN76" s="304">
        <v>0</v>
      </c>
      <c r="AO76" s="305"/>
      <c r="AP76" s="304"/>
      <c r="AQ76" s="304">
        <v>0</v>
      </c>
      <c r="AR76" s="305"/>
      <c r="AS76" s="304"/>
      <c r="AT76" s="304">
        <v>0</v>
      </c>
      <c r="AU76" s="305"/>
      <c r="AV76" s="304"/>
      <c r="AW76" s="304">
        <v>0</v>
      </c>
      <c r="AX76" s="306"/>
      <c r="AY76" s="199"/>
      <c r="AZ76" s="200">
        <v>0</v>
      </c>
      <c r="BA76" s="199"/>
      <c r="BB76" s="201" t="s">
        <v>194</v>
      </c>
      <c r="BC76" s="193">
        <v>0</v>
      </c>
      <c r="BD76" s="193">
        <v>0</v>
      </c>
      <c r="BE76" s="193">
        <v>0</v>
      </c>
      <c r="BF76" s="227" t="s">
        <v>194</v>
      </c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</row>
    <row r="77" spans="1:139" s="3" customFormat="1" ht="36.75" customHeight="1" x14ac:dyDescent="0.3">
      <c r="A77" s="292">
        <v>16</v>
      </c>
      <c r="B77" s="293" t="s">
        <v>101</v>
      </c>
      <c r="C77" s="134">
        <v>1950</v>
      </c>
      <c r="D77" s="109" t="s">
        <v>118</v>
      </c>
      <c r="E77" s="134">
        <v>2</v>
      </c>
      <c r="F77" s="134">
        <v>1</v>
      </c>
      <c r="G77" s="134">
        <v>8</v>
      </c>
      <c r="H77" s="134">
        <v>0</v>
      </c>
      <c r="I77" s="134">
        <v>8</v>
      </c>
      <c r="J77" s="134">
        <v>0</v>
      </c>
      <c r="K77" s="155">
        <v>759.9</v>
      </c>
      <c r="L77" s="155">
        <v>412.9</v>
      </c>
      <c r="M77" s="155">
        <v>0</v>
      </c>
      <c r="N77" s="155">
        <f t="shared" si="2"/>
        <v>412.9</v>
      </c>
      <c r="O77" s="134">
        <v>26</v>
      </c>
      <c r="P77" s="244" t="s">
        <v>122</v>
      </c>
      <c r="Q77" s="245">
        <v>2017</v>
      </c>
      <c r="R77" s="341"/>
      <c r="S77" s="341">
        <v>0</v>
      </c>
      <c r="T77" s="299"/>
      <c r="U77" s="298"/>
      <c r="V77" s="298">
        <v>0</v>
      </c>
      <c r="W77" s="299"/>
      <c r="X77" s="192">
        <v>437</v>
      </c>
      <c r="Y77" s="190" t="s">
        <v>264</v>
      </c>
      <c r="Z77" s="191">
        <v>44926</v>
      </c>
      <c r="AA77" s="302"/>
      <c r="AB77" s="302">
        <v>0</v>
      </c>
      <c r="AC77" s="303"/>
      <c r="AD77" s="192"/>
      <c r="AE77" s="190" t="s">
        <v>211</v>
      </c>
      <c r="AF77" s="191"/>
      <c r="AG77" s="302"/>
      <c r="AH77" s="302">
        <v>0</v>
      </c>
      <c r="AI77" s="342"/>
      <c r="AJ77" s="304"/>
      <c r="AK77" s="304">
        <v>0</v>
      </c>
      <c r="AL77" s="303"/>
      <c r="AM77" s="304"/>
      <c r="AN77" s="304">
        <v>0</v>
      </c>
      <c r="AO77" s="305"/>
      <c r="AP77" s="304"/>
      <c r="AQ77" s="304">
        <v>0</v>
      </c>
      <c r="AR77" s="305"/>
      <c r="AS77" s="304"/>
      <c r="AT77" s="304">
        <v>0</v>
      </c>
      <c r="AU77" s="305"/>
      <c r="AV77" s="304"/>
      <c r="AW77" s="304">
        <v>0</v>
      </c>
      <c r="AX77" s="306"/>
      <c r="AY77" s="199"/>
      <c r="AZ77" s="200">
        <v>0</v>
      </c>
      <c r="BA77" s="199"/>
      <c r="BB77" s="201" t="s">
        <v>195</v>
      </c>
      <c r="BC77" s="193">
        <v>0</v>
      </c>
      <c r="BD77" s="193">
        <v>0</v>
      </c>
      <c r="BE77" s="193">
        <v>0</v>
      </c>
      <c r="BF77" s="227" t="s">
        <v>195</v>
      </c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</row>
    <row r="78" spans="1:139" s="3" customFormat="1" ht="35.25" customHeight="1" x14ac:dyDescent="0.3">
      <c r="A78" s="292">
        <v>17</v>
      </c>
      <c r="B78" s="293" t="s">
        <v>102</v>
      </c>
      <c r="C78" s="134">
        <v>1948</v>
      </c>
      <c r="D78" s="109" t="s">
        <v>118</v>
      </c>
      <c r="E78" s="134">
        <v>2</v>
      </c>
      <c r="F78" s="134">
        <v>2</v>
      </c>
      <c r="G78" s="134">
        <v>16</v>
      </c>
      <c r="H78" s="134">
        <v>2</v>
      </c>
      <c r="I78" s="134">
        <v>14</v>
      </c>
      <c r="J78" s="134">
        <v>0</v>
      </c>
      <c r="K78" s="155">
        <v>1600.21</v>
      </c>
      <c r="L78" s="155">
        <v>677.01</v>
      </c>
      <c r="M78" s="155">
        <v>48.5</v>
      </c>
      <c r="N78" s="155">
        <f t="shared" si="2"/>
        <v>628.51</v>
      </c>
      <c r="O78" s="134">
        <v>37</v>
      </c>
      <c r="P78" s="244" t="s">
        <v>122</v>
      </c>
      <c r="Q78" s="245">
        <v>2017</v>
      </c>
      <c r="R78" s="341"/>
      <c r="S78" s="341">
        <v>0</v>
      </c>
      <c r="T78" s="299"/>
      <c r="U78" s="298"/>
      <c r="V78" s="298">
        <v>0</v>
      </c>
      <c r="W78" s="299"/>
      <c r="X78" s="192">
        <v>808</v>
      </c>
      <c r="Y78" s="190" t="s">
        <v>265</v>
      </c>
      <c r="Z78" s="191">
        <v>44926</v>
      </c>
      <c r="AA78" s="302"/>
      <c r="AB78" s="302">
        <v>0</v>
      </c>
      <c r="AC78" s="303"/>
      <c r="AD78" s="192"/>
      <c r="AE78" s="190" t="s">
        <v>211</v>
      </c>
      <c r="AF78" s="191"/>
      <c r="AG78" s="302"/>
      <c r="AH78" s="302">
        <v>0</v>
      </c>
      <c r="AI78" s="342"/>
      <c r="AJ78" s="304"/>
      <c r="AK78" s="304">
        <v>0</v>
      </c>
      <c r="AL78" s="303"/>
      <c r="AM78" s="304"/>
      <c r="AN78" s="304">
        <v>0</v>
      </c>
      <c r="AO78" s="305"/>
      <c r="AP78" s="304"/>
      <c r="AQ78" s="304">
        <v>0</v>
      </c>
      <c r="AR78" s="305"/>
      <c r="AS78" s="304"/>
      <c r="AT78" s="304">
        <v>0</v>
      </c>
      <c r="AU78" s="305"/>
      <c r="AV78" s="304"/>
      <c r="AW78" s="304">
        <v>0</v>
      </c>
      <c r="AX78" s="306"/>
      <c r="AY78" s="199"/>
      <c r="AZ78" s="200">
        <v>0</v>
      </c>
      <c r="BA78" s="199"/>
      <c r="BB78" s="201" t="s">
        <v>196</v>
      </c>
      <c r="BC78" s="193">
        <v>0</v>
      </c>
      <c r="BD78" s="193">
        <v>0</v>
      </c>
      <c r="BE78" s="193">
        <v>0</v>
      </c>
      <c r="BF78" s="227" t="s">
        <v>196</v>
      </c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</row>
    <row r="79" spans="1:139" s="3" customFormat="1" ht="51.75" customHeight="1" x14ac:dyDescent="0.3">
      <c r="A79" s="292">
        <v>18</v>
      </c>
      <c r="B79" s="293" t="s">
        <v>103</v>
      </c>
      <c r="C79" s="134">
        <v>1948</v>
      </c>
      <c r="D79" s="109" t="s">
        <v>118</v>
      </c>
      <c r="E79" s="134">
        <v>2</v>
      </c>
      <c r="F79" s="134">
        <v>2</v>
      </c>
      <c r="G79" s="134">
        <v>18</v>
      </c>
      <c r="H79" s="134">
        <v>2</v>
      </c>
      <c r="I79" s="134">
        <v>16</v>
      </c>
      <c r="J79" s="134">
        <v>0</v>
      </c>
      <c r="K79" s="155">
        <v>1618.4</v>
      </c>
      <c r="L79" s="155">
        <v>874.2</v>
      </c>
      <c r="M79" s="155">
        <v>83.8</v>
      </c>
      <c r="N79" s="155">
        <f t="shared" si="2"/>
        <v>790.40000000000009</v>
      </c>
      <c r="O79" s="134">
        <v>32</v>
      </c>
      <c r="P79" s="244" t="s">
        <v>124</v>
      </c>
      <c r="Q79" s="245">
        <v>2017</v>
      </c>
      <c r="R79" s="341"/>
      <c r="S79" s="341">
        <v>0</v>
      </c>
      <c r="T79" s="299"/>
      <c r="U79" s="298"/>
      <c r="V79" s="298">
        <v>0</v>
      </c>
      <c r="W79" s="299"/>
      <c r="X79" s="192">
        <v>921.05</v>
      </c>
      <c r="Y79" s="190" t="s">
        <v>266</v>
      </c>
      <c r="Z79" s="191">
        <v>44926</v>
      </c>
      <c r="AA79" s="302"/>
      <c r="AB79" s="302">
        <v>0</v>
      </c>
      <c r="AC79" s="303"/>
      <c r="AD79" s="192"/>
      <c r="AE79" s="190" t="s">
        <v>211</v>
      </c>
      <c r="AF79" s="191"/>
      <c r="AG79" s="302"/>
      <c r="AH79" s="302">
        <v>0</v>
      </c>
      <c r="AI79" s="342"/>
      <c r="AJ79" s="304"/>
      <c r="AK79" s="304">
        <v>0</v>
      </c>
      <c r="AL79" s="303"/>
      <c r="AM79" s="304"/>
      <c r="AN79" s="304">
        <v>0</v>
      </c>
      <c r="AO79" s="305"/>
      <c r="AP79" s="304"/>
      <c r="AQ79" s="304">
        <v>0</v>
      </c>
      <c r="AR79" s="305"/>
      <c r="AS79" s="304"/>
      <c r="AT79" s="304">
        <v>0</v>
      </c>
      <c r="AU79" s="305"/>
      <c r="AV79" s="304"/>
      <c r="AW79" s="304">
        <v>0</v>
      </c>
      <c r="AX79" s="306"/>
      <c r="AY79" s="199"/>
      <c r="AZ79" s="200">
        <v>0</v>
      </c>
      <c r="BA79" s="199"/>
      <c r="BB79" s="201" t="s">
        <v>197</v>
      </c>
      <c r="BC79" s="193">
        <v>0</v>
      </c>
      <c r="BD79" s="193">
        <v>0</v>
      </c>
      <c r="BE79" s="193">
        <v>0</v>
      </c>
      <c r="BF79" s="227" t="s">
        <v>197</v>
      </c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</row>
    <row r="80" spans="1:139" s="3" customFormat="1" ht="27.75" customHeight="1" x14ac:dyDescent="0.3">
      <c r="A80" s="292">
        <v>19</v>
      </c>
      <c r="B80" s="293" t="s">
        <v>104</v>
      </c>
      <c r="C80" s="134">
        <v>1940</v>
      </c>
      <c r="D80" s="134" t="s">
        <v>126</v>
      </c>
      <c r="E80" s="134">
        <v>5</v>
      </c>
      <c r="F80" s="134">
        <v>7</v>
      </c>
      <c r="G80" s="134">
        <v>105</v>
      </c>
      <c r="H80" s="134">
        <v>6</v>
      </c>
      <c r="I80" s="134">
        <v>99</v>
      </c>
      <c r="J80" s="134">
        <v>0</v>
      </c>
      <c r="K80" s="155">
        <v>6380.6</v>
      </c>
      <c r="L80" s="155">
        <v>5759.5</v>
      </c>
      <c r="M80" s="155">
        <v>358.3</v>
      </c>
      <c r="N80" s="155">
        <f t="shared" si="2"/>
        <v>5401.2</v>
      </c>
      <c r="O80" s="134">
        <v>214</v>
      </c>
      <c r="P80" s="244" t="s">
        <v>125</v>
      </c>
      <c r="Q80" s="245">
        <v>2017</v>
      </c>
      <c r="R80" s="341"/>
      <c r="S80" s="341">
        <v>0</v>
      </c>
      <c r="T80" s="299"/>
      <c r="U80" s="298"/>
      <c r="V80" s="298">
        <v>0</v>
      </c>
      <c r="W80" s="299"/>
      <c r="X80" s="192">
        <v>6130.74</v>
      </c>
      <c r="Y80" s="190" t="s">
        <v>267</v>
      </c>
      <c r="Z80" s="191">
        <v>44561</v>
      </c>
      <c r="AA80" s="302"/>
      <c r="AB80" s="302">
        <v>0</v>
      </c>
      <c r="AC80" s="303"/>
      <c r="AD80" s="192"/>
      <c r="AE80" s="190" t="s">
        <v>211</v>
      </c>
      <c r="AF80" s="191"/>
      <c r="AG80" s="302"/>
      <c r="AH80" s="302">
        <v>0</v>
      </c>
      <c r="AI80" s="342"/>
      <c r="AJ80" s="304"/>
      <c r="AK80" s="304">
        <v>0</v>
      </c>
      <c r="AL80" s="303"/>
      <c r="AM80" s="304"/>
      <c r="AN80" s="304">
        <v>0</v>
      </c>
      <c r="AO80" s="305"/>
      <c r="AP80" s="304"/>
      <c r="AQ80" s="304">
        <v>0</v>
      </c>
      <c r="AR80" s="305"/>
      <c r="AS80" s="304"/>
      <c r="AT80" s="304">
        <v>0</v>
      </c>
      <c r="AU80" s="305"/>
      <c r="AV80" s="304"/>
      <c r="AW80" s="304">
        <v>0</v>
      </c>
      <c r="AX80" s="306"/>
      <c r="AY80" s="199"/>
      <c r="AZ80" s="200">
        <v>0</v>
      </c>
      <c r="BA80" s="199"/>
      <c r="BB80" s="201" t="s">
        <v>198</v>
      </c>
      <c r="BC80" s="193">
        <v>0</v>
      </c>
      <c r="BD80" s="193">
        <v>0</v>
      </c>
      <c r="BE80" s="193">
        <v>0</v>
      </c>
      <c r="BF80" s="227" t="s">
        <v>198</v>
      </c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</row>
    <row r="81" spans="1:139" s="3" customFormat="1" ht="55.5" customHeight="1" x14ac:dyDescent="0.3">
      <c r="A81" s="292">
        <v>20</v>
      </c>
      <c r="B81" s="293" t="s">
        <v>105</v>
      </c>
      <c r="C81" s="134">
        <v>1946</v>
      </c>
      <c r="D81" s="109" t="s">
        <v>118</v>
      </c>
      <c r="E81" s="134">
        <v>2</v>
      </c>
      <c r="F81" s="134">
        <v>2</v>
      </c>
      <c r="G81" s="134">
        <v>18</v>
      </c>
      <c r="H81" s="134">
        <v>3</v>
      </c>
      <c r="I81" s="134">
        <v>15</v>
      </c>
      <c r="J81" s="134">
        <v>0</v>
      </c>
      <c r="K81" s="155">
        <v>934.87</v>
      </c>
      <c r="L81" s="155">
        <v>866.57</v>
      </c>
      <c r="M81" s="155">
        <v>173.2</v>
      </c>
      <c r="N81" s="155">
        <f t="shared" si="2"/>
        <v>693.37000000000012</v>
      </c>
      <c r="O81" s="134">
        <v>39</v>
      </c>
      <c r="P81" s="244" t="s">
        <v>124</v>
      </c>
      <c r="Q81" s="245">
        <v>2017</v>
      </c>
      <c r="R81" s="341"/>
      <c r="S81" s="341">
        <v>0</v>
      </c>
      <c r="T81" s="299"/>
      <c r="U81" s="298"/>
      <c r="V81" s="298">
        <v>0</v>
      </c>
      <c r="W81" s="299"/>
      <c r="X81" s="192">
        <v>1020.3</v>
      </c>
      <c r="Y81" s="190" t="s">
        <v>263</v>
      </c>
      <c r="Z81" s="191">
        <v>44926</v>
      </c>
      <c r="AA81" s="302"/>
      <c r="AB81" s="302">
        <v>0</v>
      </c>
      <c r="AC81" s="303"/>
      <c r="AD81" s="192"/>
      <c r="AE81" s="190" t="s">
        <v>211</v>
      </c>
      <c r="AF81" s="191"/>
      <c r="AG81" s="302"/>
      <c r="AH81" s="302">
        <v>0</v>
      </c>
      <c r="AI81" s="342"/>
      <c r="AJ81" s="304"/>
      <c r="AK81" s="304">
        <v>0</v>
      </c>
      <c r="AL81" s="303"/>
      <c r="AM81" s="304"/>
      <c r="AN81" s="304">
        <v>0</v>
      </c>
      <c r="AO81" s="305"/>
      <c r="AP81" s="304"/>
      <c r="AQ81" s="304">
        <v>0</v>
      </c>
      <c r="AR81" s="305"/>
      <c r="AS81" s="304"/>
      <c r="AT81" s="304">
        <v>0</v>
      </c>
      <c r="AU81" s="305"/>
      <c r="AV81" s="304"/>
      <c r="AW81" s="304">
        <v>0</v>
      </c>
      <c r="AX81" s="306"/>
      <c r="AY81" s="199"/>
      <c r="AZ81" s="200">
        <v>0</v>
      </c>
      <c r="BA81" s="199"/>
      <c r="BB81" s="201" t="s">
        <v>194</v>
      </c>
      <c r="BC81" s="193">
        <v>0</v>
      </c>
      <c r="BD81" s="193">
        <v>0</v>
      </c>
      <c r="BE81" s="193">
        <v>0</v>
      </c>
      <c r="BF81" s="227" t="s">
        <v>194</v>
      </c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</row>
    <row r="82" spans="1:139" s="3" customFormat="1" ht="51" customHeight="1" x14ac:dyDescent="0.3">
      <c r="A82" s="292">
        <v>21</v>
      </c>
      <c r="B82" s="293" t="s">
        <v>106</v>
      </c>
      <c r="C82" s="134">
        <v>1946</v>
      </c>
      <c r="D82" s="109" t="s">
        <v>118</v>
      </c>
      <c r="E82" s="134">
        <v>2</v>
      </c>
      <c r="F82" s="134">
        <v>1</v>
      </c>
      <c r="G82" s="134">
        <v>8</v>
      </c>
      <c r="H82" s="134">
        <v>2</v>
      </c>
      <c r="I82" s="134">
        <v>6</v>
      </c>
      <c r="J82" s="134">
        <v>0</v>
      </c>
      <c r="K82" s="155">
        <v>410.1</v>
      </c>
      <c r="L82" s="155">
        <v>368.8</v>
      </c>
      <c r="M82" s="155">
        <v>85.6</v>
      </c>
      <c r="N82" s="155">
        <f t="shared" si="2"/>
        <v>283.20000000000005</v>
      </c>
      <c r="O82" s="134">
        <v>20</v>
      </c>
      <c r="P82" s="244" t="s">
        <v>124</v>
      </c>
      <c r="Q82" s="245">
        <v>2017</v>
      </c>
      <c r="R82" s="341"/>
      <c r="S82" s="341">
        <v>0</v>
      </c>
      <c r="T82" s="299"/>
      <c r="U82" s="298"/>
      <c r="V82" s="298">
        <v>0</v>
      </c>
      <c r="W82" s="299"/>
      <c r="X82" s="192">
        <v>427.5</v>
      </c>
      <c r="Y82" s="190" t="s">
        <v>268</v>
      </c>
      <c r="Z82" s="191">
        <v>44926</v>
      </c>
      <c r="AA82" s="302"/>
      <c r="AB82" s="302">
        <v>0</v>
      </c>
      <c r="AC82" s="303"/>
      <c r="AD82" s="192"/>
      <c r="AE82" s="190" t="s">
        <v>211</v>
      </c>
      <c r="AF82" s="191"/>
      <c r="AG82" s="302"/>
      <c r="AH82" s="302">
        <v>0</v>
      </c>
      <c r="AI82" s="342"/>
      <c r="AJ82" s="304"/>
      <c r="AK82" s="304">
        <v>0</v>
      </c>
      <c r="AL82" s="303"/>
      <c r="AM82" s="304"/>
      <c r="AN82" s="304">
        <v>0</v>
      </c>
      <c r="AO82" s="305"/>
      <c r="AP82" s="304"/>
      <c r="AQ82" s="304">
        <v>0</v>
      </c>
      <c r="AR82" s="305"/>
      <c r="AS82" s="304"/>
      <c r="AT82" s="304">
        <v>0</v>
      </c>
      <c r="AU82" s="305"/>
      <c r="AV82" s="304"/>
      <c r="AW82" s="304">
        <v>0</v>
      </c>
      <c r="AX82" s="306"/>
      <c r="AY82" s="199"/>
      <c r="AZ82" s="200">
        <v>0</v>
      </c>
      <c r="BA82" s="199"/>
      <c r="BB82" s="201" t="s">
        <v>199</v>
      </c>
      <c r="BC82" s="193">
        <v>0</v>
      </c>
      <c r="BD82" s="193">
        <v>0</v>
      </c>
      <c r="BE82" s="193">
        <v>0</v>
      </c>
      <c r="BF82" s="227" t="s">
        <v>199</v>
      </c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</row>
    <row r="83" spans="1:139" s="3" customFormat="1" ht="41.25" customHeight="1" x14ac:dyDescent="0.3">
      <c r="A83" s="292">
        <v>22</v>
      </c>
      <c r="B83" s="293" t="s">
        <v>107</v>
      </c>
      <c r="C83" s="134">
        <v>1950</v>
      </c>
      <c r="D83" s="109" t="s">
        <v>118</v>
      </c>
      <c r="E83" s="134">
        <v>3</v>
      </c>
      <c r="F83" s="134">
        <v>2</v>
      </c>
      <c r="G83" s="134">
        <v>10</v>
      </c>
      <c r="H83" s="134">
        <v>5</v>
      </c>
      <c r="I83" s="134">
        <v>5</v>
      </c>
      <c r="J83" s="134">
        <v>0</v>
      </c>
      <c r="K83" s="155">
        <v>942.7</v>
      </c>
      <c r="L83" s="155">
        <v>859.7</v>
      </c>
      <c r="M83" s="155">
        <v>320.89999999999998</v>
      </c>
      <c r="N83" s="155">
        <f t="shared" si="2"/>
        <v>538.80000000000007</v>
      </c>
      <c r="O83" s="134">
        <v>30</v>
      </c>
      <c r="P83" s="244" t="s">
        <v>122</v>
      </c>
      <c r="Q83" s="245">
        <v>2017</v>
      </c>
      <c r="R83" s="341"/>
      <c r="S83" s="341">
        <v>0</v>
      </c>
      <c r="T83" s="299"/>
      <c r="U83" s="298"/>
      <c r="V83" s="298">
        <v>0</v>
      </c>
      <c r="W83" s="299"/>
      <c r="X83" s="192">
        <v>741</v>
      </c>
      <c r="Y83" s="190" t="s">
        <v>269</v>
      </c>
      <c r="Z83" s="191">
        <v>44926</v>
      </c>
      <c r="AA83" s="302"/>
      <c r="AB83" s="302">
        <v>0</v>
      </c>
      <c r="AC83" s="303"/>
      <c r="AD83" s="192"/>
      <c r="AE83" s="190" t="s">
        <v>211</v>
      </c>
      <c r="AF83" s="191"/>
      <c r="AG83" s="302"/>
      <c r="AH83" s="302">
        <v>0</v>
      </c>
      <c r="AI83" s="342"/>
      <c r="AJ83" s="304"/>
      <c r="AK83" s="304">
        <v>0</v>
      </c>
      <c r="AL83" s="303"/>
      <c r="AM83" s="304"/>
      <c r="AN83" s="304">
        <v>0</v>
      </c>
      <c r="AO83" s="305"/>
      <c r="AP83" s="304"/>
      <c r="AQ83" s="304">
        <v>0</v>
      </c>
      <c r="AR83" s="305"/>
      <c r="AS83" s="304"/>
      <c r="AT83" s="304">
        <v>0</v>
      </c>
      <c r="AU83" s="305"/>
      <c r="AV83" s="304"/>
      <c r="AW83" s="304">
        <v>0</v>
      </c>
      <c r="AX83" s="306"/>
      <c r="AY83" s="199"/>
      <c r="AZ83" s="200">
        <v>0</v>
      </c>
      <c r="BA83" s="199"/>
      <c r="BB83" s="201" t="s">
        <v>200</v>
      </c>
      <c r="BC83" s="193">
        <v>0</v>
      </c>
      <c r="BD83" s="193">
        <v>0</v>
      </c>
      <c r="BE83" s="193">
        <v>0</v>
      </c>
      <c r="BF83" s="227" t="s">
        <v>200</v>
      </c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</row>
    <row r="84" spans="1:139" s="3" customFormat="1" ht="57.75" customHeight="1" x14ac:dyDescent="0.3">
      <c r="A84" s="292">
        <v>23</v>
      </c>
      <c r="B84" s="293" t="s">
        <v>108</v>
      </c>
      <c r="C84" s="134">
        <v>1950</v>
      </c>
      <c r="D84" s="109" t="s">
        <v>118</v>
      </c>
      <c r="E84" s="134">
        <v>2</v>
      </c>
      <c r="F84" s="134">
        <v>2</v>
      </c>
      <c r="G84" s="134">
        <v>12</v>
      </c>
      <c r="H84" s="134">
        <v>2</v>
      </c>
      <c r="I84" s="134">
        <v>10</v>
      </c>
      <c r="J84" s="134">
        <v>0</v>
      </c>
      <c r="K84" s="155">
        <v>803.6</v>
      </c>
      <c r="L84" s="155">
        <v>760.7</v>
      </c>
      <c r="M84" s="155">
        <v>130.9</v>
      </c>
      <c r="N84" s="155">
        <f t="shared" si="2"/>
        <v>629.80000000000007</v>
      </c>
      <c r="O84" s="134">
        <v>47</v>
      </c>
      <c r="P84" s="244" t="s">
        <v>124</v>
      </c>
      <c r="Q84" s="245">
        <v>2017</v>
      </c>
      <c r="R84" s="341"/>
      <c r="S84" s="341">
        <v>0</v>
      </c>
      <c r="T84" s="299"/>
      <c r="U84" s="298"/>
      <c r="V84" s="298">
        <v>0</v>
      </c>
      <c r="W84" s="299"/>
      <c r="X84" s="192">
        <v>823</v>
      </c>
      <c r="Y84" s="190" t="s">
        <v>270</v>
      </c>
      <c r="Z84" s="191">
        <v>44926</v>
      </c>
      <c r="AA84" s="302"/>
      <c r="AB84" s="302">
        <v>0</v>
      </c>
      <c r="AC84" s="303"/>
      <c r="AD84" s="192"/>
      <c r="AE84" s="190" t="s">
        <v>211</v>
      </c>
      <c r="AF84" s="191"/>
      <c r="AG84" s="302"/>
      <c r="AH84" s="302">
        <v>0</v>
      </c>
      <c r="AI84" s="342"/>
      <c r="AJ84" s="304"/>
      <c r="AK84" s="304">
        <v>0</v>
      </c>
      <c r="AL84" s="303"/>
      <c r="AM84" s="304"/>
      <c r="AN84" s="304">
        <v>0</v>
      </c>
      <c r="AO84" s="305"/>
      <c r="AP84" s="304"/>
      <c r="AQ84" s="304">
        <v>0</v>
      </c>
      <c r="AR84" s="305"/>
      <c r="AS84" s="304"/>
      <c r="AT84" s="304">
        <v>0</v>
      </c>
      <c r="AU84" s="305"/>
      <c r="AV84" s="304"/>
      <c r="AW84" s="304">
        <v>0</v>
      </c>
      <c r="AX84" s="306"/>
      <c r="AY84" s="199"/>
      <c r="AZ84" s="200">
        <v>0</v>
      </c>
      <c r="BA84" s="199"/>
      <c r="BB84" s="201" t="s">
        <v>201</v>
      </c>
      <c r="BC84" s="193">
        <v>0</v>
      </c>
      <c r="BD84" s="193">
        <v>0</v>
      </c>
      <c r="BE84" s="193">
        <v>0</v>
      </c>
      <c r="BF84" s="227" t="s">
        <v>201</v>
      </c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</row>
    <row r="85" spans="1:139" s="3" customFormat="1" ht="59.25" customHeight="1" x14ac:dyDescent="0.3">
      <c r="A85" s="292">
        <v>24</v>
      </c>
      <c r="B85" s="293" t="s">
        <v>109</v>
      </c>
      <c r="C85" s="134">
        <v>1950</v>
      </c>
      <c r="D85" s="109" t="s">
        <v>118</v>
      </c>
      <c r="E85" s="134">
        <v>2</v>
      </c>
      <c r="F85" s="134">
        <v>2</v>
      </c>
      <c r="G85" s="134">
        <v>12</v>
      </c>
      <c r="H85" s="134">
        <v>2</v>
      </c>
      <c r="I85" s="134">
        <v>10</v>
      </c>
      <c r="J85" s="134">
        <v>0</v>
      </c>
      <c r="K85" s="155">
        <v>827.4</v>
      </c>
      <c r="L85" s="155">
        <v>761.4</v>
      </c>
      <c r="M85" s="155">
        <v>66</v>
      </c>
      <c r="N85" s="155">
        <f t="shared" si="2"/>
        <v>695.4</v>
      </c>
      <c r="O85" s="134">
        <v>17</v>
      </c>
      <c r="P85" s="244" t="s">
        <v>124</v>
      </c>
      <c r="Q85" s="245">
        <v>2017</v>
      </c>
      <c r="R85" s="341"/>
      <c r="S85" s="341">
        <v>0</v>
      </c>
      <c r="T85" s="299"/>
      <c r="U85" s="298"/>
      <c r="V85" s="298">
        <v>0</v>
      </c>
      <c r="W85" s="299"/>
      <c r="X85" s="192">
        <v>838.91</v>
      </c>
      <c r="Y85" s="190" t="s">
        <v>271</v>
      </c>
      <c r="Z85" s="191">
        <v>44926</v>
      </c>
      <c r="AA85" s="302"/>
      <c r="AB85" s="302">
        <v>0</v>
      </c>
      <c r="AC85" s="303"/>
      <c r="AD85" s="192"/>
      <c r="AE85" s="190" t="s">
        <v>211</v>
      </c>
      <c r="AF85" s="191"/>
      <c r="AG85" s="302"/>
      <c r="AH85" s="302">
        <v>0</v>
      </c>
      <c r="AI85" s="342"/>
      <c r="AJ85" s="304"/>
      <c r="AK85" s="304">
        <v>0</v>
      </c>
      <c r="AL85" s="303"/>
      <c r="AM85" s="304"/>
      <c r="AN85" s="304">
        <v>0</v>
      </c>
      <c r="AO85" s="305"/>
      <c r="AP85" s="304"/>
      <c r="AQ85" s="304">
        <v>0</v>
      </c>
      <c r="AR85" s="305"/>
      <c r="AS85" s="304"/>
      <c r="AT85" s="304">
        <v>0</v>
      </c>
      <c r="AU85" s="305"/>
      <c r="AV85" s="304"/>
      <c r="AW85" s="304">
        <v>0</v>
      </c>
      <c r="AX85" s="306"/>
      <c r="AY85" s="199"/>
      <c r="AZ85" s="200">
        <v>0</v>
      </c>
      <c r="BA85" s="199"/>
      <c r="BB85" s="201" t="s">
        <v>202</v>
      </c>
      <c r="BC85" s="193">
        <v>0</v>
      </c>
      <c r="BD85" s="193">
        <v>0</v>
      </c>
      <c r="BE85" s="193">
        <v>0</v>
      </c>
      <c r="BF85" s="227" t="s">
        <v>202</v>
      </c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</row>
    <row r="86" spans="1:139" s="3" customFormat="1" ht="22.5" customHeight="1" x14ac:dyDescent="0.3">
      <c r="A86" s="292">
        <v>25</v>
      </c>
      <c r="B86" s="293" t="s">
        <v>110</v>
      </c>
      <c r="C86" s="134">
        <v>1952</v>
      </c>
      <c r="D86" s="109" t="s">
        <v>118</v>
      </c>
      <c r="E86" s="134">
        <v>2</v>
      </c>
      <c r="F86" s="134">
        <v>2</v>
      </c>
      <c r="G86" s="134">
        <v>12</v>
      </c>
      <c r="H86" s="134">
        <v>0</v>
      </c>
      <c r="I86" s="134">
        <v>12</v>
      </c>
      <c r="J86" s="134">
        <v>0</v>
      </c>
      <c r="K86" s="155">
        <v>667.4</v>
      </c>
      <c r="L86" s="155">
        <v>611.4</v>
      </c>
      <c r="M86" s="155">
        <v>0</v>
      </c>
      <c r="N86" s="155">
        <f t="shared" si="2"/>
        <v>611.4</v>
      </c>
      <c r="O86" s="134">
        <v>24</v>
      </c>
      <c r="P86" s="244" t="s">
        <v>119</v>
      </c>
      <c r="Q86" s="245">
        <v>2019</v>
      </c>
      <c r="R86" s="341"/>
      <c r="S86" s="341">
        <v>0</v>
      </c>
      <c r="T86" s="299"/>
      <c r="U86" s="298"/>
      <c r="V86" s="298">
        <v>0</v>
      </c>
      <c r="W86" s="299"/>
      <c r="X86" s="192">
        <v>1830.3</v>
      </c>
      <c r="Y86" s="190" t="s">
        <v>272</v>
      </c>
      <c r="Z86" s="191">
        <v>44561</v>
      </c>
      <c r="AA86" s="302"/>
      <c r="AB86" s="302">
        <v>0</v>
      </c>
      <c r="AC86" s="303"/>
      <c r="AD86" s="192"/>
      <c r="AE86" s="190" t="s">
        <v>211</v>
      </c>
      <c r="AF86" s="191"/>
      <c r="AG86" s="302"/>
      <c r="AH86" s="302">
        <v>0</v>
      </c>
      <c r="AI86" s="342"/>
      <c r="AJ86" s="304"/>
      <c r="AK86" s="304">
        <v>0</v>
      </c>
      <c r="AL86" s="303"/>
      <c r="AM86" s="304"/>
      <c r="AN86" s="304">
        <v>0</v>
      </c>
      <c r="AO86" s="305"/>
      <c r="AP86" s="304"/>
      <c r="AQ86" s="304">
        <v>0</v>
      </c>
      <c r="AR86" s="305"/>
      <c r="AS86" s="304"/>
      <c r="AT86" s="304">
        <v>0</v>
      </c>
      <c r="AU86" s="305"/>
      <c r="AV86" s="304"/>
      <c r="AW86" s="304">
        <v>0</v>
      </c>
      <c r="AX86" s="306"/>
      <c r="AY86" s="199"/>
      <c r="AZ86" s="200">
        <v>0</v>
      </c>
      <c r="BA86" s="199"/>
      <c r="BB86" s="201" t="s">
        <v>203</v>
      </c>
      <c r="BC86" s="193">
        <v>0</v>
      </c>
      <c r="BD86" s="193">
        <v>0</v>
      </c>
      <c r="BE86" s="193">
        <v>0</v>
      </c>
      <c r="BF86" s="227" t="s">
        <v>203</v>
      </c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</row>
    <row r="87" spans="1:139" s="3" customFormat="1" ht="60" customHeight="1" x14ac:dyDescent="0.3">
      <c r="A87" s="292">
        <v>26</v>
      </c>
      <c r="B87" s="293" t="s">
        <v>111</v>
      </c>
      <c r="C87" s="134">
        <v>1945</v>
      </c>
      <c r="D87" s="109" t="s">
        <v>118</v>
      </c>
      <c r="E87" s="134">
        <v>2</v>
      </c>
      <c r="F87" s="134">
        <v>1</v>
      </c>
      <c r="G87" s="134">
        <v>10</v>
      </c>
      <c r="H87" s="134">
        <v>0</v>
      </c>
      <c r="I87" s="134">
        <v>10</v>
      </c>
      <c r="J87" s="134">
        <v>0</v>
      </c>
      <c r="K87" s="155">
        <v>558.70000000000005</v>
      </c>
      <c r="L87" s="155">
        <v>503.5</v>
      </c>
      <c r="M87" s="155">
        <v>0</v>
      </c>
      <c r="N87" s="155">
        <f t="shared" si="2"/>
        <v>503.5</v>
      </c>
      <c r="O87" s="134">
        <v>13</v>
      </c>
      <c r="P87" s="244" t="s">
        <v>124</v>
      </c>
      <c r="Q87" s="245">
        <v>2017</v>
      </c>
      <c r="R87" s="341"/>
      <c r="S87" s="341">
        <v>0</v>
      </c>
      <c r="T87" s="299"/>
      <c r="U87" s="298"/>
      <c r="V87" s="298">
        <v>0</v>
      </c>
      <c r="W87" s="299"/>
      <c r="X87" s="192">
        <v>435.84</v>
      </c>
      <c r="Y87" s="190" t="s">
        <v>273</v>
      </c>
      <c r="Z87" s="191">
        <v>44926</v>
      </c>
      <c r="AA87" s="302"/>
      <c r="AB87" s="302">
        <v>0</v>
      </c>
      <c r="AC87" s="303"/>
      <c r="AD87" s="192"/>
      <c r="AE87" s="190" t="s">
        <v>211</v>
      </c>
      <c r="AF87" s="191"/>
      <c r="AG87" s="302"/>
      <c r="AH87" s="302">
        <v>0</v>
      </c>
      <c r="AI87" s="342"/>
      <c r="AJ87" s="304"/>
      <c r="AK87" s="304">
        <v>0</v>
      </c>
      <c r="AL87" s="303"/>
      <c r="AM87" s="304"/>
      <c r="AN87" s="304">
        <v>0</v>
      </c>
      <c r="AO87" s="305"/>
      <c r="AP87" s="304"/>
      <c r="AQ87" s="304">
        <v>0</v>
      </c>
      <c r="AR87" s="305"/>
      <c r="AS87" s="304"/>
      <c r="AT87" s="304">
        <v>0</v>
      </c>
      <c r="AU87" s="305"/>
      <c r="AV87" s="304"/>
      <c r="AW87" s="304">
        <v>0</v>
      </c>
      <c r="AX87" s="306"/>
      <c r="AY87" s="199"/>
      <c r="AZ87" s="200">
        <v>0</v>
      </c>
      <c r="BA87" s="199"/>
      <c r="BB87" s="201" t="s">
        <v>204</v>
      </c>
      <c r="BC87" s="193">
        <v>0</v>
      </c>
      <c r="BD87" s="193">
        <v>0</v>
      </c>
      <c r="BE87" s="193">
        <v>0</v>
      </c>
      <c r="BF87" s="227" t="s">
        <v>204</v>
      </c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</row>
    <row r="88" spans="1:139" s="3" customFormat="1" ht="22.5" customHeight="1" x14ac:dyDescent="0.3">
      <c r="A88" s="292">
        <v>27</v>
      </c>
      <c r="B88" s="293" t="s">
        <v>112</v>
      </c>
      <c r="C88" s="134">
        <v>1951</v>
      </c>
      <c r="D88" s="109" t="s">
        <v>118</v>
      </c>
      <c r="E88" s="134">
        <v>3</v>
      </c>
      <c r="F88" s="134">
        <v>2</v>
      </c>
      <c r="G88" s="134">
        <v>14</v>
      </c>
      <c r="H88" s="134">
        <v>5</v>
      </c>
      <c r="I88" s="134">
        <v>9</v>
      </c>
      <c r="J88" s="134">
        <v>0</v>
      </c>
      <c r="K88" s="155">
        <v>850.9</v>
      </c>
      <c r="L88" s="155">
        <v>763.2</v>
      </c>
      <c r="M88" s="155">
        <v>243.9</v>
      </c>
      <c r="N88" s="155">
        <f t="shared" si="2"/>
        <v>519.30000000000007</v>
      </c>
      <c r="O88" s="134">
        <v>35</v>
      </c>
      <c r="P88" s="244" t="s">
        <v>119</v>
      </c>
      <c r="Q88" s="245">
        <v>2018</v>
      </c>
      <c r="R88" s="341"/>
      <c r="S88" s="341">
        <v>0</v>
      </c>
      <c r="T88" s="299"/>
      <c r="U88" s="298"/>
      <c r="V88" s="298">
        <v>0</v>
      </c>
      <c r="W88" s="299"/>
      <c r="X88" s="192">
        <v>1644.23</v>
      </c>
      <c r="Y88" s="190" t="s">
        <v>274</v>
      </c>
      <c r="Z88" s="191">
        <v>44926</v>
      </c>
      <c r="AA88" s="302"/>
      <c r="AB88" s="302">
        <v>0</v>
      </c>
      <c r="AC88" s="303"/>
      <c r="AD88" s="192"/>
      <c r="AE88" s="190" t="s">
        <v>211</v>
      </c>
      <c r="AF88" s="191"/>
      <c r="AG88" s="302"/>
      <c r="AH88" s="302">
        <v>0</v>
      </c>
      <c r="AI88" s="342"/>
      <c r="AJ88" s="304"/>
      <c r="AK88" s="304">
        <v>0</v>
      </c>
      <c r="AL88" s="303"/>
      <c r="AM88" s="304"/>
      <c r="AN88" s="304">
        <v>0</v>
      </c>
      <c r="AO88" s="305"/>
      <c r="AP88" s="304"/>
      <c r="AQ88" s="304">
        <v>0</v>
      </c>
      <c r="AR88" s="305"/>
      <c r="AS88" s="304"/>
      <c r="AT88" s="304">
        <v>0</v>
      </c>
      <c r="AU88" s="305"/>
      <c r="AV88" s="304"/>
      <c r="AW88" s="304">
        <v>0</v>
      </c>
      <c r="AX88" s="306"/>
      <c r="AY88" s="199"/>
      <c r="AZ88" s="200">
        <v>0</v>
      </c>
      <c r="BA88" s="199"/>
      <c r="BB88" s="201" t="s">
        <v>205</v>
      </c>
      <c r="BC88" s="193">
        <v>0</v>
      </c>
      <c r="BD88" s="193">
        <v>0</v>
      </c>
      <c r="BE88" s="193">
        <v>0</v>
      </c>
      <c r="BF88" s="183" t="s">
        <v>205</v>
      </c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</row>
    <row r="89" spans="1:139" s="3" customFormat="1" ht="22.5" customHeight="1" x14ac:dyDescent="0.3">
      <c r="A89" s="292">
        <v>28</v>
      </c>
      <c r="B89" s="293" t="s">
        <v>113</v>
      </c>
      <c r="C89" s="134">
        <v>1952</v>
      </c>
      <c r="D89" s="109" t="s">
        <v>118</v>
      </c>
      <c r="E89" s="134">
        <v>2</v>
      </c>
      <c r="F89" s="134">
        <v>1</v>
      </c>
      <c r="G89" s="134">
        <v>6</v>
      </c>
      <c r="H89" s="134">
        <v>3</v>
      </c>
      <c r="I89" s="134">
        <v>3</v>
      </c>
      <c r="J89" s="134">
        <v>0</v>
      </c>
      <c r="K89" s="155">
        <v>372.6</v>
      </c>
      <c r="L89" s="155">
        <v>337.6</v>
      </c>
      <c r="M89" s="155">
        <v>180.1</v>
      </c>
      <c r="N89" s="155">
        <f t="shared" si="2"/>
        <v>157.50000000000003</v>
      </c>
      <c r="O89" s="134">
        <v>25</v>
      </c>
      <c r="P89" s="244" t="s">
        <v>119</v>
      </c>
      <c r="Q89" s="245">
        <v>2019</v>
      </c>
      <c r="R89" s="341"/>
      <c r="S89" s="341">
        <v>0</v>
      </c>
      <c r="T89" s="299"/>
      <c r="U89" s="298"/>
      <c r="V89" s="298">
        <v>0</v>
      </c>
      <c r="W89" s="299"/>
      <c r="X89" s="192">
        <v>881.18</v>
      </c>
      <c r="Y89" s="190" t="s">
        <v>275</v>
      </c>
      <c r="Z89" s="191">
        <v>44926</v>
      </c>
      <c r="AA89" s="302"/>
      <c r="AB89" s="302">
        <v>0</v>
      </c>
      <c r="AC89" s="303"/>
      <c r="AD89" s="192">
        <v>556.55999999999995</v>
      </c>
      <c r="AE89" s="190" t="s">
        <v>297</v>
      </c>
      <c r="AF89" s="191">
        <v>44926</v>
      </c>
      <c r="AG89" s="302"/>
      <c r="AH89" s="302">
        <v>0</v>
      </c>
      <c r="AI89" s="342"/>
      <c r="AJ89" s="304"/>
      <c r="AK89" s="304">
        <v>0</v>
      </c>
      <c r="AL89" s="303"/>
      <c r="AM89" s="304"/>
      <c r="AN89" s="304">
        <v>0</v>
      </c>
      <c r="AO89" s="305"/>
      <c r="AP89" s="304"/>
      <c r="AQ89" s="304">
        <v>0</v>
      </c>
      <c r="AR89" s="305"/>
      <c r="AS89" s="304"/>
      <c r="AT89" s="304">
        <v>0</v>
      </c>
      <c r="AU89" s="305"/>
      <c r="AV89" s="304"/>
      <c r="AW89" s="304">
        <v>0</v>
      </c>
      <c r="AX89" s="306"/>
      <c r="AY89" s="199"/>
      <c r="AZ89" s="200">
        <v>0</v>
      </c>
      <c r="BA89" s="199"/>
      <c r="BB89" s="201" t="s">
        <v>206</v>
      </c>
      <c r="BC89" s="193">
        <v>0</v>
      </c>
      <c r="BD89" s="193">
        <v>0</v>
      </c>
      <c r="BE89" s="193">
        <v>0</v>
      </c>
      <c r="BF89" s="202" t="s">
        <v>206</v>
      </c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</row>
    <row r="90" spans="1:139" s="3" customFormat="1" ht="22.5" customHeight="1" x14ac:dyDescent="0.3">
      <c r="A90" s="292">
        <v>29</v>
      </c>
      <c r="B90" s="293" t="s">
        <v>114</v>
      </c>
      <c r="C90" s="134">
        <v>1952</v>
      </c>
      <c r="D90" s="109" t="s">
        <v>118</v>
      </c>
      <c r="E90" s="134">
        <v>2</v>
      </c>
      <c r="F90" s="134">
        <v>1</v>
      </c>
      <c r="G90" s="134">
        <v>6</v>
      </c>
      <c r="H90" s="134">
        <v>4</v>
      </c>
      <c r="I90" s="134">
        <v>2</v>
      </c>
      <c r="J90" s="134">
        <v>0</v>
      </c>
      <c r="K90" s="155">
        <v>387.2</v>
      </c>
      <c r="L90" s="155">
        <v>352.2</v>
      </c>
      <c r="M90" s="155">
        <f>L90-N90</f>
        <v>176</v>
      </c>
      <c r="N90" s="155">
        <v>176.2</v>
      </c>
      <c r="O90" s="134">
        <v>16</v>
      </c>
      <c r="P90" s="244" t="s">
        <v>119</v>
      </c>
      <c r="Q90" s="245">
        <v>2019</v>
      </c>
      <c r="R90" s="341"/>
      <c r="S90" s="341">
        <v>0</v>
      </c>
      <c r="T90" s="299"/>
      <c r="U90" s="298"/>
      <c r="V90" s="298">
        <v>0</v>
      </c>
      <c r="W90" s="299"/>
      <c r="X90" s="192">
        <v>1062.78</v>
      </c>
      <c r="Y90" s="190" t="s">
        <v>276</v>
      </c>
      <c r="Z90" s="191">
        <v>44926</v>
      </c>
      <c r="AA90" s="302"/>
      <c r="AB90" s="302">
        <v>0</v>
      </c>
      <c r="AC90" s="303"/>
      <c r="AD90" s="192">
        <v>556.55999999999995</v>
      </c>
      <c r="AE90" s="190" t="s">
        <v>297</v>
      </c>
      <c r="AF90" s="191">
        <v>44926</v>
      </c>
      <c r="AG90" s="302"/>
      <c r="AH90" s="302">
        <v>0</v>
      </c>
      <c r="AI90" s="342"/>
      <c r="AJ90" s="304"/>
      <c r="AK90" s="304">
        <v>0</v>
      </c>
      <c r="AL90" s="303"/>
      <c r="AM90" s="304"/>
      <c r="AN90" s="304">
        <v>0</v>
      </c>
      <c r="AO90" s="305"/>
      <c r="AP90" s="304"/>
      <c r="AQ90" s="304">
        <v>0</v>
      </c>
      <c r="AR90" s="305"/>
      <c r="AS90" s="304"/>
      <c r="AT90" s="304">
        <v>0</v>
      </c>
      <c r="AU90" s="305"/>
      <c r="AV90" s="304"/>
      <c r="AW90" s="304">
        <v>0</v>
      </c>
      <c r="AX90" s="306"/>
      <c r="AY90" s="199"/>
      <c r="AZ90" s="200">
        <v>0</v>
      </c>
      <c r="BA90" s="199"/>
      <c r="BB90" s="201" t="s">
        <v>207</v>
      </c>
      <c r="BC90" s="193">
        <v>0</v>
      </c>
      <c r="BD90" s="193">
        <v>0</v>
      </c>
      <c r="BE90" s="193">
        <v>0</v>
      </c>
      <c r="BF90" s="202" t="s">
        <v>207</v>
      </c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</row>
    <row r="91" spans="1:139" s="3" customFormat="1" ht="22.5" customHeight="1" x14ac:dyDescent="0.3">
      <c r="A91" s="292">
        <v>30</v>
      </c>
      <c r="B91" s="293" t="s">
        <v>115</v>
      </c>
      <c r="C91" s="134">
        <v>1950</v>
      </c>
      <c r="D91" s="109" t="s">
        <v>118</v>
      </c>
      <c r="E91" s="134">
        <v>2</v>
      </c>
      <c r="F91" s="134">
        <v>2</v>
      </c>
      <c r="G91" s="134">
        <v>12</v>
      </c>
      <c r="H91" s="134">
        <v>2</v>
      </c>
      <c r="I91" s="134">
        <v>10</v>
      </c>
      <c r="J91" s="134">
        <v>0</v>
      </c>
      <c r="K91" s="155">
        <v>730.4</v>
      </c>
      <c r="L91" s="155">
        <v>659.1</v>
      </c>
      <c r="M91" s="155">
        <v>77.5</v>
      </c>
      <c r="N91" s="155">
        <f>L91-M91</f>
        <v>581.6</v>
      </c>
      <c r="O91" s="134">
        <v>35</v>
      </c>
      <c r="P91" s="244" t="s">
        <v>119</v>
      </c>
      <c r="Q91" s="245">
        <v>2018</v>
      </c>
      <c r="R91" s="341"/>
      <c r="S91" s="341">
        <v>0</v>
      </c>
      <c r="T91" s="299"/>
      <c r="U91" s="298"/>
      <c r="V91" s="298">
        <v>0</v>
      </c>
      <c r="W91" s="299"/>
      <c r="X91" s="192">
        <v>1893</v>
      </c>
      <c r="Y91" s="190" t="s">
        <v>277</v>
      </c>
      <c r="Z91" s="191">
        <v>44926</v>
      </c>
      <c r="AA91" s="302"/>
      <c r="AB91" s="302">
        <v>0</v>
      </c>
      <c r="AC91" s="303"/>
      <c r="AD91" s="192"/>
      <c r="AE91" s="190" t="s">
        <v>211</v>
      </c>
      <c r="AF91" s="191"/>
      <c r="AG91" s="302"/>
      <c r="AH91" s="302">
        <v>0</v>
      </c>
      <c r="AI91" s="342"/>
      <c r="AJ91" s="304"/>
      <c r="AK91" s="304">
        <v>0</v>
      </c>
      <c r="AL91" s="303"/>
      <c r="AM91" s="304"/>
      <c r="AN91" s="304">
        <v>0</v>
      </c>
      <c r="AO91" s="305"/>
      <c r="AP91" s="304"/>
      <c r="AQ91" s="304">
        <v>0</v>
      </c>
      <c r="AR91" s="305"/>
      <c r="AS91" s="304"/>
      <c r="AT91" s="304">
        <v>0</v>
      </c>
      <c r="AU91" s="305"/>
      <c r="AV91" s="304"/>
      <c r="AW91" s="304">
        <v>0</v>
      </c>
      <c r="AX91" s="306"/>
      <c r="AY91" s="199"/>
      <c r="AZ91" s="200">
        <v>0</v>
      </c>
      <c r="BA91" s="199"/>
      <c r="BB91" s="201" t="s">
        <v>208</v>
      </c>
      <c r="BC91" s="193">
        <v>0</v>
      </c>
      <c r="BD91" s="193">
        <v>0</v>
      </c>
      <c r="BE91" s="193">
        <v>0</v>
      </c>
      <c r="BF91" s="202" t="s">
        <v>208</v>
      </c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</row>
    <row r="92" spans="1:139" s="3" customFormat="1" ht="22.5" customHeight="1" x14ac:dyDescent="0.3">
      <c r="A92" s="292">
        <v>31</v>
      </c>
      <c r="B92" s="293" t="s">
        <v>116</v>
      </c>
      <c r="C92" s="134">
        <v>1952</v>
      </c>
      <c r="D92" s="109" t="s">
        <v>118</v>
      </c>
      <c r="E92" s="134">
        <v>2</v>
      </c>
      <c r="F92" s="134">
        <v>1</v>
      </c>
      <c r="G92" s="134">
        <v>6</v>
      </c>
      <c r="H92" s="134">
        <v>4</v>
      </c>
      <c r="I92" s="134">
        <v>2</v>
      </c>
      <c r="J92" s="134">
        <v>0</v>
      </c>
      <c r="K92" s="155">
        <v>376.2</v>
      </c>
      <c r="L92" s="155">
        <v>359</v>
      </c>
      <c r="M92" s="155">
        <f>L92-N92</f>
        <v>244.2</v>
      </c>
      <c r="N92" s="155">
        <v>114.8</v>
      </c>
      <c r="O92" s="134">
        <v>19</v>
      </c>
      <c r="P92" s="244" t="s">
        <v>119</v>
      </c>
      <c r="Q92" s="245">
        <v>2019</v>
      </c>
      <c r="R92" s="341"/>
      <c r="S92" s="341">
        <v>0</v>
      </c>
      <c r="T92" s="299"/>
      <c r="U92" s="298"/>
      <c r="V92" s="298">
        <v>0</v>
      </c>
      <c r="W92" s="299"/>
      <c r="X92" s="192">
        <v>1110.3800000000001</v>
      </c>
      <c r="Y92" s="190" t="s">
        <v>278</v>
      </c>
      <c r="Z92" s="191">
        <v>44926</v>
      </c>
      <c r="AA92" s="302"/>
      <c r="AB92" s="302">
        <v>0</v>
      </c>
      <c r="AC92" s="303"/>
      <c r="AD92" s="192">
        <v>556.55999999999995</v>
      </c>
      <c r="AE92" s="190" t="s">
        <v>297</v>
      </c>
      <c r="AF92" s="191">
        <v>44926</v>
      </c>
      <c r="AG92" s="302"/>
      <c r="AH92" s="302">
        <v>0</v>
      </c>
      <c r="AI92" s="342"/>
      <c r="AJ92" s="304"/>
      <c r="AK92" s="304">
        <v>0</v>
      </c>
      <c r="AL92" s="303"/>
      <c r="AM92" s="304"/>
      <c r="AN92" s="304">
        <v>0</v>
      </c>
      <c r="AO92" s="305"/>
      <c r="AP92" s="304"/>
      <c r="AQ92" s="304">
        <v>0</v>
      </c>
      <c r="AR92" s="305"/>
      <c r="AS92" s="304"/>
      <c r="AT92" s="304">
        <v>0</v>
      </c>
      <c r="AU92" s="305"/>
      <c r="AV92" s="304"/>
      <c r="AW92" s="304">
        <v>0</v>
      </c>
      <c r="AX92" s="306"/>
      <c r="AY92" s="199"/>
      <c r="AZ92" s="200">
        <v>0</v>
      </c>
      <c r="BA92" s="199"/>
      <c r="BB92" s="201" t="s">
        <v>209</v>
      </c>
      <c r="BC92" s="193">
        <v>0</v>
      </c>
      <c r="BD92" s="193">
        <v>0</v>
      </c>
      <c r="BE92" s="193">
        <v>0</v>
      </c>
      <c r="BF92" s="202" t="s">
        <v>209</v>
      </c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</row>
    <row r="93" spans="1:139" s="3" customFormat="1" ht="22.5" customHeight="1" x14ac:dyDescent="0.3">
      <c r="A93" s="292">
        <v>32</v>
      </c>
      <c r="B93" s="293" t="s">
        <v>117</v>
      </c>
      <c r="C93" s="134">
        <v>1952</v>
      </c>
      <c r="D93" s="109" t="s">
        <v>118</v>
      </c>
      <c r="E93" s="134">
        <v>2</v>
      </c>
      <c r="F93" s="134">
        <v>1</v>
      </c>
      <c r="G93" s="134">
        <v>6</v>
      </c>
      <c r="H93" s="134">
        <v>3</v>
      </c>
      <c r="I93" s="134">
        <v>3</v>
      </c>
      <c r="J93" s="134">
        <v>0</v>
      </c>
      <c r="K93" s="155">
        <v>389.7</v>
      </c>
      <c r="L93" s="155">
        <v>354.7</v>
      </c>
      <c r="M93" s="155">
        <v>93.9</v>
      </c>
      <c r="N93" s="155">
        <f>L93-M93</f>
        <v>260.79999999999995</v>
      </c>
      <c r="O93" s="134">
        <v>30</v>
      </c>
      <c r="P93" s="244" t="s">
        <v>119</v>
      </c>
      <c r="Q93" s="245">
        <v>2019</v>
      </c>
      <c r="R93" s="341"/>
      <c r="S93" s="341">
        <v>0</v>
      </c>
      <c r="T93" s="299"/>
      <c r="U93" s="298"/>
      <c r="V93" s="298">
        <v>0</v>
      </c>
      <c r="W93" s="299"/>
      <c r="X93" s="192">
        <v>1118.8699999999999</v>
      </c>
      <c r="Y93" s="190" t="s">
        <v>279</v>
      </c>
      <c r="Z93" s="191">
        <v>44926</v>
      </c>
      <c r="AA93" s="302"/>
      <c r="AB93" s="302">
        <v>0</v>
      </c>
      <c r="AC93" s="303"/>
      <c r="AD93" s="192">
        <v>638</v>
      </c>
      <c r="AE93" s="190" t="s">
        <v>298</v>
      </c>
      <c r="AF93" s="191">
        <v>44926</v>
      </c>
      <c r="AG93" s="302"/>
      <c r="AH93" s="302">
        <v>0</v>
      </c>
      <c r="AI93" s="342"/>
      <c r="AJ93" s="304"/>
      <c r="AK93" s="304">
        <v>0</v>
      </c>
      <c r="AL93" s="303"/>
      <c r="AM93" s="304"/>
      <c r="AN93" s="304">
        <v>0</v>
      </c>
      <c r="AO93" s="305"/>
      <c r="AP93" s="304"/>
      <c r="AQ93" s="304">
        <v>0</v>
      </c>
      <c r="AR93" s="305"/>
      <c r="AS93" s="304"/>
      <c r="AT93" s="304">
        <v>0</v>
      </c>
      <c r="AU93" s="305"/>
      <c r="AV93" s="304"/>
      <c r="AW93" s="304">
        <v>0</v>
      </c>
      <c r="AX93" s="306"/>
      <c r="AY93" s="199"/>
      <c r="AZ93" s="200">
        <v>0</v>
      </c>
      <c r="BA93" s="199"/>
      <c r="BB93" s="201" t="s">
        <v>210</v>
      </c>
      <c r="BC93" s="193">
        <v>0</v>
      </c>
      <c r="BD93" s="193">
        <v>0</v>
      </c>
      <c r="BE93" s="193">
        <v>0</v>
      </c>
      <c r="BF93" s="202" t="s">
        <v>210</v>
      </c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</row>
    <row r="94" spans="1:139" s="4" customFormat="1" ht="18" customHeight="1" x14ac:dyDescent="0.3">
      <c r="A94" s="344"/>
      <c r="B94" s="345"/>
      <c r="C94" s="346"/>
      <c r="D94" s="346"/>
      <c r="E94" s="346"/>
      <c r="F94" s="346"/>
      <c r="G94" s="346"/>
      <c r="H94" s="346"/>
      <c r="I94" s="346"/>
      <c r="J94" s="346"/>
      <c r="K94" s="347"/>
      <c r="L94" s="347"/>
      <c r="M94" s="347"/>
      <c r="N94" s="347"/>
      <c r="O94" s="346"/>
      <c r="P94" s="346"/>
      <c r="Q94" s="346"/>
      <c r="R94" s="348"/>
      <c r="S94" s="349"/>
      <c r="T94" s="350"/>
      <c r="U94" s="351"/>
      <c r="V94" s="351"/>
      <c r="W94" s="350"/>
      <c r="X94" s="350"/>
      <c r="Y94" s="351"/>
      <c r="Z94" s="350"/>
      <c r="AA94" s="350"/>
      <c r="AB94" s="350"/>
      <c r="AC94" s="350"/>
      <c r="AD94" s="350"/>
      <c r="AE94" s="351"/>
      <c r="AF94" s="350"/>
      <c r="AG94" s="350"/>
      <c r="AH94" s="351"/>
      <c r="AI94" s="350"/>
      <c r="AJ94" s="350"/>
      <c r="AK94" s="350"/>
      <c r="AL94" s="350"/>
      <c r="AM94" s="350"/>
      <c r="AN94" s="350"/>
      <c r="AO94" s="350"/>
      <c r="AP94" s="350"/>
      <c r="AQ94" s="350"/>
      <c r="AR94" s="350"/>
      <c r="AS94" s="350"/>
      <c r="AT94" s="350"/>
      <c r="AU94" s="350"/>
      <c r="AV94" s="350"/>
      <c r="AW94" s="350"/>
      <c r="AX94" s="352"/>
      <c r="AY94" s="352"/>
      <c r="AZ94" s="352"/>
      <c r="BA94" s="352"/>
      <c r="BB94" s="351"/>
      <c r="BC94" s="350"/>
      <c r="BD94" s="350"/>
      <c r="BE94" s="350"/>
      <c r="BF94" s="353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</row>
    <row r="95" spans="1:139" x14ac:dyDescent="0.25">
      <c r="A95" s="354"/>
      <c r="B95" s="355"/>
      <c r="C95" s="356"/>
      <c r="D95" s="356"/>
      <c r="E95" s="356"/>
      <c r="F95" s="356"/>
      <c r="G95" s="356"/>
    </row>
    <row r="96" spans="1:139" x14ac:dyDescent="0.25">
      <c r="A96" s="354"/>
      <c r="B96" s="361"/>
      <c r="C96" s="362"/>
      <c r="D96" s="362"/>
      <c r="E96" s="362"/>
      <c r="F96" s="362"/>
      <c r="G96" s="362"/>
      <c r="H96" s="451"/>
      <c r="I96" s="451"/>
    </row>
    <row r="97" spans="1:15" x14ac:dyDescent="0.25">
      <c r="A97" s="354"/>
      <c r="B97" s="361"/>
      <c r="C97" s="362"/>
      <c r="D97" s="362"/>
      <c r="E97" s="362"/>
      <c r="F97" s="356"/>
      <c r="G97" s="356"/>
      <c r="H97" s="362"/>
      <c r="I97" s="362"/>
      <c r="J97" s="362"/>
      <c r="K97" s="363"/>
      <c r="L97" s="401"/>
      <c r="M97" s="401"/>
      <c r="N97" s="402"/>
      <c r="O97" s="402"/>
    </row>
    <row r="98" spans="1:15" x14ac:dyDescent="0.25">
      <c r="A98" s="364"/>
      <c r="B98" s="365"/>
      <c r="C98" s="366"/>
      <c r="D98" s="362"/>
      <c r="E98" s="362"/>
      <c r="F98" s="356"/>
      <c r="G98" s="356"/>
    </row>
    <row r="99" spans="1:15" x14ac:dyDescent="0.25">
      <c r="A99" s="450"/>
      <c r="B99" s="450"/>
    </row>
  </sheetData>
  <mergeCells count="40">
    <mergeCell ref="AM7:BA7"/>
    <mergeCell ref="AY8:BA9"/>
    <mergeCell ref="A99:B99"/>
    <mergeCell ref="H96:I96"/>
    <mergeCell ref="BB2:BF5"/>
    <mergeCell ref="BB7:BF7"/>
    <mergeCell ref="BB8:BB9"/>
    <mergeCell ref="BC8:BF8"/>
    <mergeCell ref="AS8:AU9"/>
    <mergeCell ref="AV8:AX9"/>
    <mergeCell ref="W6:AL6"/>
    <mergeCell ref="O7:O9"/>
    <mergeCell ref="P7:P9"/>
    <mergeCell ref="Q7:Q9"/>
    <mergeCell ref="AM8:AO9"/>
    <mergeCell ref="AP8:AR9"/>
    <mergeCell ref="R7:AL7"/>
    <mergeCell ref="A12:D12"/>
    <mergeCell ref="L8:L9"/>
    <mergeCell ref="K7:K9"/>
    <mergeCell ref="N8:N9"/>
    <mergeCell ref="F7:F9"/>
    <mergeCell ref="M8:M9"/>
    <mergeCell ref="A7:A9"/>
    <mergeCell ref="B7:B9"/>
    <mergeCell ref="C7:C9"/>
    <mergeCell ref="D7:D9"/>
    <mergeCell ref="E7:E9"/>
    <mergeCell ref="G7:J7"/>
    <mergeCell ref="L7:N7"/>
    <mergeCell ref="G8:G9"/>
    <mergeCell ref="H8:J8"/>
    <mergeCell ref="L97:O97"/>
    <mergeCell ref="AG8:AI9"/>
    <mergeCell ref="AJ8:AL9"/>
    <mergeCell ref="R8:T9"/>
    <mergeCell ref="U8:W9"/>
    <mergeCell ref="X8:Z9"/>
    <mergeCell ref="AA8:AC9"/>
    <mergeCell ref="AD8:AF9"/>
  </mergeCells>
  <printOptions horizontalCentered="1"/>
  <pageMargins left="1.1811023622047245" right="0.59055118110236227" top="0.59055118110236227" bottom="0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Петреченко Галина Викторовна</dc:creator>
  <cp:lastModifiedBy>Татьяна Побежимова</cp:lastModifiedBy>
  <cp:lastPrinted>2021-11-24T13:26:03Z</cp:lastPrinted>
  <dcterms:created xsi:type="dcterms:W3CDTF">2017-02-13T07:26:00Z</dcterms:created>
  <dcterms:modified xsi:type="dcterms:W3CDTF">2021-12-08T11:52:45Z</dcterms:modified>
</cp:coreProperties>
</file>