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0 год\СОВЕТ 8 от 17.12.2020\24-8-РСД уточнение бюджета 2020\"/>
    </mc:Choice>
  </mc:AlternateContent>
  <bookViews>
    <workbookView xWindow="150" yWindow="570" windowWidth="28455" windowHeight="11955"/>
  </bookViews>
  <sheets>
    <sheet name="Результат 1" sheetId="1" r:id="rId1"/>
    <sheet name="Лист1" sheetId="2" r:id="rId2"/>
  </sheets>
  <definedNames>
    <definedName name="_xlnm.Print_Titles" localSheetId="0">'Результат 1'!$4:$6</definedName>
  </definedNames>
  <calcPr calcId="152511" refMode="R1C1"/>
</workbook>
</file>

<file path=xl/calcChain.xml><?xml version="1.0" encoding="utf-8"?>
<calcChain xmlns="http://schemas.openxmlformats.org/spreadsheetml/2006/main">
  <c r="E167" i="1" l="1"/>
  <c r="D167" i="1"/>
  <c r="C167" i="1"/>
  <c r="E162" i="1" l="1"/>
  <c r="D162" i="1"/>
  <c r="C162" i="1"/>
  <c r="E88" i="1"/>
  <c r="D88" i="1"/>
  <c r="C88" i="1"/>
  <c r="E86" i="1"/>
  <c r="D86" i="1"/>
  <c r="C86" i="1"/>
  <c r="E76" i="1"/>
  <c r="D76" i="1"/>
  <c r="C76" i="1"/>
  <c r="D75" i="1" l="1"/>
  <c r="E75" i="1"/>
  <c r="C75" i="1"/>
  <c r="E150" i="2"/>
  <c r="D150" i="2"/>
  <c r="C150" i="2"/>
  <c r="E141" i="2"/>
  <c r="E126" i="2" s="1"/>
  <c r="D141" i="2"/>
  <c r="C141" i="2"/>
  <c r="C126" i="2" s="1"/>
  <c r="D126" i="2"/>
  <c r="E95" i="2"/>
  <c r="E83" i="2" s="1"/>
  <c r="D95" i="2"/>
  <c r="D83" i="2" s="1"/>
  <c r="D79" i="2" s="1"/>
  <c r="D78" i="2" s="1"/>
  <c r="C95" i="2"/>
  <c r="C83" i="2"/>
  <c r="E80" i="2"/>
  <c r="D80" i="2"/>
  <c r="C80" i="2"/>
  <c r="E76" i="2"/>
  <c r="E75" i="2" s="1"/>
  <c r="D76" i="2"/>
  <c r="D75" i="2" s="1"/>
  <c r="C76" i="2"/>
  <c r="C75" i="2" s="1"/>
  <c r="E73" i="2"/>
  <c r="D73" i="2"/>
  <c r="C73" i="2"/>
  <c r="E71" i="2"/>
  <c r="D71" i="2"/>
  <c r="D66" i="2" s="1"/>
  <c r="C71" i="2"/>
  <c r="E69" i="2"/>
  <c r="D69" i="2"/>
  <c r="C69" i="2"/>
  <c r="E67" i="2"/>
  <c r="D67" i="2"/>
  <c r="C67" i="2"/>
  <c r="E66" i="2"/>
  <c r="E63" i="2"/>
  <c r="D63" i="2"/>
  <c r="C63" i="2"/>
  <c r="E61" i="2"/>
  <c r="E60" i="2" s="1"/>
  <c r="D61" i="2"/>
  <c r="C61" i="2"/>
  <c r="C60" i="2" s="1"/>
  <c r="E56" i="2"/>
  <c r="E55" i="2" s="1"/>
  <c r="D56" i="2"/>
  <c r="D55" i="2" s="1"/>
  <c r="C56" i="2"/>
  <c r="C55" i="2" s="1"/>
  <c r="E53" i="2"/>
  <c r="D53" i="2"/>
  <c r="C53" i="2"/>
  <c r="E51" i="2"/>
  <c r="D51" i="2"/>
  <c r="C51" i="2"/>
  <c r="E49" i="2"/>
  <c r="D49" i="2"/>
  <c r="C49" i="2"/>
  <c r="E44" i="2"/>
  <c r="E43" i="2" s="1"/>
  <c r="D44" i="2"/>
  <c r="C44" i="2"/>
  <c r="C43" i="2" s="1"/>
  <c r="E40" i="2"/>
  <c r="D40" i="2"/>
  <c r="C40" i="2"/>
  <c r="C37" i="2" s="1"/>
  <c r="E38" i="2"/>
  <c r="D38" i="2"/>
  <c r="C38" i="2"/>
  <c r="D37" i="2"/>
  <c r="E34" i="2"/>
  <c r="D34" i="2"/>
  <c r="C34" i="2"/>
  <c r="E32" i="2"/>
  <c r="D32" i="2"/>
  <c r="D31" i="2" s="1"/>
  <c r="C32" i="2"/>
  <c r="E31" i="2"/>
  <c r="E29" i="2"/>
  <c r="D29" i="2"/>
  <c r="C29" i="2"/>
  <c r="E27" i="2"/>
  <c r="D27" i="2"/>
  <c r="C27" i="2"/>
  <c r="E25" i="2"/>
  <c r="D25" i="2"/>
  <c r="C25" i="2"/>
  <c r="E22" i="2"/>
  <c r="E21" i="2" s="1"/>
  <c r="D22" i="2"/>
  <c r="D21" i="2" s="1"/>
  <c r="C22" i="2"/>
  <c r="E16" i="2"/>
  <c r="D16" i="2"/>
  <c r="D15" i="2" s="1"/>
  <c r="C16" i="2"/>
  <c r="C15" i="2" s="1"/>
  <c r="E15" i="2"/>
  <c r="E9" i="2"/>
  <c r="E8" i="2" s="1"/>
  <c r="D9" i="2"/>
  <c r="D14" i="2" s="1"/>
  <c r="C9" i="2"/>
  <c r="C14" i="2" s="1"/>
  <c r="E111" i="1"/>
  <c r="D111" i="1"/>
  <c r="C111" i="1"/>
  <c r="D96" i="1"/>
  <c r="E96" i="1"/>
  <c r="C96" i="1"/>
  <c r="E79" i="2" l="1"/>
  <c r="E78" i="2" s="1"/>
  <c r="E14" i="2"/>
  <c r="C21" i="2"/>
  <c r="E37" i="2"/>
  <c r="E7" i="2" s="1"/>
  <c r="E154" i="2" s="1"/>
  <c r="D43" i="2"/>
  <c r="D60" i="2"/>
  <c r="C66" i="2"/>
  <c r="C8" i="2"/>
  <c r="C7" i="2" s="1"/>
  <c r="C31" i="2"/>
  <c r="C79" i="2"/>
  <c r="C78" i="2" s="1"/>
  <c r="D8" i="2"/>
  <c r="E153" i="1"/>
  <c r="E139" i="1" s="1"/>
  <c r="D153" i="1"/>
  <c r="D139" i="1" s="1"/>
  <c r="C153" i="1"/>
  <c r="C139" i="1" s="1"/>
  <c r="E99" i="1"/>
  <c r="D99" i="1"/>
  <c r="C99" i="1"/>
  <c r="D92" i="1"/>
  <c r="D91" i="1" s="1"/>
  <c r="E92" i="1"/>
  <c r="E91" i="1" s="1"/>
  <c r="C92" i="1"/>
  <c r="C91" i="1" s="1"/>
  <c r="E73" i="1"/>
  <c r="D73" i="1"/>
  <c r="C73" i="1"/>
  <c r="E71" i="1"/>
  <c r="D71" i="1"/>
  <c r="C71" i="1"/>
  <c r="E69" i="1"/>
  <c r="D69" i="1"/>
  <c r="C69" i="1"/>
  <c r="E67" i="1"/>
  <c r="D67" i="1"/>
  <c r="C67" i="1"/>
  <c r="E63" i="1"/>
  <c r="D63" i="1"/>
  <c r="C63" i="1"/>
  <c r="E61" i="1"/>
  <c r="D61" i="1"/>
  <c r="C61" i="1"/>
  <c r="E56" i="1"/>
  <c r="E55" i="1" s="1"/>
  <c r="D56" i="1"/>
  <c r="D55" i="1" s="1"/>
  <c r="C56" i="1"/>
  <c r="C55" i="1" s="1"/>
  <c r="E53" i="1"/>
  <c r="D53" i="1"/>
  <c r="C53" i="1"/>
  <c r="E51" i="1"/>
  <c r="D51" i="1"/>
  <c r="C51" i="1"/>
  <c r="E49" i="1"/>
  <c r="D49" i="1"/>
  <c r="C49" i="1"/>
  <c r="E44" i="1"/>
  <c r="D44" i="1"/>
  <c r="C44" i="1"/>
  <c r="D40" i="1"/>
  <c r="E40" i="1"/>
  <c r="C40" i="1"/>
  <c r="D38" i="1"/>
  <c r="E38" i="1"/>
  <c r="C38" i="1"/>
  <c r="E34" i="1"/>
  <c r="D34" i="1"/>
  <c r="C34" i="1"/>
  <c r="E32" i="1"/>
  <c r="D32" i="1"/>
  <c r="C32" i="1"/>
  <c r="D29" i="1"/>
  <c r="E29" i="1"/>
  <c r="C29" i="1"/>
  <c r="D27" i="1"/>
  <c r="E27" i="1"/>
  <c r="C27" i="1"/>
  <c r="D25" i="1"/>
  <c r="E25" i="1"/>
  <c r="C25" i="1"/>
  <c r="D22" i="1"/>
  <c r="E22" i="1"/>
  <c r="C22" i="1"/>
  <c r="E16" i="1"/>
  <c r="E15" i="1" s="1"/>
  <c r="D16" i="1"/>
  <c r="D15" i="1" s="1"/>
  <c r="C16" i="1"/>
  <c r="C15" i="1" s="1"/>
  <c r="E9" i="1"/>
  <c r="E14" i="1" s="1"/>
  <c r="D9" i="1"/>
  <c r="D8" i="1" s="1"/>
  <c r="C9" i="1"/>
  <c r="C14" i="1" s="1"/>
  <c r="D7" i="2" l="1"/>
  <c r="D154" i="2" s="1"/>
  <c r="C154" i="2"/>
  <c r="D60" i="1"/>
  <c r="D43" i="1"/>
  <c r="E60" i="1"/>
  <c r="D14" i="1"/>
  <c r="E31" i="1"/>
  <c r="D66" i="1"/>
  <c r="C66" i="1"/>
  <c r="E8" i="1"/>
  <c r="C21" i="1"/>
  <c r="D31" i="1"/>
  <c r="C31" i="1"/>
  <c r="D21" i="1"/>
  <c r="E21" i="1"/>
  <c r="E43" i="1"/>
  <c r="E66" i="1"/>
  <c r="E95" i="1"/>
  <c r="E94" i="1" s="1"/>
  <c r="C95" i="1"/>
  <c r="C94" i="1" s="1"/>
  <c r="C8" i="1"/>
  <c r="C60" i="1"/>
  <c r="D95" i="1"/>
  <c r="D94" i="1" s="1"/>
  <c r="C37" i="1"/>
  <c r="C43" i="1"/>
  <c r="E37" i="1"/>
  <c r="D37" i="1"/>
  <c r="C7" i="1" l="1"/>
  <c r="C169" i="1" s="1"/>
  <c r="D7" i="1"/>
  <c r="D169" i="1" s="1"/>
  <c r="E7" i="1"/>
  <c r="E169" i="1" s="1"/>
</calcChain>
</file>

<file path=xl/sharedStrings.xml><?xml version="1.0" encoding="utf-8"?>
<sst xmlns="http://schemas.openxmlformats.org/spreadsheetml/2006/main" count="639" uniqueCount="301">
  <si>
    <t>(тыс. руб.)</t>
  </si>
  <si>
    <t>Код дохода</t>
  </si>
  <si>
    <t>Наименование кода дохода</t>
  </si>
  <si>
    <t xml:space="preserve"> Сумма на 2020 год </t>
  </si>
  <si>
    <t>Сумма</t>
  </si>
  <si>
    <t xml:space="preserve">на 2021 год </t>
  </si>
  <si>
    <t xml:space="preserve">на 2022 год 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</si>
  <si>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</si>
  <si>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</si>
  <si>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</si>
  <si>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</si>
  <si>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</si>
  <si>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</si>
  <si>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</si>
  <si>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</si>
  <si>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</si>
  <si>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</si>
  <si>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</si>
  <si>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</si>
  <si>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</si>
  <si>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</si>
  <si>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</si>
  <si>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</si>
  <si>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</si>
  <si>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</si>
  <si>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</si>
  <si>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</si>
  <si>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</si>
  <si>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</si>
  <si>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</si>
  <si>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</si>
  <si>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</si>
  <si>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</si>
  <si>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</si>
  <si>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</si>
  <si>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</si>
  <si>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</si>
  <si>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</si>
  <si>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</si>
  <si>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</si>
  <si>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</si>
  <si>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</si>
  <si>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</si>
  <si>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</si>
  <si>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</si>
  <si>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</si>
  <si>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</si>
  <si>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</si>
  <si>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</si>
  <si>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</si>
  <si>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</si>
  <si>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</si>
  <si>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</si>
  <si>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</si>
  <si>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</si>
  <si>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</si>
  <si>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</si>
  <si>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</si>
  <si>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</si>
  <si>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</si>
  <si>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</si>
  <si>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</si>
  <si>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</si>
  <si>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</si>
  <si>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</si>
  <si>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</si>
  <si>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</si>
  <si>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</si>
  <si>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</si>
  <si>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</si>
  <si>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</si>
  <si>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</si>
  <si>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</si>
  <si>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</si>
  <si>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</si>
  <si>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</si>
  <si>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</si>
  <si>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</si>
  <si>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</si>
  <si>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</si>
  <si>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</si>
  <si>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</si>
  <si>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</si>
  <si>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</si>
  <si>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</si>
  <si>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</si>
  <si>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</si>
  <si>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</si>
  <si>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</si>
  <si>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</si>
  <si>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</si>
  <si>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1 11 07 000 00 0000 120</t>
  </si>
  <si>
    <t>Платежи от государственных и муниципальных унитарных предприятий</t>
  </si>
  <si>
    <t>1 11 07 010 00 0000 120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</si>
  <si>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</si>
  <si>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</si>
  <si>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</si>
  <si>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</si>
  <si>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</si>
  <si>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</si>
  <si>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</si>
  <si>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</si>
  <si>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</si>
  <si>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</si>
  <si>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</si>
  <si>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</si>
  <si>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</si>
  <si>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</si>
  <si>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</si>
  <si>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</si>
  <si>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</si>
  <si>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</si>
  <si>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</si>
  <si>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</si>
  <si>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</si>
  <si>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</si>
  <si>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</si>
  <si>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</si>
  <si>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</si>
  <si>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</si>
  <si>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</si>
  <si>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</si>
  <si>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</si>
  <si>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</si>
  <si>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</si>
  <si>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</si>
  <si>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</si>
  <si>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</si>
  <si>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</si>
  <si>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</si>
  <si>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</si>
  <si>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</si>
  <si>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</si>
  <si>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</si>
  <si>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</si>
  <si>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</si>
  <si>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</si>
  <si>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</si>
  <si>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</si>
  <si>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</si>
  <si>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</si>
  <si>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</si>
  <si>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</si>
  <si>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1 17 05 040 04 0000 180</t>
  </si>
  <si>
    <t>Прочие неналоговые доходы бюджетов городских округов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</si>
  <si>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</si>
  <si>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</si>
  <si>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</si>
  <si>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</si>
  <si>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</si>
  <si>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</si>
  <si>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</si>
  <si>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</si>
  <si>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</si>
  <si>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</si>
  <si>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</si>
  <si>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</si>
  <si>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</si>
  <si>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</si>
  <si>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</si>
  <si>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</si>
  <si>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</si>
  <si>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Доходы бюджета городского округа Электросталь Московской области на 2020 год  и на плановый период  2021 и 2022 годов</t>
  </si>
  <si>
    <t>Прочие субсидии бюджетам городских округов (мероприятия по приобретению музыкальных инструментов для муниципальных организаций дополнительного образования сферы культуры)</t>
  </si>
  <si>
    <t>Прочие субсидии бюджетам городских округов (компенсация оплаты основного долга по ипотечному жилищному кредиту)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</si>
  <si>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</si>
  <si>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</si>
  <si>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культуры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</si>
  <si>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</si>
  <si>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(предоставление доступа к электронным сервисам цифровой инфраструктуры в сфере жилищно-коммунального хозяйства)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</si>
  <si>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</si>
  <si>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(устройство и капитальный ремонт архитектурно-художественного освещения в рамках реализации проекта «Светлый город»)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</si>
  <si>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</si>
  <si>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</si>
  <si>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</si>
  <si>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</si>
  <si>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</si>
  <si>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</si>
  <si>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субвенции бюджетам городских округов (финансовое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</si>
  <si>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</si>
  <si>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</si>
  <si>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</si>
  <si>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</si>
  <si>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</si>
  <si>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(проведение капитального ремонта объектов физической культуры и спорта, находящихся в собственности муниципальных образований Московской области)</t>
  </si>
  <si>
    <t>Прочие субсидии бюджетам городских округов (дооснащение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услуг)</t>
  </si>
  <si>
    <t>Прочие субсидии бюджетам городских округов (капитальные вложения в объекты общего образования)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</si>
  <si>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</si>
  <si>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</si>
  <si>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</si>
  <si>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</si>
  <si>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Верно:</t>
  </si>
  <si>
    <t>Начальник финансового управления</t>
  </si>
  <si>
    <t xml:space="preserve">И.В. Бузурная 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</si>
  <si>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</si>
  <si>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</si>
  <si>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субсидии бюджетам городских округов (капитальные вложения в общеобразовательные организации в целях обеспечения односменного режима обучения)(школа № 22)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</si>
  <si>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</si>
  <si>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2 02 29 999 04 0000 150</t>
  </si>
  <si>
    <t>2 02 39 999 04 0000 150</t>
  </si>
  <si>
    <t>Субсидии бюджетам городских округовна реализацию мероприятий государственной программы Российской Федерации "Доступная среда"</t>
  </si>
  <si>
    <t>2 02 25 173 04 0000 150</t>
  </si>
  <si>
    <t>2 02 25 027 04 0000 150</t>
  </si>
  <si>
    <t>Субсидии бюджетам городских округов на создание детских технопарков "Кванториум"</t>
  </si>
  <si>
    <t>2 02 25 210 04 0000 150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</si>
  <si>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</si>
  <si>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2 02 25 520 04 0000 150</t>
  </si>
  <si>
    <t>2 02 25 555 04 0000 150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</si>
  <si>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</si>
  <si>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округовна реализацию программ формирования современной городской среды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</si>
  <si>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</si>
  <si>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</si>
  <si>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2 02 30 024 04 0000 150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</si>
  <si>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</si>
  <si>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</si>
  <si>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</si>
  <si>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</si>
  <si>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</si>
  <si>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</si>
  <si>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</si>
  <si>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</si>
  <si>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Налог на доходы физических лиц по дополнительному нормативу (2020 - 24,1%; 2021 - 18,7%;  2022 - 23%)</t>
  </si>
  <si>
    <t>2 02 49 999 04 0000 150</t>
  </si>
  <si>
    <t>Прочие субсидии бюджетам городских округов (обеспечение мероприятий по устойчивому сокращению непригодного для проживания жилищного фонда)</t>
  </si>
  <si>
    <t>Субвенции бюджетам городских округов на проведение Всероссийской переписи населения 2020 года</t>
  </si>
  <si>
    <t>2 02 35 469 04 0000 150</t>
  </si>
  <si>
    <t>2 02 25 243 04 0000 150</t>
  </si>
  <si>
    <t>2 02 25 497 04 0000150</t>
  </si>
  <si>
    <t>Субсидии на реализацию мероприятий по обеспечению жильем молодых семей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</si>
  <si>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</si>
  <si>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муниципальных образований Московской области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</si>
  <si>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2 02 25 169 04 0000 150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</si>
  <si>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</si>
  <si>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</si>
  <si>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</si>
  <si>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</si>
  <si>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Субвенции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</si>
  <si>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</si>
  <si>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</si>
  <si>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</si>
  <si>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</si>
  <si>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 xml:space="preserve">Приложение № 1
к решению Совета депутатов
городского округа Электросталь
Московской области
от _________________ № ________ </t>
  </si>
  <si>
    <t>Прочие субсидии бюджетам городских округов (ремонт дворовых территорий)</t>
  </si>
  <si>
    <t>2 02 15 002 04 0000 150</t>
  </si>
  <si>
    <t>Дотации бюджетам городских округов на поддержку мер по обеспечению сбалансированности бюджетов</t>
  </si>
  <si>
    <t>Прочие субсидии бюджетам городских округов (софинансирование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граждан)</t>
  </si>
  <si>
    <t>Прочие субсидии бюджетам городских округов (организация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области)</t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</si>
  <si>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</si>
  <si>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Прочие субсидии бюджетам городских округов (материально-техническое обеспечение объектов физической культуры и спорта, находящихся в собственности муниципальных образований Московской области)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</si>
  <si>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</si>
  <si>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</si>
  <si>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</si>
  <si>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Субвенции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</si>
  <si>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</si>
  <si>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2 02 35 303 04 0000 150</t>
  </si>
  <si>
    <t>Прочие межбюджетные трансферты, передаваемые бюджетам  городских округов (иные межбюджетные транcферты, предоставляемые из бюджета Московской области на создание центров образования цифрового и гуманитарного профилей)</t>
  </si>
  <si>
    <t>Прочие межбюджетные трансферты, передаваемые бюджетам  городских округов (иные межбюджетные трансферты, предоставляемые из бюджета Московской области на выполнение мероприятий по организации наружного освещения территорий городских округов Московской области)</t>
  </si>
  <si>
    <t>Прочие межбюджетные трансферты, передаваемые бюджетам  городских округов (иные межбюджетные трансферты, предоставляемые из бюджета Московской области на возмещение расходов на материально-техническое обеспечение клубов «Активное долголетие»)</t>
  </si>
  <si>
    <t>Прочие субсидии бюджетам городских округов (соблюдение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домов)</t>
  </si>
  <si>
    <t>Прочие субсидии бюджетам городских округов (реализация проектов граждан, сформированных в рамках практик инициативного бюджетирования)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</si>
  <si>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</si>
  <si>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</si>
  <si>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</si>
  <si>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</si>
  <si>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</si>
  <si>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</si>
  <si>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1 16 01 060 01 0000 140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</si>
  <si>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</si>
  <si>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</si>
  <si>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</si>
  <si>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1 16 01 090 01 0000 140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</si>
  <si>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</si>
  <si>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1 16 01 140 01 0000 140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</si>
  <si>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</si>
  <si>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</si>
  <si>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</si>
  <si>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</si>
  <si>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</si>
  <si>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</si>
  <si>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</si>
  <si>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</si>
  <si>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</si>
  <si>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</si>
  <si>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</si>
  <si>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1 16 10 000 00 0000 140</t>
  </si>
  <si>
    <t>Платежи в целях возмещения причиненного ущерба (убытков)</t>
  </si>
  <si>
    <t>Платежи в целях возмещения убытков, причиненных уклонением от заключения муниципального контракта</t>
  </si>
  <si>
    <t>1 16 10 060 00 0000 140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</si>
  <si>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</si>
  <si>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</si>
  <si>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1 16 01 080 01 0000 140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</si>
  <si>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</si>
  <si>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Прочие межбюджетные трансферты, передаваемые бюджетам  городских округов (иные межбюджетные транcферты на создание центров образования цифрового и гуманитарного профилей)</t>
  </si>
  <si>
    <t>Прочие межбюджетные трансферты, передаваемые бюджетам  городских округов (иные межбюджетные трансферты на выполнение мероприятий по организации наружного освещения территорий городских округов Московской области)</t>
  </si>
  <si>
    <t>Прочие межбюджетные трансферты, передаваемые бюджетам  городских округов (иные межбюджетные трансферты на возмещение расходов на материально-техническое обеспечение клубов «Активное долголетие»)</t>
  </si>
  <si>
    <t>Прочие межбюджетные трансферты, передаваемые бюджетам  городских округов (иные межбюджетные трансферты на оплату кредиторской задолженности за выполненные работы по рекультивации полигонов в 2018 году в Московской области)</t>
  </si>
  <si>
    <t>2 07 00 000 00 0000 150</t>
  </si>
  <si>
    <t>Прочие безвозмездные поступления</t>
  </si>
  <si>
    <t>2 07 04050 04 0000 150</t>
  </si>
  <si>
    <t>Прочие безвозмездные поступления в бюджеты городских округов</t>
  </si>
  <si>
    <t xml:space="preserve">Приложение № 1
к решению Совета депутатов
городского округа Электросталь
Московской области
от 17.12. 2020 № 24/8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</si>
</sst>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9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3" xfId="0" applyFont="1" applyBorder="1"/>
    <xf numFmtId="0" fontId="4" fillId="0" borderId="3" xfId="0" applyNumberFormat="1" applyFont="1" applyBorder="1"/>
    <xf numFmtId="0" fontId="4" fillId="0" borderId="1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wrapText="1"/>
    </xf>
    <xf numFmtId="0" fontId="1" fillId="0" borderId="3" xfId="0" applyFont="1" applyBorder="1"/>
    <xf numFmtId="0" fontId="3" fillId="0" borderId="1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/>
    <xf numFmtId="165" fontId="4" fillId="0" borderId="1" xfId="0" applyNumberFormat="1" applyFont="1" applyBorder="1" applyAlignment="1">
      <alignment horizontal="right" vertical="center" wrapText="1"/>
    </xf>
    <xf numFmtId="165" fontId="4" fillId="0" borderId="7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5" fontId="3" fillId="0" borderId="7" xfId="0" applyNumberFormat="1" applyFont="1" applyBorder="1" applyAlignment="1">
      <alignment vertical="center" wrapText="1"/>
    </xf>
    <xf numFmtId="165" fontId="7" fillId="0" borderId="7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vertical="center" wrapText="1"/>
    </xf>
    <xf numFmtId="49" fontId="4" fillId="0" borderId="19" xfId="0" applyNumberFormat="1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right" vertical="center"/>
    </xf>
    <xf numFmtId="165" fontId="3" fillId="0" borderId="20" xfId="0" applyNumberFormat="1" applyFont="1" applyBorder="1" applyAlignment="1">
      <alignment vertical="center" wrapText="1"/>
    </xf>
    <xf numFmtId="165" fontId="7" fillId="0" borderId="20" xfId="0" applyNumberFormat="1" applyFont="1" applyBorder="1" applyAlignment="1">
      <alignment horizontal="right" vertical="center"/>
    </xf>
    <xf numFmtId="165" fontId="3" fillId="0" borderId="23" xfId="0" applyNumberFormat="1" applyFont="1" applyBorder="1" applyAlignment="1">
      <alignment vertical="center" wrapText="1"/>
    </xf>
    <xf numFmtId="165" fontId="3" fillId="0" borderId="24" xfId="0" applyNumberFormat="1" applyFont="1" applyBorder="1" applyAlignment="1">
      <alignment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20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165" fontId="4" fillId="0" borderId="7" xfId="0" applyNumberFormat="1" applyFont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0" fontId="4" fillId="0" borderId="25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wrapText="1"/>
    </xf>
    <xf numFmtId="49" fontId="3" fillId="0" borderId="1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20" xfId="0" applyNumberFormat="1" applyFont="1" applyFill="1" applyBorder="1" applyAlignment="1">
      <alignment horizontal="right" vertical="center"/>
    </xf>
    <xf numFmtId="165" fontId="3" fillId="0" borderId="20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20" xfId="0" applyNumberFormat="1" applyFont="1" applyFill="1" applyBorder="1" applyAlignment="1">
      <alignment horizontal="right" vertical="center"/>
    </xf>
    <xf numFmtId="165" fontId="3" fillId="0" borderId="23" xfId="0" applyNumberFormat="1" applyFont="1" applyFill="1" applyBorder="1" applyAlignment="1">
      <alignment vertical="center" wrapText="1"/>
    </xf>
    <xf numFmtId="165" fontId="3" fillId="0" borderId="24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4" fillId="0" borderId="25" xfId="0" applyNumberFormat="1" applyFont="1" applyFill="1" applyBorder="1" applyAlignment="1">
      <alignment horizontal="left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vertical="center" wrapText="1"/>
    </xf>
    <xf numFmtId="165" fontId="4" fillId="0" borderId="28" xfId="0" applyNumberFormat="1" applyFont="1" applyFill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right"/>
    </xf>
    <xf numFmtId="0" fontId="5" fillId="2" borderId="3" xfId="0" applyNumberFormat="1" applyFont="1" applyFill="1" applyBorder="1" applyAlignment="1" applyProtection="1">
      <alignment horizontal="left" vertical="top" wrapText="1"/>
      <protection locked="0" hidden="1"/>
    </xf>
    <xf numFmtId="0" fontId="4" fillId="0" borderId="3" xfId="0" applyNumberFormat="1" applyFont="1" applyBorder="1" applyAlignment="1">
      <alignment horizontal="left" wrapText="1"/>
    </xf>
    <xf numFmtId="0" fontId="3" fillId="0" borderId="21" xfId="0" applyNumberFormat="1" applyFont="1" applyFill="1" applyBorder="1" applyAlignment="1">
      <alignment vertical="center" wrapText="1"/>
    </xf>
    <xf numFmtId="0" fontId="3" fillId="0" borderId="22" xfId="0" applyNumberFormat="1" applyFont="1" applyFill="1" applyBorder="1" applyAlignment="1">
      <alignment vertic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vertical="center" wrapText="1"/>
    </xf>
    <xf numFmtId="0" fontId="3" fillId="0" borderId="22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 applyProtection="1">
      <alignment horizontal="left" vertical="top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2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customWidth="1"/>
    <col min="2" max="2" width="69.85546875" customWidth="1"/>
    <col min="3" max="3" width="14.42578125" customWidth="1"/>
    <col min="4" max="4" width="12.7109375" customWidth="1"/>
    <col min="5" max="5" width="15.28515625" customWidth="1"/>
    <col min="6" max="6" width="9.140625" customWidth="1"/>
    <col min="7" max="7" width="17.140625" customWidth="1"/>
  </cols>
  <sheetData>
    <row r="1" spans="1:5" ht="86.25" customHeight="1" x14ac:dyDescent="0.25">
      <c r="A1" s="1"/>
      <c r="B1" s="1"/>
      <c r="C1" s="10"/>
      <c r="D1" s="76" t="s">
        <v>300</v>
      </c>
      <c r="E1" s="76"/>
    </row>
    <row r="2" spans="1:5" ht="21.75" customHeight="1" x14ac:dyDescent="0.25">
      <c r="A2" s="62" t="s">
        <v>162</v>
      </c>
      <c r="B2" s="62"/>
      <c r="C2" s="62"/>
      <c r="D2" s="62"/>
      <c r="E2" s="62"/>
    </row>
    <row r="3" spans="1:5" ht="15.75" thickBot="1" x14ac:dyDescent="0.3">
      <c r="A3" s="63" t="s">
        <v>0</v>
      </c>
      <c r="B3" s="63"/>
      <c r="C3" s="63"/>
      <c r="D3" s="63"/>
      <c r="E3" s="63"/>
    </row>
    <row r="4" spans="1:5" ht="15.75" thickBot="1" x14ac:dyDescent="0.3">
      <c r="A4" s="68" t="s">
        <v>1</v>
      </c>
      <c r="B4" s="70" t="s">
        <v>2</v>
      </c>
      <c r="C4" s="72" t="s">
        <v>3</v>
      </c>
      <c r="D4" s="60" t="s">
        <v>4</v>
      </c>
      <c r="E4" s="61"/>
    </row>
    <row r="5" spans="1:5" ht="15" customHeight="1" thickBot="1" x14ac:dyDescent="0.3">
      <c r="A5" s="69"/>
      <c r="B5" s="71"/>
      <c r="C5" s="73"/>
      <c r="D5" s="9" t="s">
        <v>5</v>
      </c>
      <c r="E5" s="19" t="s">
        <v>6</v>
      </c>
    </row>
    <row r="6" spans="1:5" ht="15" customHeight="1" thickBot="1" x14ac:dyDescent="0.3">
      <c r="A6" s="20">
        <v>1</v>
      </c>
      <c r="B6" s="8">
        <v>2</v>
      </c>
      <c r="C6" s="13">
        <v>3</v>
      </c>
      <c r="D6" s="8">
        <v>4</v>
      </c>
      <c r="E6" s="21">
        <v>5</v>
      </c>
    </row>
    <row r="7" spans="1:5" ht="18.75" customHeight="1" x14ac:dyDescent="0.25">
      <c r="A7" s="22" t="s">
        <v>7</v>
      </c>
      <c r="B7" s="7" t="s">
        <v>8</v>
      </c>
      <c r="C7" s="14">
        <f>C8+C15+C21+C31+C37+C43+C55+C60+C66+C75+C91</f>
        <v>2554404.4369999999</v>
      </c>
      <c r="D7" s="14">
        <f>D8+D15+D21+D31+D37+D43+D55+D60+D66+D91</f>
        <v>2649090</v>
      </c>
      <c r="E7" s="23">
        <f>E8+E15+E21+E31+E37+E43+E55+E60+E66+E91</f>
        <v>2960417.5599999996</v>
      </c>
    </row>
    <row r="8" spans="1:5" ht="21" customHeight="1" x14ac:dyDescent="0.25">
      <c r="A8" s="24" t="s">
        <v>9</v>
      </c>
      <c r="B8" s="6" t="s">
        <v>10</v>
      </c>
      <c r="C8" s="15">
        <f>C9</f>
        <v>1426000.0060000001</v>
      </c>
      <c r="D8" s="15">
        <f t="shared" ref="D8:E8" si="0">D9</f>
        <v>1401861</v>
      </c>
      <c r="E8" s="25">
        <f t="shared" si="0"/>
        <v>1628145.7</v>
      </c>
    </row>
    <row r="9" spans="1:5" ht="15" customHeight="1" x14ac:dyDescent="0.25">
      <c r="A9" s="24" t="s">
        <v>11</v>
      </c>
      <c r="B9" s="6" t="s">
        <v>12</v>
      </c>
      <c r="C9" s="15">
        <f>SUM(C10:C13)</f>
        <v>1426000.0060000001</v>
      </c>
      <c r="D9" s="15">
        <f t="shared" ref="D9:E9" si="1">SUM(D10:D13)</f>
        <v>1401861</v>
      </c>
      <c r="E9" s="25">
        <f t="shared" si="1"/>
        <v>1628145.7</v>
      </c>
    </row>
    <row r="10" spans="1:5" s="37" customFormat="1" ht="40.5" customHeight="1" x14ac:dyDescent="0.25">
      <c r="A10" s="32" t="s">
        <v>13</v>
      </c>
      <c r="B10" s="33" t="s">
        <v>14</v>
      </c>
      <c r="C10" s="34">
        <v>1358065.683</v>
      </c>
      <c r="D10" s="35">
        <v>1360861</v>
      </c>
      <c r="E10" s="36">
        <v>1578145.7</v>
      </c>
    </row>
    <row r="11" spans="1:5" s="37" customFormat="1" ht="61.5" customHeight="1" x14ac:dyDescent="0.25">
      <c r="A11" s="32" t="s">
        <v>15</v>
      </c>
      <c r="B11" s="33" t="s">
        <v>16</v>
      </c>
      <c r="C11" s="34">
        <v>10108.522999999999</v>
      </c>
      <c r="D11" s="35">
        <v>10000</v>
      </c>
      <c r="E11" s="36">
        <v>14000</v>
      </c>
    </row>
    <row r="12" spans="1:5" s="37" customFormat="1" ht="30" customHeight="1" x14ac:dyDescent="0.25">
      <c r="A12" s="32" t="s">
        <v>17</v>
      </c>
      <c r="B12" s="33" t="s">
        <v>18</v>
      </c>
      <c r="C12" s="34">
        <v>32482.7</v>
      </c>
      <c r="D12" s="35">
        <v>31000</v>
      </c>
      <c r="E12" s="36">
        <v>36000</v>
      </c>
    </row>
    <row r="13" spans="1:5" s="37" customFormat="1" ht="48.75" customHeight="1" x14ac:dyDescent="0.25">
      <c r="A13" s="32" t="s">
        <v>19</v>
      </c>
      <c r="B13" s="33" t="s">
        <v>20</v>
      </c>
      <c r="C13" s="34">
        <v>25343.1</v>
      </c>
      <c r="D13" s="35">
        <v>0</v>
      </c>
      <c r="E13" s="36">
        <v>0</v>
      </c>
    </row>
    <row r="14" spans="1:5" s="37" customFormat="1" ht="24.75" customHeight="1" x14ac:dyDescent="0.25">
      <c r="A14" s="32"/>
      <c r="B14" s="33" t="s">
        <v>221</v>
      </c>
      <c r="C14" s="34">
        <f>(C9-C13)/39.1%*24.1%+C13</f>
        <v>888663.59704859334</v>
      </c>
      <c r="D14" s="34">
        <f>(D9-D13)/33.7%*18.7%+D13</f>
        <v>777887.26112759637</v>
      </c>
      <c r="E14" s="36">
        <f>(E9-E13)/38%*23%+E13</f>
        <v>985456.60789473681</v>
      </c>
    </row>
    <row r="15" spans="1:5" s="37" customFormat="1" ht="38.25" customHeight="1" x14ac:dyDescent="0.25">
      <c r="A15" s="45" t="s">
        <v>21</v>
      </c>
      <c r="B15" s="46" t="s">
        <v>22</v>
      </c>
      <c r="C15" s="47">
        <f>C16</f>
        <v>16000</v>
      </c>
      <c r="D15" s="47">
        <f t="shared" ref="D15:E15" si="2">D16</f>
        <v>16423</v>
      </c>
      <c r="E15" s="49">
        <f t="shared" si="2"/>
        <v>15868</v>
      </c>
    </row>
    <row r="16" spans="1:5" s="37" customFormat="1" ht="23.25" customHeight="1" x14ac:dyDescent="0.25">
      <c r="A16" s="45" t="s">
        <v>23</v>
      </c>
      <c r="B16" s="46" t="s">
        <v>24</v>
      </c>
      <c r="C16" s="47">
        <f>SUM(C17:C20)</f>
        <v>16000</v>
      </c>
      <c r="D16" s="47">
        <f t="shared" ref="D16:E16" si="3">SUM(D17:D20)</f>
        <v>16423</v>
      </c>
      <c r="E16" s="49">
        <f t="shared" si="3"/>
        <v>15868</v>
      </c>
    </row>
    <row r="17" spans="1:5" s="37" customFormat="1" ht="39" customHeight="1" x14ac:dyDescent="0.25">
      <c r="A17" s="32" t="s">
        <v>25</v>
      </c>
      <c r="B17" s="33" t="s">
        <v>26</v>
      </c>
      <c r="C17" s="34">
        <v>7258</v>
      </c>
      <c r="D17" s="35">
        <v>7674</v>
      </c>
      <c r="E17" s="36">
        <v>7422</v>
      </c>
    </row>
    <row r="18" spans="1:5" s="37" customFormat="1" ht="51.75" customHeight="1" x14ac:dyDescent="0.25">
      <c r="A18" s="32" t="s">
        <v>27</v>
      </c>
      <c r="B18" s="33" t="s">
        <v>28</v>
      </c>
      <c r="C18" s="34">
        <v>39</v>
      </c>
      <c r="D18" s="35">
        <v>38</v>
      </c>
      <c r="E18" s="36">
        <v>37</v>
      </c>
    </row>
    <row r="19" spans="1:5" s="37" customFormat="1" ht="38.25" customHeight="1" x14ac:dyDescent="0.25">
      <c r="A19" s="32" t="s">
        <v>29</v>
      </c>
      <c r="B19" s="33" t="s">
        <v>30</v>
      </c>
      <c r="C19" s="34">
        <v>10047</v>
      </c>
      <c r="D19" s="35">
        <v>9997</v>
      </c>
      <c r="E19" s="36">
        <v>9610</v>
      </c>
    </row>
    <row r="20" spans="1:5" s="37" customFormat="1" ht="43.5" customHeight="1" x14ac:dyDescent="0.25">
      <c r="A20" s="32" t="s">
        <v>31</v>
      </c>
      <c r="B20" s="33" t="s">
        <v>32</v>
      </c>
      <c r="C20" s="50">
        <v>-1344</v>
      </c>
      <c r="D20" s="51">
        <v>-1286</v>
      </c>
      <c r="E20" s="52">
        <v>-1201</v>
      </c>
    </row>
    <row r="21" spans="1:5" s="37" customFormat="1" ht="27" customHeight="1" x14ac:dyDescent="0.25">
      <c r="A21" s="45" t="s">
        <v>33</v>
      </c>
      <c r="B21" s="46" t="s">
        <v>34</v>
      </c>
      <c r="C21" s="47">
        <f>C22+C25+C29+C27</f>
        <v>369346.07999999996</v>
      </c>
      <c r="D21" s="47">
        <f t="shared" ref="D21:E21" si="4">D22+D25+D29+D27</f>
        <v>442593</v>
      </c>
      <c r="E21" s="49">
        <f t="shared" si="4"/>
        <v>519172.04</v>
      </c>
    </row>
    <row r="22" spans="1:5" s="37" customFormat="1" ht="18" customHeight="1" x14ac:dyDescent="0.25">
      <c r="A22" s="45" t="s">
        <v>35</v>
      </c>
      <c r="B22" s="46" t="s">
        <v>36</v>
      </c>
      <c r="C22" s="47">
        <f>C23+C24</f>
        <v>297996.07999999996</v>
      </c>
      <c r="D22" s="47">
        <f t="shared" ref="D22:E22" si="5">D23+D24</f>
        <v>400390</v>
      </c>
      <c r="E22" s="49">
        <f t="shared" si="5"/>
        <v>484042.04</v>
      </c>
    </row>
    <row r="23" spans="1:5" s="37" customFormat="1" ht="18.75" customHeight="1" x14ac:dyDescent="0.25">
      <c r="A23" s="32" t="s">
        <v>37</v>
      </c>
      <c r="B23" s="33" t="s">
        <v>38</v>
      </c>
      <c r="C23" s="34">
        <v>225874.08</v>
      </c>
      <c r="D23" s="35">
        <v>320390</v>
      </c>
      <c r="E23" s="36">
        <v>384042.04</v>
      </c>
    </row>
    <row r="24" spans="1:5" s="37" customFormat="1" ht="23.25" customHeight="1" x14ac:dyDescent="0.25">
      <c r="A24" s="32" t="s">
        <v>39</v>
      </c>
      <c r="B24" s="33" t="s">
        <v>40</v>
      </c>
      <c r="C24" s="34">
        <v>72122</v>
      </c>
      <c r="D24" s="35">
        <v>80000</v>
      </c>
      <c r="E24" s="36">
        <v>100000</v>
      </c>
    </row>
    <row r="25" spans="1:5" s="37" customFormat="1" ht="17.25" customHeight="1" x14ac:dyDescent="0.25">
      <c r="A25" s="45" t="s">
        <v>41</v>
      </c>
      <c r="B25" s="46" t="s">
        <v>42</v>
      </c>
      <c r="C25" s="47">
        <f>C26</f>
        <v>47050</v>
      </c>
      <c r="D25" s="47">
        <f t="shared" ref="D25:E25" si="6">D26</f>
        <v>11075</v>
      </c>
      <c r="E25" s="49">
        <f t="shared" si="6"/>
        <v>0</v>
      </c>
    </row>
    <row r="26" spans="1:5" s="37" customFormat="1" ht="15" customHeight="1" x14ac:dyDescent="0.25">
      <c r="A26" s="32" t="s">
        <v>43</v>
      </c>
      <c r="B26" s="33" t="s">
        <v>42</v>
      </c>
      <c r="C26" s="34">
        <v>47050</v>
      </c>
      <c r="D26" s="35">
        <v>11075</v>
      </c>
      <c r="E26" s="36">
        <v>0</v>
      </c>
    </row>
    <row r="27" spans="1:5" s="37" customFormat="1" ht="15" customHeight="1" x14ac:dyDescent="0.25">
      <c r="A27" s="45" t="s">
        <v>44</v>
      </c>
      <c r="B27" s="46" t="s">
        <v>45</v>
      </c>
      <c r="C27" s="47">
        <f>C28</f>
        <v>0</v>
      </c>
      <c r="D27" s="47">
        <f t="shared" ref="D27:E27" si="7">D28</f>
        <v>0</v>
      </c>
      <c r="E27" s="49">
        <f t="shared" si="7"/>
        <v>266</v>
      </c>
    </row>
    <row r="28" spans="1:5" s="37" customFormat="1" ht="15" customHeight="1" x14ac:dyDescent="0.25">
      <c r="A28" s="32" t="s">
        <v>46</v>
      </c>
      <c r="B28" s="33" t="s">
        <v>45</v>
      </c>
      <c r="C28" s="34">
        <v>0</v>
      </c>
      <c r="D28" s="35">
        <v>0</v>
      </c>
      <c r="E28" s="36">
        <v>266</v>
      </c>
    </row>
    <row r="29" spans="1:5" s="37" customFormat="1" ht="23.25" customHeight="1" x14ac:dyDescent="0.25">
      <c r="A29" s="45" t="s">
        <v>47</v>
      </c>
      <c r="B29" s="46" t="s">
        <v>48</v>
      </c>
      <c r="C29" s="47">
        <f>C30</f>
        <v>24300</v>
      </c>
      <c r="D29" s="47">
        <f t="shared" ref="D29:E29" si="8">D30</f>
        <v>31128</v>
      </c>
      <c r="E29" s="49">
        <f t="shared" si="8"/>
        <v>34864</v>
      </c>
    </row>
    <row r="30" spans="1:5" s="37" customFormat="1" ht="23.25" customHeight="1" x14ac:dyDescent="0.25">
      <c r="A30" s="32" t="s">
        <v>49</v>
      </c>
      <c r="B30" s="33" t="s">
        <v>50</v>
      </c>
      <c r="C30" s="34">
        <v>24300</v>
      </c>
      <c r="D30" s="35">
        <v>31128</v>
      </c>
      <c r="E30" s="36">
        <v>34864</v>
      </c>
    </row>
    <row r="31" spans="1:5" s="37" customFormat="1" ht="27.75" customHeight="1" x14ac:dyDescent="0.25">
      <c r="A31" s="45" t="s">
        <v>51</v>
      </c>
      <c r="B31" s="46" t="s">
        <v>52</v>
      </c>
      <c r="C31" s="47">
        <f>C32+C34</f>
        <v>375323.80300000001</v>
      </c>
      <c r="D31" s="47">
        <f t="shared" ref="D31:E31" si="9">D32+D34</f>
        <v>430331</v>
      </c>
      <c r="E31" s="49">
        <f t="shared" si="9"/>
        <v>441583</v>
      </c>
    </row>
    <row r="32" spans="1:5" s="37" customFormat="1" ht="15" customHeight="1" x14ac:dyDescent="0.25">
      <c r="A32" s="45" t="s">
        <v>53</v>
      </c>
      <c r="B32" s="46" t="s">
        <v>54</v>
      </c>
      <c r="C32" s="47">
        <f>C33</f>
        <v>66823.803</v>
      </c>
      <c r="D32" s="47">
        <f t="shared" ref="D32:E32" si="10">D33</f>
        <v>90162</v>
      </c>
      <c r="E32" s="49">
        <f t="shared" si="10"/>
        <v>99178</v>
      </c>
    </row>
    <row r="33" spans="1:5" s="37" customFormat="1" ht="31.5" customHeight="1" x14ac:dyDescent="0.25">
      <c r="A33" s="32" t="s">
        <v>55</v>
      </c>
      <c r="B33" s="33" t="s">
        <v>56</v>
      </c>
      <c r="C33" s="34">
        <v>66823.803</v>
      </c>
      <c r="D33" s="35">
        <v>90162</v>
      </c>
      <c r="E33" s="36">
        <v>99178</v>
      </c>
    </row>
    <row r="34" spans="1:5" s="37" customFormat="1" ht="15" customHeight="1" x14ac:dyDescent="0.25">
      <c r="A34" s="45" t="s">
        <v>57</v>
      </c>
      <c r="B34" s="46" t="s">
        <v>58</v>
      </c>
      <c r="C34" s="47">
        <f>C35+C36</f>
        <v>308500</v>
      </c>
      <c r="D34" s="47">
        <f t="shared" ref="D34:E34" si="11">D35+D36</f>
        <v>340169</v>
      </c>
      <c r="E34" s="49">
        <f t="shared" si="11"/>
        <v>342405</v>
      </c>
    </row>
    <row r="35" spans="1:5" s="37" customFormat="1" ht="15" customHeight="1" x14ac:dyDescent="0.25">
      <c r="A35" s="32" t="s">
        <v>59</v>
      </c>
      <c r="B35" s="33" t="s">
        <v>60</v>
      </c>
      <c r="C35" s="34">
        <v>274700</v>
      </c>
      <c r="D35" s="35">
        <v>310169</v>
      </c>
      <c r="E35" s="36">
        <v>312405</v>
      </c>
    </row>
    <row r="36" spans="1:5" s="37" customFormat="1" ht="15" customHeight="1" x14ac:dyDescent="0.25">
      <c r="A36" s="32" t="s">
        <v>61</v>
      </c>
      <c r="B36" s="33" t="s">
        <v>62</v>
      </c>
      <c r="C36" s="34">
        <v>33800</v>
      </c>
      <c r="D36" s="35">
        <v>30000</v>
      </c>
      <c r="E36" s="36">
        <v>30000</v>
      </c>
    </row>
    <row r="37" spans="1:5" s="37" customFormat="1" ht="22.5" customHeight="1" x14ac:dyDescent="0.25">
      <c r="A37" s="45" t="s">
        <v>63</v>
      </c>
      <c r="B37" s="46" t="s">
        <v>64</v>
      </c>
      <c r="C37" s="47">
        <f>C38+C40</f>
        <v>18309.900000000001</v>
      </c>
      <c r="D37" s="47">
        <f t="shared" ref="D37:E37" si="12">D38+D40</f>
        <v>17775</v>
      </c>
      <c r="E37" s="49">
        <f t="shared" si="12"/>
        <v>18470</v>
      </c>
    </row>
    <row r="38" spans="1:5" s="37" customFormat="1" ht="23.25" customHeight="1" x14ac:dyDescent="0.25">
      <c r="A38" s="45" t="s">
        <v>65</v>
      </c>
      <c r="B38" s="46" t="s">
        <v>66</v>
      </c>
      <c r="C38" s="47">
        <f>C39</f>
        <v>17598</v>
      </c>
      <c r="D38" s="47">
        <f t="shared" ref="D38:E38" si="13">D39</f>
        <v>17415</v>
      </c>
      <c r="E38" s="49">
        <f t="shared" si="13"/>
        <v>18110</v>
      </c>
    </row>
    <row r="39" spans="1:5" s="37" customFormat="1" ht="27.75" customHeight="1" x14ac:dyDescent="0.25">
      <c r="A39" s="32" t="s">
        <v>67</v>
      </c>
      <c r="B39" s="33" t="s">
        <v>68</v>
      </c>
      <c r="C39" s="34">
        <v>17598</v>
      </c>
      <c r="D39" s="35">
        <v>17415</v>
      </c>
      <c r="E39" s="36">
        <v>18110</v>
      </c>
    </row>
    <row r="40" spans="1:5" s="37" customFormat="1" ht="23.25" customHeight="1" x14ac:dyDescent="0.25">
      <c r="A40" s="45" t="s">
        <v>69</v>
      </c>
      <c r="B40" s="46" t="s">
        <v>70</v>
      </c>
      <c r="C40" s="47">
        <f>C41+C42</f>
        <v>711.9</v>
      </c>
      <c r="D40" s="47">
        <f t="shared" ref="D40:E40" si="14">D41+D42</f>
        <v>360</v>
      </c>
      <c r="E40" s="49">
        <f t="shared" si="14"/>
        <v>360</v>
      </c>
    </row>
    <row r="41" spans="1:5" s="37" customFormat="1" ht="18.75" customHeight="1" x14ac:dyDescent="0.25">
      <c r="A41" s="32" t="s">
        <v>71</v>
      </c>
      <c r="B41" s="33" t="s">
        <v>72</v>
      </c>
      <c r="C41" s="34">
        <v>673.5</v>
      </c>
      <c r="D41" s="35">
        <v>300</v>
      </c>
      <c r="E41" s="36">
        <v>300</v>
      </c>
    </row>
    <row r="42" spans="1:5" s="37" customFormat="1" ht="40.5" customHeight="1" x14ac:dyDescent="0.25">
      <c r="A42" s="32" t="s">
        <v>73</v>
      </c>
      <c r="B42" s="33" t="s">
        <v>74</v>
      </c>
      <c r="C42" s="34">
        <v>38.4</v>
      </c>
      <c r="D42" s="35">
        <v>60</v>
      </c>
      <c r="E42" s="36">
        <v>60</v>
      </c>
    </row>
    <row r="43" spans="1:5" s="37" customFormat="1" ht="35.25" customHeight="1" x14ac:dyDescent="0.25">
      <c r="A43" s="45" t="s">
        <v>75</v>
      </c>
      <c r="B43" s="46" t="s">
        <v>76</v>
      </c>
      <c r="C43" s="47">
        <f>C44+C49+C51+C53</f>
        <v>252617.45699999999</v>
      </c>
      <c r="D43" s="47">
        <f t="shared" ref="D43:E43" si="15">D44+D49+D51+D53</f>
        <v>251696</v>
      </c>
      <c r="E43" s="49">
        <f t="shared" si="15"/>
        <v>250278</v>
      </c>
    </row>
    <row r="44" spans="1:5" s="37" customFormat="1" ht="50.25" customHeight="1" x14ac:dyDescent="0.25">
      <c r="A44" s="45" t="s">
        <v>77</v>
      </c>
      <c r="B44" s="46" t="s">
        <v>78</v>
      </c>
      <c r="C44" s="47">
        <f>SUM(C45:C48)</f>
        <v>189527.45699999999</v>
      </c>
      <c r="D44" s="47">
        <f t="shared" ref="D44:E44" si="16">SUM(D45:D48)</f>
        <v>205801</v>
      </c>
      <c r="E44" s="49">
        <f t="shared" si="16"/>
        <v>207128</v>
      </c>
    </row>
    <row r="45" spans="1:5" s="37" customFormat="1" ht="39" customHeight="1" x14ac:dyDescent="0.25">
      <c r="A45" s="32" t="s">
        <v>79</v>
      </c>
      <c r="B45" s="33" t="s">
        <v>80</v>
      </c>
      <c r="C45" s="34">
        <v>158000</v>
      </c>
      <c r="D45" s="35">
        <v>164637</v>
      </c>
      <c r="E45" s="36">
        <v>164637</v>
      </c>
    </row>
    <row r="46" spans="1:5" s="37" customFormat="1" ht="47.25" customHeight="1" x14ac:dyDescent="0.25">
      <c r="A46" s="32" t="s">
        <v>81</v>
      </c>
      <c r="B46" s="33" t="s">
        <v>82</v>
      </c>
      <c r="C46" s="34">
        <v>14400</v>
      </c>
      <c r="D46" s="35">
        <v>8000</v>
      </c>
      <c r="E46" s="36">
        <v>8000</v>
      </c>
    </row>
    <row r="47" spans="1:5" s="37" customFormat="1" ht="51" customHeight="1" x14ac:dyDescent="0.25">
      <c r="A47" s="32" t="s">
        <v>83</v>
      </c>
      <c r="B47" s="33" t="s">
        <v>84</v>
      </c>
      <c r="C47" s="34">
        <v>116.45699999999999</v>
      </c>
      <c r="D47" s="35">
        <v>4553</v>
      </c>
      <c r="E47" s="36">
        <v>4735</v>
      </c>
    </row>
    <row r="48" spans="1:5" s="37" customFormat="1" ht="23.25" customHeight="1" x14ac:dyDescent="0.25">
      <c r="A48" s="32" t="s">
        <v>85</v>
      </c>
      <c r="B48" s="33" t="s">
        <v>86</v>
      </c>
      <c r="C48" s="34">
        <v>17011</v>
      </c>
      <c r="D48" s="35">
        <v>28611</v>
      </c>
      <c r="E48" s="36">
        <v>29756</v>
      </c>
    </row>
    <row r="49" spans="1:5" s="37" customFormat="1" ht="29.25" customHeight="1" x14ac:dyDescent="0.25">
      <c r="A49" s="45" t="s">
        <v>87</v>
      </c>
      <c r="B49" s="46" t="s">
        <v>88</v>
      </c>
      <c r="C49" s="47">
        <f>C50</f>
        <v>20</v>
      </c>
      <c r="D49" s="47">
        <f t="shared" ref="D49:E49" si="17">D50</f>
        <v>20</v>
      </c>
      <c r="E49" s="49">
        <f t="shared" si="17"/>
        <v>20</v>
      </c>
    </row>
    <row r="50" spans="1:5" s="37" customFormat="1" ht="28.5" customHeight="1" x14ac:dyDescent="0.25">
      <c r="A50" s="32" t="s">
        <v>89</v>
      </c>
      <c r="B50" s="33" t="s">
        <v>90</v>
      </c>
      <c r="C50" s="34">
        <v>20</v>
      </c>
      <c r="D50" s="35">
        <v>20</v>
      </c>
      <c r="E50" s="36">
        <v>20</v>
      </c>
    </row>
    <row r="51" spans="1:5" s="37" customFormat="1" ht="15.75" customHeight="1" x14ac:dyDescent="0.25">
      <c r="A51" s="45" t="s">
        <v>91</v>
      </c>
      <c r="B51" s="46" t="s">
        <v>92</v>
      </c>
      <c r="C51" s="47">
        <f>C52</f>
        <v>0</v>
      </c>
      <c r="D51" s="47">
        <f t="shared" ref="D51:E51" si="18">D52</f>
        <v>50</v>
      </c>
      <c r="E51" s="49">
        <f t="shared" si="18"/>
        <v>50</v>
      </c>
    </row>
    <row r="52" spans="1:5" s="37" customFormat="1" ht="24.75" customHeight="1" x14ac:dyDescent="0.25">
      <c r="A52" s="32" t="s">
        <v>93</v>
      </c>
      <c r="B52" s="33" t="s">
        <v>94</v>
      </c>
      <c r="C52" s="34">
        <v>0</v>
      </c>
      <c r="D52" s="35">
        <v>50</v>
      </c>
      <c r="E52" s="36">
        <v>50</v>
      </c>
    </row>
    <row r="53" spans="1:5" s="37" customFormat="1" ht="48.75" customHeight="1" x14ac:dyDescent="0.25">
      <c r="A53" s="45" t="s">
        <v>95</v>
      </c>
      <c r="B53" s="46" t="s">
        <v>96</v>
      </c>
      <c r="C53" s="47">
        <f>C54</f>
        <v>63070</v>
      </c>
      <c r="D53" s="47">
        <f t="shared" ref="D53:E53" si="19">D54</f>
        <v>45825</v>
      </c>
      <c r="E53" s="49">
        <f t="shared" si="19"/>
        <v>43080</v>
      </c>
    </row>
    <row r="54" spans="1:5" s="37" customFormat="1" ht="49.5" customHeight="1" x14ac:dyDescent="0.25">
      <c r="A54" s="32" t="s">
        <v>97</v>
      </c>
      <c r="B54" s="33" t="s">
        <v>98</v>
      </c>
      <c r="C54" s="34">
        <v>63070</v>
      </c>
      <c r="D54" s="35">
        <v>45825</v>
      </c>
      <c r="E54" s="36">
        <v>43080</v>
      </c>
    </row>
    <row r="55" spans="1:5" s="37" customFormat="1" ht="29.25" customHeight="1" x14ac:dyDescent="0.25">
      <c r="A55" s="45" t="s">
        <v>99</v>
      </c>
      <c r="B55" s="46" t="s">
        <v>100</v>
      </c>
      <c r="C55" s="47">
        <f>C56</f>
        <v>3884</v>
      </c>
      <c r="D55" s="47">
        <f t="shared" ref="D55:E55" si="20">D56</f>
        <v>3884</v>
      </c>
      <c r="E55" s="49">
        <f t="shared" si="20"/>
        <v>3884</v>
      </c>
    </row>
    <row r="56" spans="1:5" s="37" customFormat="1" ht="15" customHeight="1" x14ac:dyDescent="0.25">
      <c r="A56" s="45" t="s">
        <v>101</v>
      </c>
      <c r="B56" s="46" t="s">
        <v>102</v>
      </c>
      <c r="C56" s="47">
        <f>SUM(C57:C59)</f>
        <v>3884</v>
      </c>
      <c r="D56" s="47">
        <f t="shared" ref="D56:E56" si="21">SUM(D57:D59)</f>
        <v>3884</v>
      </c>
      <c r="E56" s="49">
        <f t="shared" si="21"/>
        <v>3884</v>
      </c>
    </row>
    <row r="57" spans="1:5" s="37" customFormat="1" ht="23.25" customHeight="1" x14ac:dyDescent="0.25">
      <c r="A57" s="32" t="s">
        <v>103</v>
      </c>
      <c r="B57" s="33" t="s">
        <v>104</v>
      </c>
      <c r="C57" s="34">
        <v>1350</v>
      </c>
      <c r="D57" s="35">
        <v>1350</v>
      </c>
      <c r="E57" s="36">
        <v>1350</v>
      </c>
    </row>
    <row r="58" spans="1:5" s="37" customFormat="1" ht="15" customHeight="1" x14ac:dyDescent="0.25">
      <c r="A58" s="32" t="s">
        <v>105</v>
      </c>
      <c r="B58" s="33" t="s">
        <v>106</v>
      </c>
      <c r="C58" s="34">
        <v>1750</v>
      </c>
      <c r="D58" s="35">
        <v>1750</v>
      </c>
      <c r="E58" s="36">
        <v>1750</v>
      </c>
    </row>
    <row r="59" spans="1:5" s="37" customFormat="1" ht="15" customHeight="1" x14ac:dyDescent="0.25">
      <c r="A59" s="32" t="s">
        <v>107</v>
      </c>
      <c r="B59" s="33" t="s">
        <v>108</v>
      </c>
      <c r="C59" s="34">
        <v>784</v>
      </c>
      <c r="D59" s="35">
        <v>784</v>
      </c>
      <c r="E59" s="36">
        <v>784</v>
      </c>
    </row>
    <row r="60" spans="1:5" s="37" customFormat="1" ht="33" customHeight="1" x14ac:dyDescent="0.25">
      <c r="A60" s="45" t="s">
        <v>109</v>
      </c>
      <c r="B60" s="46" t="s">
        <v>110</v>
      </c>
      <c r="C60" s="47">
        <f>C61+C63</f>
        <v>20691.091</v>
      </c>
      <c r="D60" s="47">
        <f t="shared" ref="D60:E60" si="22">D61+D63</f>
        <v>12206</v>
      </c>
      <c r="E60" s="49">
        <f t="shared" si="22"/>
        <v>10919.82</v>
      </c>
    </row>
    <row r="61" spans="1:5" s="37" customFormat="1" ht="15" customHeight="1" x14ac:dyDescent="0.25">
      <c r="A61" s="45" t="s">
        <v>111</v>
      </c>
      <c r="B61" s="46" t="s">
        <v>112</v>
      </c>
      <c r="C61" s="47">
        <f>C62</f>
        <v>11936.603999999999</v>
      </c>
      <c r="D61" s="47">
        <f t="shared" ref="D61:E61" si="23">D62</f>
        <v>10516</v>
      </c>
      <c r="E61" s="49">
        <f t="shared" si="23"/>
        <v>9315.82</v>
      </c>
    </row>
    <row r="62" spans="1:5" s="37" customFormat="1" ht="15" customHeight="1" x14ac:dyDescent="0.25">
      <c r="A62" s="32" t="s">
        <v>113</v>
      </c>
      <c r="B62" s="33" t="s">
        <v>114</v>
      </c>
      <c r="C62" s="34">
        <v>11936.603999999999</v>
      </c>
      <c r="D62" s="35">
        <v>10516</v>
      </c>
      <c r="E62" s="36">
        <v>9315.82</v>
      </c>
    </row>
    <row r="63" spans="1:5" s="37" customFormat="1" ht="15" customHeight="1" x14ac:dyDescent="0.25">
      <c r="A63" s="45" t="s">
        <v>115</v>
      </c>
      <c r="B63" s="46" t="s">
        <v>116</v>
      </c>
      <c r="C63" s="47">
        <f>SUM(C64:C65)</f>
        <v>8754.4869999999992</v>
      </c>
      <c r="D63" s="47">
        <f t="shared" ref="D63:E63" si="24">SUM(D64:D65)</f>
        <v>1690</v>
      </c>
      <c r="E63" s="49">
        <f t="shared" si="24"/>
        <v>1604</v>
      </c>
    </row>
    <row r="64" spans="1:5" s="37" customFormat="1" ht="23.25" customHeight="1" x14ac:dyDescent="0.25">
      <c r="A64" s="32" t="s">
        <v>117</v>
      </c>
      <c r="B64" s="33" t="s">
        <v>118</v>
      </c>
      <c r="C64" s="34">
        <v>354</v>
      </c>
      <c r="D64" s="35">
        <v>198</v>
      </c>
      <c r="E64" s="36">
        <v>198</v>
      </c>
    </row>
    <row r="65" spans="1:5" s="37" customFormat="1" ht="15" customHeight="1" x14ac:dyDescent="0.25">
      <c r="A65" s="32" t="s">
        <v>119</v>
      </c>
      <c r="B65" s="33" t="s">
        <v>120</v>
      </c>
      <c r="C65" s="34">
        <v>8400.4869999999992</v>
      </c>
      <c r="D65" s="35">
        <v>1492</v>
      </c>
      <c r="E65" s="36">
        <v>1406</v>
      </c>
    </row>
    <row r="66" spans="1:5" s="37" customFormat="1" ht="23.25" customHeight="1" x14ac:dyDescent="0.25">
      <c r="A66" s="45" t="s">
        <v>121</v>
      </c>
      <c r="B66" s="46" t="s">
        <v>122</v>
      </c>
      <c r="C66" s="47">
        <f>C67+C69+C71+C73</f>
        <v>61251.050999999999</v>
      </c>
      <c r="D66" s="47">
        <f t="shared" ref="D66:E66" si="25">D67+D69+D71+D73</f>
        <v>59321</v>
      </c>
      <c r="E66" s="49">
        <f t="shared" si="25"/>
        <v>60097</v>
      </c>
    </row>
    <row r="67" spans="1:5" s="37" customFormat="1" ht="15" customHeight="1" x14ac:dyDescent="0.25">
      <c r="A67" s="45" t="s">
        <v>123</v>
      </c>
      <c r="B67" s="46" t="s">
        <v>124</v>
      </c>
      <c r="C67" s="47">
        <f>C68</f>
        <v>2050</v>
      </c>
      <c r="D67" s="47">
        <f t="shared" ref="D67:E67" si="26">D68</f>
        <v>3000</v>
      </c>
      <c r="E67" s="49">
        <f t="shared" si="26"/>
        <v>3000</v>
      </c>
    </row>
    <row r="68" spans="1:5" s="37" customFormat="1" ht="20.25" customHeight="1" x14ac:dyDescent="0.25">
      <c r="A68" s="32" t="s">
        <v>125</v>
      </c>
      <c r="B68" s="33" t="s">
        <v>126</v>
      </c>
      <c r="C68" s="34">
        <v>2050</v>
      </c>
      <c r="D68" s="35">
        <v>3000</v>
      </c>
      <c r="E68" s="36">
        <v>3000</v>
      </c>
    </row>
    <row r="69" spans="1:5" s="37" customFormat="1" ht="46.5" customHeight="1" x14ac:dyDescent="0.25">
      <c r="A69" s="45" t="s">
        <v>127</v>
      </c>
      <c r="B69" s="46" t="s">
        <v>128</v>
      </c>
      <c r="C69" s="47">
        <f>C70</f>
        <v>56027.050999999999</v>
      </c>
      <c r="D69" s="47">
        <f t="shared" ref="D69:E69" si="27">D70</f>
        <v>46323</v>
      </c>
      <c r="E69" s="49">
        <f t="shared" si="27"/>
        <v>46323</v>
      </c>
    </row>
    <row r="70" spans="1:5" s="37" customFormat="1" ht="52.5" customHeight="1" x14ac:dyDescent="0.25">
      <c r="A70" s="32" t="s">
        <v>129</v>
      </c>
      <c r="B70" s="33" t="s">
        <v>130</v>
      </c>
      <c r="C70" s="34">
        <v>56027.050999999999</v>
      </c>
      <c r="D70" s="35">
        <v>46323</v>
      </c>
      <c r="E70" s="36">
        <v>46323</v>
      </c>
    </row>
    <row r="71" spans="1:5" s="37" customFormat="1" ht="23.25" customHeight="1" x14ac:dyDescent="0.25">
      <c r="A71" s="45" t="s">
        <v>131</v>
      </c>
      <c r="B71" s="46" t="s">
        <v>132</v>
      </c>
      <c r="C71" s="47">
        <f>C72</f>
        <v>1624</v>
      </c>
      <c r="D71" s="47">
        <f t="shared" ref="D71:E71" si="28">D72</f>
        <v>8998</v>
      </c>
      <c r="E71" s="49">
        <f t="shared" si="28"/>
        <v>9774</v>
      </c>
    </row>
    <row r="72" spans="1:5" s="37" customFormat="1" ht="23.25" customHeight="1" x14ac:dyDescent="0.25">
      <c r="A72" s="32" t="s">
        <v>133</v>
      </c>
      <c r="B72" s="33" t="s">
        <v>134</v>
      </c>
      <c r="C72" s="34">
        <v>1624</v>
      </c>
      <c r="D72" s="35">
        <v>8998</v>
      </c>
      <c r="E72" s="36">
        <v>9774</v>
      </c>
    </row>
    <row r="73" spans="1:5" s="37" customFormat="1" ht="40.5" customHeight="1" x14ac:dyDescent="0.25">
      <c r="A73" s="45" t="s">
        <v>135</v>
      </c>
      <c r="B73" s="46" t="s">
        <v>136</v>
      </c>
      <c r="C73" s="47">
        <f>C74</f>
        <v>1550</v>
      </c>
      <c r="D73" s="47">
        <f t="shared" ref="D73:E73" si="29">D74</f>
        <v>1000</v>
      </c>
      <c r="E73" s="49">
        <f t="shared" si="29"/>
        <v>1000</v>
      </c>
    </row>
    <row r="74" spans="1:5" s="37" customFormat="1" ht="37.5" customHeight="1" x14ac:dyDescent="0.25">
      <c r="A74" s="32" t="s">
        <v>137</v>
      </c>
      <c r="B74" s="33" t="s">
        <v>138</v>
      </c>
      <c r="C74" s="34">
        <v>1550</v>
      </c>
      <c r="D74" s="35">
        <v>1000</v>
      </c>
      <c r="E74" s="36">
        <v>1000</v>
      </c>
    </row>
    <row r="75" spans="1:5" s="37" customFormat="1" ht="20.25" customHeight="1" x14ac:dyDescent="0.25">
      <c r="A75" s="45" t="s">
        <v>260</v>
      </c>
      <c r="B75" s="46" t="s">
        <v>261</v>
      </c>
      <c r="C75" s="47">
        <f>C76+C86+C88</f>
        <v>3463.5320000000002</v>
      </c>
      <c r="D75" s="47">
        <f t="shared" ref="D75:E75" si="30">D76+D86+D88</f>
        <v>0</v>
      </c>
      <c r="E75" s="48">
        <f t="shared" si="30"/>
        <v>0</v>
      </c>
    </row>
    <row r="76" spans="1:5" s="37" customFormat="1" ht="24" x14ac:dyDescent="0.25">
      <c r="A76" s="45" t="s">
        <v>262</v>
      </c>
      <c r="B76" s="46" t="s">
        <v>263</v>
      </c>
      <c r="C76" s="47">
        <f>SUM(C77:C85)</f>
        <v>911.05099999999993</v>
      </c>
      <c r="D76" s="47">
        <f t="shared" ref="D76:E76" si="31">SUM(D77:D85)</f>
        <v>0</v>
      </c>
      <c r="E76" s="48">
        <f t="shared" si="31"/>
        <v>0</v>
      </c>
    </row>
    <row r="77" spans="1:5" s="37" customFormat="1" ht="37.5" customHeight="1" x14ac:dyDescent="0.25">
      <c r="A77" s="32" t="s">
        <v>264</v>
      </c>
      <c r="B77" s="33" t="s">
        <v>265</v>
      </c>
      <c r="C77" s="34">
        <v>11.858000000000001</v>
      </c>
      <c r="D77" s="39">
        <v>0</v>
      </c>
      <c r="E77" s="36">
        <v>0</v>
      </c>
    </row>
    <row r="78" spans="1:5" s="37" customFormat="1" ht="37.5" customHeight="1" x14ac:dyDescent="0.25">
      <c r="A78" s="32" t="s">
        <v>266</v>
      </c>
      <c r="B78" s="33" t="s">
        <v>267</v>
      </c>
      <c r="C78" s="34">
        <v>107.383</v>
      </c>
      <c r="D78" s="39">
        <v>0</v>
      </c>
      <c r="E78" s="36">
        <v>0</v>
      </c>
    </row>
    <row r="79" spans="1:5" s="37" customFormat="1" ht="37.5" customHeight="1" x14ac:dyDescent="0.25">
      <c r="A79" s="32" t="s">
        <v>268</v>
      </c>
      <c r="B79" s="33" t="s">
        <v>269</v>
      </c>
      <c r="C79" s="34">
        <v>169.036</v>
      </c>
      <c r="D79" s="39">
        <v>0</v>
      </c>
      <c r="E79" s="36">
        <v>0</v>
      </c>
    </row>
    <row r="80" spans="1:5" s="37" customFormat="1" ht="37.5" customHeight="1" x14ac:dyDescent="0.25">
      <c r="A80" s="32" t="s">
        <v>290</v>
      </c>
      <c r="B80" s="33" t="s">
        <v>291</v>
      </c>
      <c r="C80" s="34">
        <v>21</v>
      </c>
      <c r="D80" s="39">
        <v>0</v>
      </c>
      <c r="E80" s="36">
        <v>0</v>
      </c>
    </row>
    <row r="81" spans="1:5" s="37" customFormat="1" ht="37.5" customHeight="1" x14ac:dyDescent="0.25">
      <c r="A81" s="32" t="s">
        <v>270</v>
      </c>
      <c r="B81" s="33" t="s">
        <v>271</v>
      </c>
      <c r="C81" s="34">
        <v>11.888</v>
      </c>
      <c r="D81" s="39">
        <v>0</v>
      </c>
      <c r="E81" s="36">
        <v>0</v>
      </c>
    </row>
    <row r="82" spans="1:5" s="37" customFormat="1" ht="37.5" customHeight="1" x14ac:dyDescent="0.25">
      <c r="A82" s="32" t="s">
        <v>272</v>
      </c>
      <c r="B82" s="33" t="s">
        <v>273</v>
      </c>
      <c r="C82" s="34">
        <v>164.95</v>
      </c>
      <c r="D82" s="39">
        <v>0</v>
      </c>
      <c r="E82" s="36">
        <v>0</v>
      </c>
    </row>
    <row r="83" spans="1:5" s="37" customFormat="1" ht="37.5" customHeight="1" x14ac:dyDescent="0.25">
      <c r="A83" s="32" t="s">
        <v>274</v>
      </c>
      <c r="B83" s="33" t="s">
        <v>275</v>
      </c>
      <c r="C83" s="34">
        <v>69.536000000000001</v>
      </c>
      <c r="D83" s="39">
        <v>0</v>
      </c>
      <c r="E83" s="36">
        <v>0</v>
      </c>
    </row>
    <row r="84" spans="1:5" s="37" customFormat="1" ht="37.5" customHeight="1" x14ac:dyDescent="0.25">
      <c r="A84" s="32" t="s">
        <v>276</v>
      </c>
      <c r="B84" s="33" t="s">
        <v>277</v>
      </c>
      <c r="C84" s="34">
        <v>220.75</v>
      </c>
      <c r="D84" s="39">
        <v>0</v>
      </c>
      <c r="E84" s="36">
        <v>0</v>
      </c>
    </row>
    <row r="85" spans="1:5" s="37" customFormat="1" ht="37.5" customHeight="1" x14ac:dyDescent="0.25">
      <c r="A85" s="32" t="s">
        <v>278</v>
      </c>
      <c r="B85" s="33" t="s">
        <v>279</v>
      </c>
      <c r="C85" s="34">
        <v>134.65</v>
      </c>
      <c r="D85" s="39">
        <v>0</v>
      </c>
      <c r="E85" s="36">
        <v>0</v>
      </c>
    </row>
    <row r="86" spans="1:5" s="37" customFormat="1" ht="60" x14ac:dyDescent="0.25">
      <c r="A86" s="45" t="s">
        <v>280</v>
      </c>
      <c r="B86" s="46" t="s">
        <v>281</v>
      </c>
      <c r="C86" s="47">
        <f>C87</f>
        <v>322.827</v>
      </c>
      <c r="D86" s="47">
        <f>D87</f>
        <v>0</v>
      </c>
      <c r="E86" s="48">
        <f>E87</f>
        <v>0</v>
      </c>
    </row>
    <row r="87" spans="1:5" s="37" customFormat="1" ht="48" x14ac:dyDescent="0.25">
      <c r="A87" s="32" t="s">
        <v>282</v>
      </c>
      <c r="B87" s="33" t="s">
        <v>283</v>
      </c>
      <c r="C87" s="34">
        <v>322.827</v>
      </c>
      <c r="D87" s="39">
        <v>0</v>
      </c>
      <c r="E87" s="36">
        <v>0</v>
      </c>
    </row>
    <row r="88" spans="1:5" s="37" customFormat="1" x14ac:dyDescent="0.25">
      <c r="A88" s="45" t="s">
        <v>284</v>
      </c>
      <c r="B88" s="46" t="s">
        <v>285</v>
      </c>
      <c r="C88" s="47">
        <f>C89+C90</f>
        <v>2229.654</v>
      </c>
      <c r="D88" s="47">
        <f t="shared" ref="D88:E88" si="32">D89+D90</f>
        <v>0</v>
      </c>
      <c r="E88" s="36">
        <f t="shared" si="32"/>
        <v>0</v>
      </c>
    </row>
    <row r="89" spans="1:5" s="37" customFormat="1" ht="37.5" customHeight="1" x14ac:dyDescent="0.25">
      <c r="A89" s="32" t="s">
        <v>287</v>
      </c>
      <c r="B89" s="33" t="s">
        <v>286</v>
      </c>
      <c r="C89" s="34">
        <v>126</v>
      </c>
      <c r="D89" s="39">
        <v>0</v>
      </c>
      <c r="E89" s="36">
        <v>0</v>
      </c>
    </row>
    <row r="90" spans="1:5" s="37" customFormat="1" ht="37.5" customHeight="1" x14ac:dyDescent="0.25">
      <c r="A90" s="32" t="s">
        <v>288</v>
      </c>
      <c r="B90" s="33" t="s">
        <v>289</v>
      </c>
      <c r="C90" s="34">
        <v>2103.654</v>
      </c>
      <c r="D90" s="39">
        <v>0</v>
      </c>
      <c r="E90" s="36">
        <v>0</v>
      </c>
    </row>
    <row r="91" spans="1:5" s="37" customFormat="1" ht="26.25" customHeight="1" x14ac:dyDescent="0.25">
      <c r="A91" s="45" t="s">
        <v>139</v>
      </c>
      <c r="B91" s="46" t="s">
        <v>140</v>
      </c>
      <c r="C91" s="47">
        <f>C92</f>
        <v>7517.5169999999998</v>
      </c>
      <c r="D91" s="47">
        <f t="shared" ref="D91:E92" si="33">D92</f>
        <v>13000</v>
      </c>
      <c r="E91" s="49">
        <f t="shared" si="33"/>
        <v>12000</v>
      </c>
    </row>
    <row r="92" spans="1:5" s="37" customFormat="1" ht="15" customHeight="1" x14ac:dyDescent="0.25">
      <c r="A92" s="45" t="s">
        <v>141</v>
      </c>
      <c r="B92" s="46" t="s">
        <v>142</v>
      </c>
      <c r="C92" s="47">
        <f>C93</f>
        <v>7517.5169999999998</v>
      </c>
      <c r="D92" s="47">
        <f t="shared" si="33"/>
        <v>13000</v>
      </c>
      <c r="E92" s="49">
        <f t="shared" si="33"/>
        <v>12000</v>
      </c>
    </row>
    <row r="93" spans="1:5" s="37" customFormat="1" ht="15" customHeight="1" x14ac:dyDescent="0.25">
      <c r="A93" s="32" t="s">
        <v>143</v>
      </c>
      <c r="B93" s="33" t="s">
        <v>144</v>
      </c>
      <c r="C93" s="34">
        <v>7517.5169999999998</v>
      </c>
      <c r="D93" s="35">
        <v>13000</v>
      </c>
      <c r="E93" s="36">
        <v>12000</v>
      </c>
    </row>
    <row r="94" spans="1:5" s="37" customFormat="1" ht="24.75" customHeight="1" x14ac:dyDescent="0.25">
      <c r="A94" s="45" t="s">
        <v>145</v>
      </c>
      <c r="B94" s="46" t="s">
        <v>146</v>
      </c>
      <c r="C94" s="47">
        <f>C95+C167</f>
        <v>3935796.3786800001</v>
      </c>
      <c r="D94" s="47">
        <f t="shared" ref="D94:E94" si="34">D95</f>
        <v>2586288.56</v>
      </c>
      <c r="E94" s="49">
        <f t="shared" si="34"/>
        <v>3071230.84</v>
      </c>
    </row>
    <row r="95" spans="1:5" s="37" customFormat="1" ht="31.5" customHeight="1" x14ac:dyDescent="0.25">
      <c r="A95" s="45" t="s">
        <v>147</v>
      </c>
      <c r="B95" s="46" t="s">
        <v>148</v>
      </c>
      <c r="C95" s="47">
        <f>C96+C99+C139+C162</f>
        <v>3935723.4316799999</v>
      </c>
      <c r="D95" s="47">
        <f>D96+D99+D139+D162</f>
        <v>2586288.56</v>
      </c>
      <c r="E95" s="49">
        <f>E96+E99+E139+E162</f>
        <v>3071230.84</v>
      </c>
    </row>
    <row r="96" spans="1:5" s="37" customFormat="1" ht="19.5" customHeight="1" x14ac:dyDescent="0.25">
      <c r="A96" s="45" t="s">
        <v>149</v>
      </c>
      <c r="B96" s="46" t="s">
        <v>150</v>
      </c>
      <c r="C96" s="47">
        <f>C97+C98</f>
        <v>103462</v>
      </c>
      <c r="D96" s="47">
        <f t="shared" ref="D96:E96" si="35">D97+D98</f>
        <v>1835</v>
      </c>
      <c r="E96" s="49">
        <f t="shared" si="35"/>
        <v>1535</v>
      </c>
    </row>
    <row r="97" spans="1:5" s="37" customFormat="1" ht="15" customHeight="1" x14ac:dyDescent="0.25">
      <c r="A97" s="32" t="s">
        <v>194</v>
      </c>
      <c r="B97" s="33" t="s">
        <v>195</v>
      </c>
      <c r="C97" s="34">
        <v>18862</v>
      </c>
      <c r="D97" s="35">
        <v>1835</v>
      </c>
      <c r="E97" s="36">
        <v>1535</v>
      </c>
    </row>
    <row r="98" spans="1:5" s="37" customFormat="1" ht="15" customHeight="1" x14ac:dyDescent="0.25">
      <c r="A98" s="32" t="s">
        <v>243</v>
      </c>
      <c r="B98" s="33" t="s">
        <v>244</v>
      </c>
      <c r="C98" s="34">
        <v>84600</v>
      </c>
      <c r="D98" s="39">
        <v>0</v>
      </c>
      <c r="E98" s="36">
        <v>0</v>
      </c>
    </row>
    <row r="99" spans="1:5" s="37" customFormat="1" ht="24.75" customHeight="1" x14ac:dyDescent="0.25">
      <c r="A99" s="45" t="s">
        <v>151</v>
      </c>
      <c r="B99" s="46" t="s">
        <v>152</v>
      </c>
      <c r="C99" s="47">
        <f>SUM(C100:C110)+C111</f>
        <v>1605661.0616799998</v>
      </c>
      <c r="D99" s="47">
        <f t="shared" ref="D99:E99" si="36">SUM(D100:D110)+D111</f>
        <v>397102.88999999996</v>
      </c>
      <c r="E99" s="49">
        <f t="shared" si="36"/>
        <v>879255.16999999993</v>
      </c>
    </row>
    <row r="100" spans="1:5" s="37" customFormat="1" ht="27" customHeight="1" x14ac:dyDescent="0.25">
      <c r="A100" s="32" t="s">
        <v>237</v>
      </c>
      <c r="B100" s="33" t="s">
        <v>238</v>
      </c>
      <c r="C100" s="34">
        <v>17584</v>
      </c>
      <c r="D100" s="35">
        <v>48916</v>
      </c>
      <c r="E100" s="36">
        <v>142500</v>
      </c>
    </row>
    <row r="101" spans="1:5" s="37" customFormat="1" ht="23.25" customHeight="1" x14ac:dyDescent="0.25">
      <c r="A101" s="32" t="s">
        <v>202</v>
      </c>
      <c r="B101" s="33" t="s">
        <v>200</v>
      </c>
      <c r="C101" s="34">
        <v>2600</v>
      </c>
      <c r="D101" s="35">
        <v>0</v>
      </c>
      <c r="E101" s="36">
        <v>0</v>
      </c>
    </row>
    <row r="102" spans="1:5" s="37" customFormat="1" ht="50.25" customHeight="1" x14ac:dyDescent="0.25">
      <c r="A102" s="32" t="s">
        <v>231</v>
      </c>
      <c r="B102" s="38" t="s">
        <v>230</v>
      </c>
      <c r="C102" s="34">
        <v>0</v>
      </c>
      <c r="D102" s="39">
        <v>0</v>
      </c>
      <c r="E102" s="36">
        <v>2252</v>
      </c>
    </row>
    <row r="103" spans="1:5" s="37" customFormat="1" ht="15" customHeight="1" x14ac:dyDescent="0.25">
      <c r="A103" s="32" t="s">
        <v>201</v>
      </c>
      <c r="B103" s="33" t="s">
        <v>203</v>
      </c>
      <c r="C103" s="34">
        <v>0</v>
      </c>
      <c r="D103" s="35">
        <v>0</v>
      </c>
      <c r="E103" s="36">
        <v>73541.865999999995</v>
      </c>
    </row>
    <row r="104" spans="1:5" s="37" customFormat="1" ht="24.75" customHeight="1" x14ac:dyDescent="0.25">
      <c r="A104" s="32" t="s">
        <v>204</v>
      </c>
      <c r="B104" s="33" t="s">
        <v>208</v>
      </c>
      <c r="C104" s="34">
        <v>0</v>
      </c>
      <c r="D104" s="35">
        <v>13527.3</v>
      </c>
      <c r="E104" s="36">
        <v>6663.46</v>
      </c>
    </row>
    <row r="105" spans="1:5" s="37" customFormat="1" ht="23.25" customHeight="1" x14ac:dyDescent="0.25">
      <c r="A105" s="32" t="s">
        <v>226</v>
      </c>
      <c r="B105" s="33" t="s">
        <v>229</v>
      </c>
      <c r="C105" s="34">
        <v>0</v>
      </c>
      <c r="D105" s="35">
        <v>0</v>
      </c>
      <c r="E105" s="36">
        <v>55650</v>
      </c>
    </row>
    <row r="106" spans="1:5" s="42" customFormat="1" ht="36" x14ac:dyDescent="0.2">
      <c r="A106" s="32" t="s">
        <v>249</v>
      </c>
      <c r="B106" s="41" t="s">
        <v>250</v>
      </c>
      <c r="C106" s="34">
        <v>29559</v>
      </c>
      <c r="D106" s="35">
        <v>64575</v>
      </c>
      <c r="E106" s="36">
        <v>57968</v>
      </c>
    </row>
    <row r="107" spans="1:5" s="37" customFormat="1" ht="23.25" customHeight="1" x14ac:dyDescent="0.25">
      <c r="A107" s="32" t="s">
        <v>227</v>
      </c>
      <c r="B107" s="33" t="s">
        <v>228</v>
      </c>
      <c r="C107" s="34">
        <v>2038.1</v>
      </c>
      <c r="D107" s="35">
        <v>0</v>
      </c>
      <c r="E107" s="36">
        <v>0</v>
      </c>
    </row>
    <row r="108" spans="1:5" s="37" customFormat="1" ht="27" customHeight="1" x14ac:dyDescent="0.25">
      <c r="A108" s="32" t="s">
        <v>206</v>
      </c>
      <c r="B108" s="33" t="s">
        <v>205</v>
      </c>
      <c r="C108" s="34">
        <v>917721.93200000003</v>
      </c>
      <c r="D108" s="35">
        <v>0</v>
      </c>
      <c r="E108" s="36">
        <v>0</v>
      </c>
    </row>
    <row r="109" spans="1:5" s="37" customFormat="1" ht="27" customHeight="1" x14ac:dyDescent="0.25">
      <c r="A109" s="32" t="s">
        <v>207</v>
      </c>
      <c r="B109" s="33" t="s">
        <v>209</v>
      </c>
      <c r="C109" s="34">
        <v>105436.04</v>
      </c>
      <c r="D109" s="35">
        <v>0</v>
      </c>
      <c r="E109" s="36">
        <v>0</v>
      </c>
    </row>
    <row r="110" spans="1:5" s="37" customFormat="1" ht="36.75" customHeight="1" x14ac:dyDescent="0.25">
      <c r="A110" s="32" t="s">
        <v>239</v>
      </c>
      <c r="B110" s="33" t="s">
        <v>240</v>
      </c>
      <c r="C110" s="34">
        <v>0</v>
      </c>
      <c r="D110" s="35">
        <v>7188</v>
      </c>
      <c r="E110" s="36">
        <v>30624</v>
      </c>
    </row>
    <row r="111" spans="1:5" s="37" customFormat="1" ht="21" customHeight="1" x14ac:dyDescent="0.25">
      <c r="A111" s="45" t="s">
        <v>153</v>
      </c>
      <c r="B111" s="46" t="s">
        <v>154</v>
      </c>
      <c r="C111" s="47">
        <f>SUM(C112:C138)</f>
        <v>530721.98968</v>
      </c>
      <c r="D111" s="47">
        <f t="shared" ref="D111:E111" si="37">SUM(D112:D138)</f>
        <v>262896.58999999997</v>
      </c>
      <c r="E111" s="49">
        <f t="shared" si="37"/>
        <v>510055.84399999998</v>
      </c>
    </row>
    <row r="112" spans="1:5" s="37" customFormat="1" ht="35.25" customHeight="1" x14ac:dyDescent="0.25">
      <c r="A112" s="32" t="s">
        <v>198</v>
      </c>
      <c r="B112" s="33" t="s">
        <v>183</v>
      </c>
      <c r="C112" s="34">
        <v>0</v>
      </c>
      <c r="D112" s="35">
        <v>96901.79</v>
      </c>
      <c r="E112" s="36">
        <v>75675.8</v>
      </c>
    </row>
    <row r="113" spans="1:5" s="37" customFormat="1" ht="41.25" customHeight="1" x14ac:dyDescent="0.25">
      <c r="A113" s="32" t="s">
        <v>198</v>
      </c>
      <c r="B113" s="33" t="s">
        <v>163</v>
      </c>
      <c r="C113" s="34">
        <v>10440</v>
      </c>
      <c r="D113" s="35">
        <v>0</v>
      </c>
      <c r="E113" s="36">
        <v>0</v>
      </c>
    </row>
    <row r="114" spans="1:5" s="37" customFormat="1" ht="36.75" customHeight="1" x14ac:dyDescent="0.25">
      <c r="A114" s="32" t="s">
        <v>198</v>
      </c>
      <c r="B114" s="33" t="s">
        <v>182</v>
      </c>
      <c r="C114" s="34">
        <v>1104.26</v>
      </c>
      <c r="D114" s="35">
        <v>1570</v>
      </c>
      <c r="E114" s="36">
        <v>0</v>
      </c>
    </row>
    <row r="115" spans="1:5" s="37" customFormat="1" ht="35.25" customHeight="1" x14ac:dyDescent="0.25">
      <c r="A115" s="32" t="s">
        <v>198</v>
      </c>
      <c r="B115" s="33" t="s">
        <v>184</v>
      </c>
      <c r="C115" s="34">
        <v>0</v>
      </c>
      <c r="D115" s="35">
        <v>7314</v>
      </c>
      <c r="E115" s="36">
        <v>0</v>
      </c>
    </row>
    <row r="116" spans="1:5" s="37" customFormat="1" ht="27" customHeight="1" x14ac:dyDescent="0.25">
      <c r="A116" s="32" t="s">
        <v>198</v>
      </c>
      <c r="B116" s="33" t="s">
        <v>164</v>
      </c>
      <c r="C116" s="34">
        <v>218</v>
      </c>
      <c r="D116" s="35">
        <v>218</v>
      </c>
      <c r="E116" s="36">
        <v>218</v>
      </c>
    </row>
    <row r="117" spans="1:5" s="37" customFormat="1" ht="26.25" customHeight="1" x14ac:dyDescent="0.25">
      <c r="A117" s="32" t="s">
        <v>198</v>
      </c>
      <c r="B117" s="33" t="s">
        <v>165</v>
      </c>
      <c r="C117" s="34">
        <v>0</v>
      </c>
      <c r="D117" s="35">
        <v>7393.5</v>
      </c>
      <c r="E117" s="36">
        <v>0</v>
      </c>
    </row>
    <row r="118" spans="1:5" s="37" customFormat="1" ht="50.25" customHeight="1" x14ac:dyDescent="0.25">
      <c r="A118" s="32" t="s">
        <v>198</v>
      </c>
      <c r="B118" s="33" t="s">
        <v>166</v>
      </c>
      <c r="C118" s="34">
        <v>0</v>
      </c>
      <c r="D118" s="35">
        <v>0</v>
      </c>
      <c r="E118" s="36">
        <v>26862</v>
      </c>
    </row>
    <row r="119" spans="1:5" s="37" customFormat="1" ht="48.75" customHeight="1" x14ac:dyDescent="0.25">
      <c r="A119" s="32" t="s">
        <v>198</v>
      </c>
      <c r="B119" s="33" t="s">
        <v>167</v>
      </c>
      <c r="C119" s="34">
        <v>44024</v>
      </c>
      <c r="D119" s="35">
        <v>0</v>
      </c>
      <c r="E119" s="36">
        <v>0</v>
      </c>
    </row>
    <row r="120" spans="1:5" s="37" customFormat="1" ht="25.5" customHeight="1" x14ac:dyDescent="0.25">
      <c r="A120" s="32" t="s">
        <v>198</v>
      </c>
      <c r="B120" s="33" t="s">
        <v>168</v>
      </c>
      <c r="C120" s="34">
        <v>60000</v>
      </c>
      <c r="D120" s="35">
        <v>104358</v>
      </c>
      <c r="E120" s="36">
        <v>106471</v>
      </c>
    </row>
    <row r="121" spans="1:5" s="37" customFormat="1" ht="45" customHeight="1" x14ac:dyDescent="0.25">
      <c r="A121" s="32" t="s">
        <v>198</v>
      </c>
      <c r="B121" s="33" t="s">
        <v>245</v>
      </c>
      <c r="C121" s="34">
        <v>12319</v>
      </c>
      <c r="D121" s="35">
        <v>0</v>
      </c>
      <c r="E121" s="36">
        <v>0</v>
      </c>
    </row>
    <row r="122" spans="1:5" s="37" customFormat="1" ht="24" customHeight="1" x14ac:dyDescent="0.25">
      <c r="A122" s="32" t="s">
        <v>198</v>
      </c>
      <c r="B122" s="33" t="s">
        <v>169</v>
      </c>
      <c r="C122" s="34">
        <v>2347</v>
      </c>
      <c r="D122" s="35">
        <v>0</v>
      </c>
      <c r="E122" s="36">
        <v>0</v>
      </c>
    </row>
    <row r="123" spans="1:5" s="37" customFormat="1" ht="61.5" customHeight="1" x14ac:dyDescent="0.25">
      <c r="A123" s="32" t="s">
        <v>198</v>
      </c>
      <c r="B123" s="33" t="s">
        <v>185</v>
      </c>
      <c r="C123" s="34">
        <v>1538</v>
      </c>
      <c r="D123" s="35">
        <v>0</v>
      </c>
      <c r="E123" s="36">
        <v>0</v>
      </c>
    </row>
    <row r="124" spans="1:5" s="37" customFormat="1" ht="77.25" customHeight="1" x14ac:dyDescent="0.25">
      <c r="A124" s="32" t="s">
        <v>198</v>
      </c>
      <c r="B124" s="38" t="s">
        <v>246</v>
      </c>
      <c r="C124" s="34">
        <v>1221</v>
      </c>
      <c r="D124" s="39">
        <v>0</v>
      </c>
      <c r="E124" s="36">
        <v>0</v>
      </c>
    </row>
    <row r="125" spans="1:5" s="37" customFormat="1" ht="17.25" customHeight="1" x14ac:dyDescent="0.25">
      <c r="A125" s="32" t="s">
        <v>198</v>
      </c>
      <c r="B125" s="38" t="s">
        <v>170</v>
      </c>
      <c r="C125" s="34">
        <v>0</v>
      </c>
      <c r="D125" s="39">
        <v>1087.56</v>
      </c>
      <c r="E125" s="36">
        <v>0</v>
      </c>
    </row>
    <row r="126" spans="1:5" s="37" customFormat="1" ht="28.5" customHeight="1" x14ac:dyDescent="0.25">
      <c r="A126" s="32" t="s">
        <v>198</v>
      </c>
      <c r="B126" s="38" t="s">
        <v>186</v>
      </c>
      <c r="C126" s="34">
        <v>0</v>
      </c>
      <c r="D126" s="39">
        <v>14339.74</v>
      </c>
      <c r="E126" s="36">
        <v>240946</v>
      </c>
    </row>
    <row r="127" spans="1:5" s="37" customFormat="1" ht="36" customHeight="1" x14ac:dyDescent="0.25">
      <c r="A127" s="32" t="s">
        <v>198</v>
      </c>
      <c r="B127" s="38" t="s">
        <v>196</v>
      </c>
      <c r="C127" s="34">
        <v>329722.58</v>
      </c>
      <c r="D127" s="39">
        <v>0</v>
      </c>
      <c r="E127" s="36">
        <v>0</v>
      </c>
    </row>
    <row r="128" spans="1:5" s="37" customFormat="1" ht="56.25" customHeight="1" x14ac:dyDescent="0.25">
      <c r="A128" s="32" t="s">
        <v>198</v>
      </c>
      <c r="B128" s="38" t="s">
        <v>187</v>
      </c>
      <c r="C128" s="34">
        <v>1342</v>
      </c>
      <c r="D128" s="39">
        <v>1373</v>
      </c>
      <c r="E128" s="36">
        <v>1373</v>
      </c>
    </row>
    <row r="129" spans="1:5" s="37" customFormat="1" ht="39.75" customHeight="1" x14ac:dyDescent="0.25">
      <c r="A129" s="32" t="s">
        <v>198</v>
      </c>
      <c r="B129" s="38" t="s">
        <v>172</v>
      </c>
      <c r="C129" s="34">
        <v>534</v>
      </c>
      <c r="D129" s="39">
        <v>652</v>
      </c>
      <c r="E129" s="36">
        <v>678</v>
      </c>
    </row>
    <row r="130" spans="1:5" s="37" customFormat="1" ht="26.25" customHeight="1" x14ac:dyDescent="0.25">
      <c r="A130" s="32" t="s">
        <v>198</v>
      </c>
      <c r="B130" s="38" t="s">
        <v>173</v>
      </c>
      <c r="C130" s="34">
        <v>6942</v>
      </c>
      <c r="D130" s="39">
        <v>6942</v>
      </c>
      <c r="E130" s="36">
        <v>6942</v>
      </c>
    </row>
    <row r="131" spans="1:5" s="37" customFormat="1" ht="51" customHeight="1" x14ac:dyDescent="0.25">
      <c r="A131" s="32" t="s">
        <v>198</v>
      </c>
      <c r="B131" s="38" t="s">
        <v>188</v>
      </c>
      <c r="C131" s="34">
        <v>0</v>
      </c>
      <c r="D131" s="39">
        <v>843</v>
      </c>
      <c r="E131" s="36">
        <v>2625</v>
      </c>
    </row>
    <row r="132" spans="1:5" s="37" customFormat="1" ht="48.75" customHeight="1" x14ac:dyDescent="0.25">
      <c r="A132" s="32" t="s">
        <v>198</v>
      </c>
      <c r="B132" s="38" t="s">
        <v>174</v>
      </c>
      <c r="C132" s="34">
        <v>407</v>
      </c>
      <c r="D132" s="39">
        <v>408</v>
      </c>
      <c r="E132" s="36">
        <v>415</v>
      </c>
    </row>
    <row r="133" spans="1:5" s="37" customFormat="1" ht="30.75" customHeight="1" x14ac:dyDescent="0.25">
      <c r="A133" s="32" t="s">
        <v>198</v>
      </c>
      <c r="B133" s="33" t="s">
        <v>175</v>
      </c>
      <c r="C133" s="34">
        <v>2512</v>
      </c>
      <c r="D133" s="35">
        <v>4313</v>
      </c>
      <c r="E133" s="36">
        <v>8306</v>
      </c>
    </row>
    <row r="134" spans="1:5" s="37" customFormat="1" ht="36.75" customHeight="1" x14ac:dyDescent="0.25">
      <c r="A134" s="32" t="s">
        <v>198</v>
      </c>
      <c r="B134" s="33" t="s">
        <v>176</v>
      </c>
      <c r="C134" s="34">
        <v>0</v>
      </c>
      <c r="D134" s="35">
        <v>15183</v>
      </c>
      <c r="E134" s="36">
        <v>36408</v>
      </c>
    </row>
    <row r="135" spans="1:5" s="37" customFormat="1" ht="28.5" customHeight="1" x14ac:dyDescent="0.25">
      <c r="A135" s="32" t="s">
        <v>198</v>
      </c>
      <c r="B135" s="33" t="s">
        <v>223</v>
      </c>
      <c r="C135" s="34">
        <v>6063.3509999999997</v>
      </c>
      <c r="D135" s="35">
        <v>0</v>
      </c>
      <c r="E135" s="36">
        <v>3136.0439999999999</v>
      </c>
    </row>
    <row r="136" spans="1:5" s="37" customFormat="1" ht="28.5" customHeight="1" x14ac:dyDescent="0.25">
      <c r="A136" s="32" t="s">
        <v>198</v>
      </c>
      <c r="B136" s="33" t="s">
        <v>242</v>
      </c>
      <c r="C136" s="34">
        <v>42871.218679999998</v>
      </c>
      <c r="D136" s="39">
        <v>0</v>
      </c>
      <c r="E136" s="36">
        <v>0</v>
      </c>
    </row>
    <row r="137" spans="1:5" s="37" customFormat="1" ht="41.25" customHeight="1" x14ac:dyDescent="0.25">
      <c r="A137" s="32" t="s">
        <v>198</v>
      </c>
      <c r="B137" s="33" t="s">
        <v>258</v>
      </c>
      <c r="C137" s="34">
        <v>1288.1300000000001</v>
      </c>
      <c r="D137" s="39">
        <v>0</v>
      </c>
      <c r="E137" s="36">
        <v>0</v>
      </c>
    </row>
    <row r="138" spans="1:5" s="37" customFormat="1" ht="41.25" customHeight="1" x14ac:dyDescent="0.25">
      <c r="A138" s="32" t="s">
        <v>198</v>
      </c>
      <c r="B138" s="33" t="s">
        <v>259</v>
      </c>
      <c r="C138" s="34">
        <v>5828.45</v>
      </c>
      <c r="D138" s="39">
        <v>0</v>
      </c>
      <c r="E138" s="36">
        <v>0</v>
      </c>
    </row>
    <row r="139" spans="1:5" s="37" customFormat="1" ht="23.25" customHeight="1" x14ac:dyDescent="0.25">
      <c r="A139" s="45" t="s">
        <v>155</v>
      </c>
      <c r="B139" s="46" t="s">
        <v>156</v>
      </c>
      <c r="C139" s="47">
        <f>SUM(C140:C152)+C153</f>
        <v>2092642</v>
      </c>
      <c r="D139" s="47">
        <f>SUM(D140:D152)+D153</f>
        <v>2134429</v>
      </c>
      <c r="E139" s="49">
        <f>SUM(E140:E152)+E153</f>
        <v>2136519</v>
      </c>
    </row>
    <row r="140" spans="1:5" s="37" customFormat="1" ht="25.5" customHeight="1" x14ac:dyDescent="0.25">
      <c r="A140" s="32" t="s">
        <v>210</v>
      </c>
      <c r="B140" s="33" t="s">
        <v>211</v>
      </c>
      <c r="C140" s="34">
        <v>75472</v>
      </c>
      <c r="D140" s="35">
        <v>69662</v>
      </c>
      <c r="E140" s="36">
        <v>72320</v>
      </c>
    </row>
    <row r="141" spans="1:5" s="37" customFormat="1" ht="45.75" customHeight="1" x14ac:dyDescent="0.25">
      <c r="A141" s="32" t="s">
        <v>212</v>
      </c>
      <c r="B141" s="33" t="s">
        <v>232</v>
      </c>
      <c r="C141" s="34">
        <v>969</v>
      </c>
      <c r="D141" s="35">
        <v>970</v>
      </c>
      <c r="E141" s="36">
        <v>976</v>
      </c>
    </row>
    <row r="142" spans="1:5" s="37" customFormat="1" ht="36" x14ac:dyDescent="0.25">
      <c r="A142" s="32" t="s">
        <v>212</v>
      </c>
      <c r="B142" s="33" t="s">
        <v>233</v>
      </c>
      <c r="C142" s="34">
        <v>6491</v>
      </c>
      <c r="D142" s="35">
        <v>6491</v>
      </c>
      <c r="E142" s="36">
        <v>6491</v>
      </c>
    </row>
    <row r="143" spans="1:5" s="37" customFormat="1" ht="29.25" customHeight="1" x14ac:dyDescent="0.25">
      <c r="A143" s="32" t="s">
        <v>212</v>
      </c>
      <c r="B143" s="33" t="s">
        <v>251</v>
      </c>
      <c r="C143" s="34">
        <v>2623</v>
      </c>
      <c r="D143" s="35">
        <v>1518</v>
      </c>
      <c r="E143" s="36">
        <v>1518</v>
      </c>
    </row>
    <row r="144" spans="1:5" s="37" customFormat="1" ht="23.25" customHeight="1" x14ac:dyDescent="0.25">
      <c r="A144" s="32" t="s">
        <v>212</v>
      </c>
      <c r="B144" s="33" t="s">
        <v>234</v>
      </c>
      <c r="C144" s="34">
        <v>632</v>
      </c>
      <c r="D144" s="35">
        <v>632</v>
      </c>
      <c r="E144" s="36">
        <v>632</v>
      </c>
    </row>
    <row r="145" spans="1:5" s="37" customFormat="1" ht="36" x14ac:dyDescent="0.25">
      <c r="A145" s="32" t="s">
        <v>212</v>
      </c>
      <c r="B145" s="33" t="s">
        <v>235</v>
      </c>
      <c r="C145" s="34">
        <v>30</v>
      </c>
      <c r="D145" s="35">
        <v>85</v>
      </c>
      <c r="E145" s="36">
        <v>85</v>
      </c>
    </row>
    <row r="146" spans="1:5" s="37" customFormat="1" ht="60" x14ac:dyDescent="0.25">
      <c r="A146" s="32" t="s">
        <v>212</v>
      </c>
      <c r="B146" s="33" t="s">
        <v>236</v>
      </c>
      <c r="C146" s="34">
        <v>39029</v>
      </c>
      <c r="D146" s="35">
        <v>0</v>
      </c>
      <c r="E146" s="36">
        <v>0</v>
      </c>
    </row>
    <row r="147" spans="1:5" s="37" customFormat="1" ht="96" x14ac:dyDescent="0.25">
      <c r="A147" s="32" t="s">
        <v>212</v>
      </c>
      <c r="B147" s="33" t="s">
        <v>252</v>
      </c>
      <c r="C147" s="34">
        <v>19882</v>
      </c>
      <c r="D147" s="35">
        <v>49001</v>
      </c>
      <c r="E147" s="36">
        <v>49001</v>
      </c>
    </row>
    <row r="148" spans="1:5" s="37" customFormat="1" ht="43.5" customHeight="1" x14ac:dyDescent="0.25">
      <c r="A148" s="32" t="s">
        <v>213</v>
      </c>
      <c r="B148" s="33" t="s">
        <v>217</v>
      </c>
      <c r="C148" s="34">
        <v>46718</v>
      </c>
      <c r="D148" s="35">
        <v>55767</v>
      </c>
      <c r="E148" s="36">
        <v>55767</v>
      </c>
    </row>
    <row r="149" spans="1:5" s="37" customFormat="1" ht="39.75" customHeight="1" x14ac:dyDescent="0.25">
      <c r="A149" s="32" t="s">
        <v>214</v>
      </c>
      <c r="B149" s="33" t="s">
        <v>218</v>
      </c>
      <c r="C149" s="34">
        <v>11468</v>
      </c>
      <c r="D149" s="35">
        <v>13761</v>
      </c>
      <c r="E149" s="36">
        <v>11468</v>
      </c>
    </row>
    <row r="150" spans="1:5" s="37" customFormat="1" ht="23.25" customHeight="1" x14ac:dyDescent="0.25">
      <c r="A150" s="32" t="s">
        <v>215</v>
      </c>
      <c r="B150" s="33" t="s">
        <v>219</v>
      </c>
      <c r="C150" s="34">
        <v>10945</v>
      </c>
      <c r="D150" s="35">
        <v>10056</v>
      </c>
      <c r="E150" s="36">
        <v>10547</v>
      </c>
    </row>
    <row r="151" spans="1:5" s="37" customFormat="1" ht="34.5" customHeight="1" x14ac:dyDescent="0.25">
      <c r="A151" s="32" t="s">
        <v>216</v>
      </c>
      <c r="B151" s="33" t="s">
        <v>220</v>
      </c>
      <c r="C151" s="34">
        <v>3</v>
      </c>
      <c r="D151" s="35">
        <v>4</v>
      </c>
      <c r="E151" s="36">
        <v>1232</v>
      </c>
    </row>
    <row r="152" spans="1:5" s="37" customFormat="1" ht="34.5" customHeight="1" x14ac:dyDescent="0.25">
      <c r="A152" s="32" t="s">
        <v>254</v>
      </c>
      <c r="B152" s="33" t="s">
        <v>253</v>
      </c>
      <c r="C152" s="34">
        <v>16796</v>
      </c>
      <c r="D152" s="35">
        <v>51169</v>
      </c>
      <c r="E152" s="36">
        <v>51169</v>
      </c>
    </row>
    <row r="153" spans="1:5" s="37" customFormat="1" ht="22.5" customHeight="1" x14ac:dyDescent="0.25">
      <c r="A153" s="45" t="s">
        <v>157</v>
      </c>
      <c r="B153" s="46" t="s">
        <v>158</v>
      </c>
      <c r="C153" s="47">
        <f>SUM(C154:C161)</f>
        <v>1861584</v>
      </c>
      <c r="D153" s="47">
        <f t="shared" ref="D153:E153" si="38">SUM(D154:D161)</f>
        <v>1875313</v>
      </c>
      <c r="E153" s="49">
        <f t="shared" si="38"/>
        <v>1875313</v>
      </c>
    </row>
    <row r="154" spans="1:5" s="37" customFormat="1" ht="99" customHeight="1" x14ac:dyDescent="0.25">
      <c r="A154" s="32" t="s">
        <v>199</v>
      </c>
      <c r="B154" s="33" t="s">
        <v>197</v>
      </c>
      <c r="C154" s="34">
        <v>238</v>
      </c>
      <c r="D154" s="35">
        <v>238</v>
      </c>
      <c r="E154" s="36">
        <v>238</v>
      </c>
    </row>
    <row r="155" spans="1:5" s="37" customFormat="1" ht="86.25" customHeight="1" x14ac:dyDescent="0.25">
      <c r="A155" s="32" t="s">
        <v>199</v>
      </c>
      <c r="B155" s="33" t="s">
        <v>189</v>
      </c>
      <c r="C155" s="34">
        <v>474</v>
      </c>
      <c r="D155" s="35">
        <v>474</v>
      </c>
      <c r="E155" s="36">
        <v>474</v>
      </c>
    </row>
    <row r="156" spans="1:5" s="37" customFormat="1" ht="56.25" customHeight="1" x14ac:dyDescent="0.25">
      <c r="A156" s="32" t="s">
        <v>199</v>
      </c>
      <c r="B156" s="33" t="s">
        <v>190</v>
      </c>
      <c r="C156" s="34">
        <v>1959</v>
      </c>
      <c r="D156" s="35">
        <v>1959</v>
      </c>
      <c r="E156" s="36">
        <v>1959</v>
      </c>
    </row>
    <row r="157" spans="1:5" s="37" customFormat="1" ht="24.75" customHeight="1" x14ac:dyDescent="0.25">
      <c r="A157" s="32" t="s">
        <v>199</v>
      </c>
      <c r="B157" s="33" t="s">
        <v>177</v>
      </c>
      <c r="C157" s="34">
        <v>4077</v>
      </c>
      <c r="D157" s="35">
        <v>0</v>
      </c>
      <c r="E157" s="36">
        <v>0</v>
      </c>
    </row>
    <row r="158" spans="1:5" s="37" customFormat="1" ht="89.25" customHeight="1" x14ac:dyDescent="0.25">
      <c r="A158" s="32" t="s">
        <v>199</v>
      </c>
      <c r="B158" s="33" t="s">
        <v>178</v>
      </c>
      <c r="C158" s="34">
        <v>10731</v>
      </c>
      <c r="D158" s="35">
        <v>10456</v>
      </c>
      <c r="E158" s="36">
        <v>10456</v>
      </c>
    </row>
    <row r="159" spans="1:5" s="37" customFormat="1" ht="102.75" customHeight="1" x14ac:dyDescent="0.25">
      <c r="A159" s="32" t="s">
        <v>199</v>
      </c>
      <c r="B159" s="33" t="s">
        <v>179</v>
      </c>
      <c r="C159" s="34">
        <v>1171883</v>
      </c>
      <c r="D159" s="35">
        <v>1168610</v>
      </c>
      <c r="E159" s="36">
        <v>1168610</v>
      </c>
    </row>
    <row r="160" spans="1:5" s="37" customFormat="1" ht="63" customHeight="1" x14ac:dyDescent="0.25">
      <c r="A160" s="32" t="s">
        <v>199</v>
      </c>
      <c r="B160" s="33" t="s">
        <v>180</v>
      </c>
      <c r="C160" s="34">
        <v>1808</v>
      </c>
      <c r="D160" s="35">
        <v>1854</v>
      </c>
      <c r="E160" s="36">
        <v>1854</v>
      </c>
    </row>
    <row r="161" spans="1:5" s="37" customFormat="1" ht="74.25" customHeight="1" x14ac:dyDescent="0.25">
      <c r="A161" s="32" t="s">
        <v>199</v>
      </c>
      <c r="B161" s="33" t="s">
        <v>181</v>
      </c>
      <c r="C161" s="34">
        <v>670414</v>
      </c>
      <c r="D161" s="35">
        <v>691722</v>
      </c>
      <c r="E161" s="36">
        <v>691722</v>
      </c>
    </row>
    <row r="162" spans="1:5" s="37" customFormat="1" ht="24.75" customHeight="1" x14ac:dyDescent="0.25">
      <c r="A162" s="45" t="s">
        <v>159</v>
      </c>
      <c r="B162" s="46" t="s">
        <v>160</v>
      </c>
      <c r="C162" s="47">
        <f>SUM(C163:C166)</f>
        <v>133958.37</v>
      </c>
      <c r="D162" s="47">
        <f t="shared" ref="D162:E162" si="39">SUM(D163:D166)</f>
        <v>52921.67</v>
      </c>
      <c r="E162" s="49">
        <f t="shared" si="39"/>
        <v>53921.67</v>
      </c>
    </row>
    <row r="163" spans="1:5" s="37" customFormat="1" ht="36" x14ac:dyDescent="0.25">
      <c r="A163" s="32" t="s">
        <v>222</v>
      </c>
      <c r="B163" s="33" t="s">
        <v>292</v>
      </c>
      <c r="C163" s="34">
        <v>0</v>
      </c>
      <c r="D163" s="35">
        <v>0</v>
      </c>
      <c r="E163" s="36">
        <v>1000</v>
      </c>
    </row>
    <row r="164" spans="1:5" s="37" customFormat="1" ht="36" x14ac:dyDescent="0.25">
      <c r="A164" s="32" t="s">
        <v>222</v>
      </c>
      <c r="B164" s="33" t="s">
        <v>293</v>
      </c>
      <c r="C164" s="34">
        <v>80000</v>
      </c>
      <c r="D164" s="35">
        <v>0</v>
      </c>
      <c r="E164" s="36">
        <v>0</v>
      </c>
    </row>
    <row r="165" spans="1:5" s="37" customFormat="1" ht="36" x14ac:dyDescent="0.25">
      <c r="A165" s="32" t="s">
        <v>222</v>
      </c>
      <c r="B165" s="33" t="s">
        <v>294</v>
      </c>
      <c r="C165" s="34">
        <v>1036.7</v>
      </c>
      <c r="D165" s="35">
        <v>0</v>
      </c>
      <c r="E165" s="36">
        <v>0</v>
      </c>
    </row>
    <row r="166" spans="1:5" s="37" customFormat="1" ht="36" x14ac:dyDescent="0.25">
      <c r="A166" s="32" t="s">
        <v>222</v>
      </c>
      <c r="B166" s="33" t="s">
        <v>295</v>
      </c>
      <c r="C166" s="58">
        <v>52921.67</v>
      </c>
      <c r="D166" s="58">
        <v>52921.67</v>
      </c>
      <c r="E166" s="36">
        <v>52921.67</v>
      </c>
    </row>
    <row r="167" spans="1:5" s="37" customFormat="1" ht="24.75" customHeight="1" x14ac:dyDescent="0.25">
      <c r="A167" s="45" t="s">
        <v>296</v>
      </c>
      <c r="B167" s="46" t="s">
        <v>297</v>
      </c>
      <c r="C167" s="47">
        <f>C168</f>
        <v>72.947000000000003</v>
      </c>
      <c r="D167" s="47">
        <f t="shared" ref="D167:E167" si="40">D168</f>
        <v>0</v>
      </c>
      <c r="E167" s="49">
        <f t="shared" si="40"/>
        <v>0</v>
      </c>
    </row>
    <row r="168" spans="1:5" s="37" customFormat="1" ht="15.75" thickBot="1" x14ac:dyDescent="0.3">
      <c r="A168" s="57" t="s">
        <v>298</v>
      </c>
      <c r="B168" s="56" t="s">
        <v>299</v>
      </c>
      <c r="C168" s="58">
        <v>72.947000000000003</v>
      </c>
      <c r="D168" s="58">
        <v>0</v>
      </c>
      <c r="E168" s="59">
        <v>0</v>
      </c>
    </row>
    <row r="169" spans="1:5" s="37" customFormat="1" ht="15" customHeight="1" thickBot="1" x14ac:dyDescent="0.3">
      <c r="A169" s="66" t="s">
        <v>161</v>
      </c>
      <c r="B169" s="67"/>
      <c r="C169" s="53">
        <f>C7+C94</f>
        <v>6490200.81568</v>
      </c>
      <c r="D169" s="53">
        <f>D7+D94</f>
        <v>5235378.5600000005</v>
      </c>
      <c r="E169" s="54">
        <f>E7+E94</f>
        <v>6031648.3999999994</v>
      </c>
    </row>
    <row r="170" spans="1:5" s="37" customFormat="1" x14ac:dyDescent="0.25">
      <c r="A170" s="55"/>
      <c r="B170" s="55"/>
      <c r="C170" s="55"/>
      <c r="D170" s="55"/>
      <c r="E170" s="55"/>
    </row>
    <row r="171" spans="1:5" x14ac:dyDescent="0.25">
      <c r="A171" s="2"/>
    </row>
    <row r="172" spans="1:5" ht="15" customHeight="1" x14ac:dyDescent="0.25">
      <c r="A172" s="65"/>
      <c r="B172" s="65"/>
      <c r="C172" s="4"/>
    </row>
  </sheetData>
  <mergeCells count="9">
    <mergeCell ref="D4:E4"/>
    <mergeCell ref="A2:E2"/>
    <mergeCell ref="A3:E3"/>
    <mergeCell ref="D1:E1"/>
    <mergeCell ref="A172:B172"/>
    <mergeCell ref="A169:B169"/>
    <mergeCell ref="A4:A5"/>
    <mergeCell ref="B4:B5"/>
    <mergeCell ref="C4:C5"/>
  </mergeCells>
  <pageMargins left="1.1811023622047245" right="0.39370078740157483" top="0.78740157480314965" bottom="0.39370078740157483" header="0.59055118110236227" footer="0.23622047244094491"/>
  <pageSetup paperSize="9" scale="96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B17" sqref="B17"/>
    </sheetView>
  </sheetViews>
  <sheetFormatPr defaultRowHeight="15" x14ac:dyDescent="0.25"/>
  <cols>
    <col min="1" max="1" width="21.5703125" customWidth="1"/>
    <col min="2" max="2" width="69.85546875" customWidth="1"/>
    <col min="3" max="3" width="14.42578125" customWidth="1"/>
    <col min="4" max="4" width="12.7109375" customWidth="1"/>
    <col min="5" max="5" width="15.28515625" customWidth="1"/>
    <col min="6" max="6" width="9.140625" customWidth="1"/>
    <col min="7" max="7" width="17.140625" customWidth="1"/>
  </cols>
  <sheetData>
    <row r="1" spans="1:5" ht="86.25" customHeight="1" x14ac:dyDescent="0.25">
      <c r="A1" s="10"/>
      <c r="B1" s="10"/>
      <c r="C1" s="10"/>
      <c r="D1" s="64" t="s">
        <v>241</v>
      </c>
      <c r="E1" s="64"/>
    </row>
    <row r="2" spans="1:5" ht="21.75" customHeight="1" x14ac:dyDescent="0.25">
      <c r="A2" s="62" t="s">
        <v>162</v>
      </c>
      <c r="B2" s="62"/>
      <c r="C2" s="62"/>
      <c r="D2" s="62"/>
      <c r="E2" s="62"/>
    </row>
    <row r="3" spans="1:5" ht="15.75" thickBot="1" x14ac:dyDescent="0.3">
      <c r="A3" s="63" t="s">
        <v>0</v>
      </c>
      <c r="B3" s="63"/>
      <c r="C3" s="63"/>
      <c r="D3" s="63"/>
      <c r="E3" s="63"/>
    </row>
    <row r="4" spans="1:5" ht="15.75" thickBot="1" x14ac:dyDescent="0.3">
      <c r="A4" s="68" t="s">
        <v>1</v>
      </c>
      <c r="B4" s="70" t="s">
        <v>2</v>
      </c>
      <c r="C4" s="72" t="s">
        <v>3</v>
      </c>
      <c r="D4" s="60" t="s">
        <v>4</v>
      </c>
      <c r="E4" s="61"/>
    </row>
    <row r="5" spans="1:5" ht="15" customHeight="1" thickBot="1" x14ac:dyDescent="0.3">
      <c r="A5" s="69"/>
      <c r="B5" s="71"/>
      <c r="C5" s="73"/>
      <c r="D5" s="9" t="s">
        <v>5</v>
      </c>
      <c r="E5" s="19" t="s">
        <v>6</v>
      </c>
    </row>
    <row r="6" spans="1:5" ht="15" customHeight="1" thickBot="1" x14ac:dyDescent="0.3">
      <c r="A6" s="20">
        <v>1</v>
      </c>
      <c r="B6" s="8">
        <v>2</v>
      </c>
      <c r="C6" s="13">
        <v>3</v>
      </c>
      <c r="D6" s="8">
        <v>4</v>
      </c>
      <c r="E6" s="21">
        <v>5</v>
      </c>
    </row>
    <row r="7" spans="1:5" ht="18.75" customHeight="1" x14ac:dyDescent="0.25">
      <c r="A7" s="22" t="s">
        <v>7</v>
      </c>
      <c r="B7" s="7" t="s">
        <v>8</v>
      </c>
      <c r="C7" s="14">
        <f>C8+C15+C21+C31+C37+C43+C55+C60+C66+C75</f>
        <v>2652630.3890000004</v>
      </c>
      <c r="D7" s="14">
        <f t="shared" ref="D7:E7" si="0">D8+D15+D21+D31+D37+D43+D55+D60+D66+D75</f>
        <v>2649090</v>
      </c>
      <c r="E7" s="23">
        <f t="shared" si="0"/>
        <v>2960417.5599999996</v>
      </c>
    </row>
    <row r="8" spans="1:5" ht="21" customHeight="1" x14ac:dyDescent="0.25">
      <c r="A8" s="24" t="s">
        <v>9</v>
      </c>
      <c r="B8" s="6" t="s">
        <v>10</v>
      </c>
      <c r="C8" s="15">
        <f>C9</f>
        <v>1479391.5020000001</v>
      </c>
      <c r="D8" s="15">
        <f t="shared" ref="D8:E8" si="1">D9</f>
        <v>1401861</v>
      </c>
      <c r="E8" s="25">
        <f t="shared" si="1"/>
        <v>1628145.7</v>
      </c>
    </row>
    <row r="9" spans="1:5" ht="15" customHeight="1" x14ac:dyDescent="0.25">
      <c r="A9" s="24" t="s">
        <v>11</v>
      </c>
      <c r="B9" s="6" t="s">
        <v>12</v>
      </c>
      <c r="C9" s="15">
        <f>SUM(C10:C13)</f>
        <v>1479391.5020000001</v>
      </c>
      <c r="D9" s="15">
        <f t="shared" ref="D9:E9" si="2">SUM(D10:D13)</f>
        <v>1401861</v>
      </c>
      <c r="E9" s="25">
        <f t="shared" si="2"/>
        <v>1628145.7</v>
      </c>
    </row>
    <row r="10" spans="1:5" ht="40.5" customHeight="1" x14ac:dyDescent="0.25">
      <c r="A10" s="26" t="s">
        <v>13</v>
      </c>
      <c r="B10" s="3" t="s">
        <v>14</v>
      </c>
      <c r="C10" s="12">
        <v>1411457.179</v>
      </c>
      <c r="D10" s="11">
        <v>1360861</v>
      </c>
      <c r="E10" s="27">
        <v>1578145.7</v>
      </c>
    </row>
    <row r="11" spans="1:5" ht="61.5" customHeight="1" x14ac:dyDescent="0.25">
      <c r="A11" s="26" t="s">
        <v>15</v>
      </c>
      <c r="B11" s="3" t="s">
        <v>16</v>
      </c>
      <c r="C11" s="12">
        <v>10108.522999999999</v>
      </c>
      <c r="D11" s="11">
        <v>10000</v>
      </c>
      <c r="E11" s="27">
        <v>14000</v>
      </c>
    </row>
    <row r="12" spans="1:5" ht="30" customHeight="1" x14ac:dyDescent="0.25">
      <c r="A12" s="26" t="s">
        <v>17</v>
      </c>
      <c r="B12" s="3" t="s">
        <v>18</v>
      </c>
      <c r="C12" s="12">
        <v>32482.7</v>
      </c>
      <c r="D12" s="11">
        <v>31000</v>
      </c>
      <c r="E12" s="27">
        <v>36000</v>
      </c>
    </row>
    <row r="13" spans="1:5" ht="48.75" customHeight="1" x14ac:dyDescent="0.25">
      <c r="A13" s="26" t="s">
        <v>19</v>
      </c>
      <c r="B13" s="3" t="s">
        <v>20</v>
      </c>
      <c r="C13" s="12">
        <v>25343.1</v>
      </c>
      <c r="D13" s="11">
        <v>0</v>
      </c>
      <c r="E13" s="27">
        <v>0</v>
      </c>
    </row>
    <row r="14" spans="1:5" ht="24.75" customHeight="1" x14ac:dyDescent="0.25">
      <c r="A14" s="26"/>
      <c r="B14" s="3" t="s">
        <v>221</v>
      </c>
      <c r="C14" s="12">
        <f>(C9-C13)/39.1%*24.1%+C13</f>
        <v>921572.42194884911</v>
      </c>
      <c r="D14" s="12">
        <f>(D9-D13)/33.7%*18.7%+D13</f>
        <v>777887.26112759637</v>
      </c>
      <c r="E14" s="27">
        <f>(E9-E13)/38%*23%+E13</f>
        <v>985456.60789473681</v>
      </c>
    </row>
    <row r="15" spans="1:5" ht="38.25" customHeight="1" x14ac:dyDescent="0.25">
      <c r="A15" s="24" t="s">
        <v>21</v>
      </c>
      <c r="B15" s="6" t="s">
        <v>22</v>
      </c>
      <c r="C15" s="16">
        <f>C16</f>
        <v>16407</v>
      </c>
      <c r="D15" s="16">
        <f t="shared" ref="D15:E15" si="3">D16</f>
        <v>16423</v>
      </c>
      <c r="E15" s="28">
        <f t="shared" si="3"/>
        <v>15868</v>
      </c>
    </row>
    <row r="16" spans="1:5" ht="23.25" customHeight="1" x14ac:dyDescent="0.25">
      <c r="A16" s="24" t="s">
        <v>23</v>
      </c>
      <c r="B16" s="6" t="s">
        <v>24</v>
      </c>
      <c r="C16" s="16">
        <f>SUM(C17:C20)</f>
        <v>16407</v>
      </c>
      <c r="D16" s="16">
        <f t="shared" ref="D16:E16" si="4">SUM(D17:D20)</f>
        <v>16423</v>
      </c>
      <c r="E16" s="28">
        <f t="shared" si="4"/>
        <v>15868</v>
      </c>
    </row>
    <row r="17" spans="1:5" ht="39" customHeight="1" x14ac:dyDescent="0.25">
      <c r="A17" s="26" t="s">
        <v>25</v>
      </c>
      <c r="B17" s="3" t="s">
        <v>26</v>
      </c>
      <c r="C17" s="12">
        <v>7665</v>
      </c>
      <c r="D17" s="11">
        <v>7674</v>
      </c>
      <c r="E17" s="27">
        <v>7422</v>
      </c>
    </row>
    <row r="18" spans="1:5" ht="51.75" customHeight="1" x14ac:dyDescent="0.25">
      <c r="A18" s="26" t="s">
        <v>27</v>
      </c>
      <c r="B18" s="3" t="s">
        <v>28</v>
      </c>
      <c r="C18" s="12">
        <v>39</v>
      </c>
      <c r="D18" s="11">
        <v>38</v>
      </c>
      <c r="E18" s="27">
        <v>37</v>
      </c>
    </row>
    <row r="19" spans="1:5" ht="38.25" customHeight="1" x14ac:dyDescent="0.25">
      <c r="A19" s="26" t="s">
        <v>29</v>
      </c>
      <c r="B19" s="3" t="s">
        <v>30</v>
      </c>
      <c r="C19" s="12">
        <v>10047</v>
      </c>
      <c r="D19" s="11">
        <v>9997</v>
      </c>
      <c r="E19" s="27">
        <v>9610</v>
      </c>
    </row>
    <row r="20" spans="1:5" ht="43.5" customHeight="1" x14ac:dyDescent="0.25">
      <c r="A20" s="26" t="s">
        <v>31</v>
      </c>
      <c r="B20" s="3" t="s">
        <v>32</v>
      </c>
      <c r="C20" s="17">
        <v>-1344</v>
      </c>
      <c r="D20" s="18">
        <v>-1286</v>
      </c>
      <c r="E20" s="29">
        <v>-1201</v>
      </c>
    </row>
    <row r="21" spans="1:5" ht="27" customHeight="1" x14ac:dyDescent="0.25">
      <c r="A21" s="24" t="s">
        <v>33</v>
      </c>
      <c r="B21" s="6" t="s">
        <v>34</v>
      </c>
      <c r="C21" s="16">
        <f>C22+C25+C29+C27</f>
        <v>395681</v>
      </c>
      <c r="D21" s="16">
        <f t="shared" ref="D21:E21" si="5">D22+D25+D29+D27</f>
        <v>442593</v>
      </c>
      <c r="E21" s="28">
        <f t="shared" si="5"/>
        <v>519172.04</v>
      </c>
    </row>
    <row r="22" spans="1:5" ht="18" customHeight="1" x14ac:dyDescent="0.25">
      <c r="A22" s="24" t="s">
        <v>35</v>
      </c>
      <c r="B22" s="6" t="s">
        <v>36</v>
      </c>
      <c r="C22" s="16">
        <f>C23+C24</f>
        <v>313572</v>
      </c>
      <c r="D22" s="16">
        <f t="shared" ref="D22:E22" si="6">D23+D24</f>
        <v>400390</v>
      </c>
      <c r="E22" s="28">
        <f t="shared" si="6"/>
        <v>484042.04</v>
      </c>
    </row>
    <row r="23" spans="1:5" ht="18.75" customHeight="1" x14ac:dyDescent="0.25">
      <c r="A23" s="26" t="s">
        <v>37</v>
      </c>
      <c r="B23" s="3" t="s">
        <v>38</v>
      </c>
      <c r="C23" s="12">
        <v>241450</v>
      </c>
      <c r="D23" s="11">
        <v>320390</v>
      </c>
      <c r="E23" s="27">
        <v>384042.04</v>
      </c>
    </row>
    <row r="24" spans="1:5" ht="23.25" customHeight="1" x14ac:dyDescent="0.25">
      <c r="A24" s="26" t="s">
        <v>39</v>
      </c>
      <c r="B24" s="3" t="s">
        <v>40</v>
      </c>
      <c r="C24" s="12">
        <v>72122</v>
      </c>
      <c r="D24" s="11">
        <v>80000</v>
      </c>
      <c r="E24" s="27">
        <v>100000</v>
      </c>
    </row>
    <row r="25" spans="1:5" ht="17.25" customHeight="1" x14ac:dyDescent="0.25">
      <c r="A25" s="24" t="s">
        <v>41</v>
      </c>
      <c r="B25" s="6" t="s">
        <v>42</v>
      </c>
      <c r="C25" s="16">
        <f>C26</f>
        <v>53746</v>
      </c>
      <c r="D25" s="16">
        <f t="shared" ref="D25:E25" si="7">D26</f>
        <v>11075</v>
      </c>
      <c r="E25" s="28">
        <f t="shared" si="7"/>
        <v>0</v>
      </c>
    </row>
    <row r="26" spans="1:5" ht="15" customHeight="1" x14ac:dyDescent="0.25">
      <c r="A26" s="26" t="s">
        <v>43</v>
      </c>
      <c r="B26" s="3" t="s">
        <v>42</v>
      </c>
      <c r="C26" s="12">
        <v>53746</v>
      </c>
      <c r="D26" s="11">
        <v>11075</v>
      </c>
      <c r="E26" s="27">
        <v>0</v>
      </c>
    </row>
    <row r="27" spans="1:5" ht="15" customHeight="1" x14ac:dyDescent="0.25">
      <c r="A27" s="24" t="s">
        <v>44</v>
      </c>
      <c r="B27" s="6" t="s">
        <v>45</v>
      </c>
      <c r="C27" s="16">
        <f>C28</f>
        <v>0</v>
      </c>
      <c r="D27" s="16">
        <f t="shared" ref="D27:E27" si="8">D28</f>
        <v>0</v>
      </c>
      <c r="E27" s="28">
        <f t="shared" si="8"/>
        <v>266</v>
      </c>
    </row>
    <row r="28" spans="1:5" ht="15" customHeight="1" x14ac:dyDescent="0.25">
      <c r="A28" s="26" t="s">
        <v>46</v>
      </c>
      <c r="B28" s="3" t="s">
        <v>45</v>
      </c>
      <c r="C28" s="12">
        <v>0</v>
      </c>
      <c r="D28" s="11">
        <v>0</v>
      </c>
      <c r="E28" s="27">
        <v>266</v>
      </c>
    </row>
    <row r="29" spans="1:5" ht="23.25" customHeight="1" x14ac:dyDescent="0.25">
      <c r="A29" s="24" t="s">
        <v>47</v>
      </c>
      <c r="B29" s="6" t="s">
        <v>48</v>
      </c>
      <c r="C29" s="16">
        <f>C30</f>
        <v>28363</v>
      </c>
      <c r="D29" s="16">
        <f t="shared" ref="D29:E29" si="9">D30</f>
        <v>31128</v>
      </c>
      <c r="E29" s="28">
        <f t="shared" si="9"/>
        <v>34864</v>
      </c>
    </row>
    <row r="30" spans="1:5" ht="23.25" customHeight="1" x14ac:dyDescent="0.25">
      <c r="A30" s="26" t="s">
        <v>49</v>
      </c>
      <c r="B30" s="3" t="s">
        <v>50</v>
      </c>
      <c r="C30" s="12">
        <v>28363</v>
      </c>
      <c r="D30" s="11">
        <v>31128</v>
      </c>
      <c r="E30" s="27">
        <v>34864</v>
      </c>
    </row>
    <row r="31" spans="1:5" ht="27.75" customHeight="1" x14ac:dyDescent="0.25">
      <c r="A31" s="24" t="s">
        <v>51</v>
      </c>
      <c r="B31" s="6" t="s">
        <v>52</v>
      </c>
      <c r="C31" s="16">
        <f>C32+C34</f>
        <v>364316.74300000002</v>
      </c>
      <c r="D31" s="16">
        <f t="shared" ref="D31:E31" si="10">D32+D34</f>
        <v>430331</v>
      </c>
      <c r="E31" s="28">
        <f t="shared" si="10"/>
        <v>441583</v>
      </c>
    </row>
    <row r="32" spans="1:5" ht="15" customHeight="1" x14ac:dyDescent="0.25">
      <c r="A32" s="24" t="s">
        <v>53</v>
      </c>
      <c r="B32" s="6" t="s">
        <v>54</v>
      </c>
      <c r="C32" s="16">
        <f>C33</f>
        <v>66823.803</v>
      </c>
      <c r="D32" s="16">
        <f t="shared" ref="D32:E32" si="11">D33</f>
        <v>90162</v>
      </c>
      <c r="E32" s="28">
        <f t="shared" si="11"/>
        <v>99178</v>
      </c>
    </row>
    <row r="33" spans="1:5" ht="31.5" customHeight="1" x14ac:dyDescent="0.25">
      <c r="A33" s="26" t="s">
        <v>55</v>
      </c>
      <c r="B33" s="3" t="s">
        <v>56</v>
      </c>
      <c r="C33" s="12">
        <v>66823.803</v>
      </c>
      <c r="D33" s="11">
        <v>90162</v>
      </c>
      <c r="E33" s="27">
        <v>99178</v>
      </c>
    </row>
    <row r="34" spans="1:5" ht="15" customHeight="1" x14ac:dyDescent="0.25">
      <c r="A34" s="24" t="s">
        <v>57</v>
      </c>
      <c r="B34" s="6" t="s">
        <v>58</v>
      </c>
      <c r="C34" s="16">
        <f>C35+C36</f>
        <v>297492.94</v>
      </c>
      <c r="D34" s="16">
        <f t="shared" ref="D34:E34" si="12">D35+D36</f>
        <v>340169</v>
      </c>
      <c r="E34" s="28">
        <f t="shared" si="12"/>
        <v>342405</v>
      </c>
    </row>
    <row r="35" spans="1:5" ht="15" customHeight="1" x14ac:dyDescent="0.25">
      <c r="A35" s="26" t="s">
        <v>59</v>
      </c>
      <c r="B35" s="3" t="s">
        <v>60</v>
      </c>
      <c r="C35" s="12">
        <v>263692.94</v>
      </c>
      <c r="D35" s="11">
        <v>310169</v>
      </c>
      <c r="E35" s="27">
        <v>312405</v>
      </c>
    </row>
    <row r="36" spans="1:5" ht="15" customHeight="1" x14ac:dyDescent="0.25">
      <c r="A36" s="26" t="s">
        <v>61</v>
      </c>
      <c r="B36" s="3" t="s">
        <v>62</v>
      </c>
      <c r="C36" s="12">
        <v>33800</v>
      </c>
      <c r="D36" s="11">
        <v>30000</v>
      </c>
      <c r="E36" s="27">
        <v>30000</v>
      </c>
    </row>
    <row r="37" spans="1:5" ht="22.5" customHeight="1" x14ac:dyDescent="0.25">
      <c r="A37" s="24" t="s">
        <v>63</v>
      </c>
      <c r="B37" s="6" t="s">
        <v>64</v>
      </c>
      <c r="C37" s="16">
        <f>C38+C40</f>
        <v>17108</v>
      </c>
      <c r="D37" s="16">
        <f t="shared" ref="D37:E37" si="13">D38+D40</f>
        <v>17775</v>
      </c>
      <c r="E37" s="28">
        <f t="shared" si="13"/>
        <v>18470</v>
      </c>
    </row>
    <row r="38" spans="1:5" ht="23.25" customHeight="1" x14ac:dyDescent="0.25">
      <c r="A38" s="24" t="s">
        <v>65</v>
      </c>
      <c r="B38" s="6" t="s">
        <v>66</v>
      </c>
      <c r="C38" s="16">
        <f>C39</f>
        <v>16748</v>
      </c>
      <c r="D38" s="16">
        <f t="shared" ref="D38:E38" si="14">D39</f>
        <v>17415</v>
      </c>
      <c r="E38" s="28">
        <f t="shared" si="14"/>
        <v>18110</v>
      </c>
    </row>
    <row r="39" spans="1:5" ht="27.75" customHeight="1" x14ac:dyDescent="0.25">
      <c r="A39" s="26" t="s">
        <v>67</v>
      </c>
      <c r="B39" s="3" t="s">
        <v>68</v>
      </c>
      <c r="C39" s="12">
        <v>16748</v>
      </c>
      <c r="D39" s="11">
        <v>17415</v>
      </c>
      <c r="E39" s="27">
        <v>18110</v>
      </c>
    </row>
    <row r="40" spans="1:5" ht="23.25" customHeight="1" x14ac:dyDescent="0.25">
      <c r="A40" s="24" t="s">
        <v>69</v>
      </c>
      <c r="B40" s="6" t="s">
        <v>70</v>
      </c>
      <c r="C40" s="16">
        <f>C41+C42</f>
        <v>360</v>
      </c>
      <c r="D40" s="16">
        <f t="shared" ref="D40:E40" si="15">D41+D42</f>
        <v>360</v>
      </c>
      <c r="E40" s="28">
        <f t="shared" si="15"/>
        <v>360</v>
      </c>
    </row>
    <row r="41" spans="1:5" ht="18.75" customHeight="1" x14ac:dyDescent="0.25">
      <c r="A41" s="26" t="s">
        <v>71</v>
      </c>
      <c r="B41" s="3" t="s">
        <v>72</v>
      </c>
      <c r="C41" s="12">
        <v>300</v>
      </c>
      <c r="D41" s="11">
        <v>300</v>
      </c>
      <c r="E41" s="27">
        <v>300</v>
      </c>
    </row>
    <row r="42" spans="1:5" ht="40.5" customHeight="1" x14ac:dyDescent="0.25">
      <c r="A42" s="26" t="s">
        <v>73</v>
      </c>
      <c r="B42" s="3" t="s">
        <v>74</v>
      </c>
      <c r="C42" s="12">
        <v>60</v>
      </c>
      <c r="D42" s="11">
        <v>60</v>
      </c>
      <c r="E42" s="27">
        <v>60</v>
      </c>
    </row>
    <row r="43" spans="1:5" ht="35.25" customHeight="1" x14ac:dyDescent="0.25">
      <c r="A43" s="24" t="s">
        <v>75</v>
      </c>
      <c r="B43" s="6" t="s">
        <v>76</v>
      </c>
      <c r="C43" s="16">
        <f>C44+C49+C51+C53</f>
        <v>258437.81299999999</v>
      </c>
      <c r="D43" s="16">
        <f t="shared" ref="D43:E43" si="16">D44+D49+D51+D53</f>
        <v>251696</v>
      </c>
      <c r="E43" s="28">
        <f t="shared" si="16"/>
        <v>250278</v>
      </c>
    </row>
    <row r="44" spans="1:5" ht="50.25" customHeight="1" x14ac:dyDescent="0.25">
      <c r="A44" s="24" t="s">
        <v>77</v>
      </c>
      <c r="B44" s="6" t="s">
        <v>78</v>
      </c>
      <c r="C44" s="16">
        <f>SUM(C45:C48)</f>
        <v>195447.81299999999</v>
      </c>
      <c r="D44" s="16">
        <f t="shared" ref="D44:E44" si="17">SUM(D45:D48)</f>
        <v>205801</v>
      </c>
      <c r="E44" s="28">
        <f t="shared" si="17"/>
        <v>207128</v>
      </c>
    </row>
    <row r="45" spans="1:5" ht="39" customHeight="1" x14ac:dyDescent="0.25">
      <c r="A45" s="26" t="s">
        <v>79</v>
      </c>
      <c r="B45" s="3" t="s">
        <v>80</v>
      </c>
      <c r="C45" s="12">
        <v>164637</v>
      </c>
      <c r="D45" s="11">
        <v>164637</v>
      </c>
      <c r="E45" s="27">
        <v>164637</v>
      </c>
    </row>
    <row r="46" spans="1:5" ht="47.25" customHeight="1" x14ac:dyDescent="0.25">
      <c r="A46" s="26" t="s">
        <v>81</v>
      </c>
      <c r="B46" s="3" t="s">
        <v>82</v>
      </c>
      <c r="C46" s="12">
        <v>8000</v>
      </c>
      <c r="D46" s="11">
        <v>8000</v>
      </c>
      <c r="E46" s="27">
        <v>8000</v>
      </c>
    </row>
    <row r="47" spans="1:5" ht="51" customHeight="1" x14ac:dyDescent="0.25">
      <c r="A47" s="26" t="s">
        <v>83</v>
      </c>
      <c r="B47" s="3" t="s">
        <v>84</v>
      </c>
      <c r="C47" s="12">
        <v>299.81299999999999</v>
      </c>
      <c r="D47" s="11">
        <v>4553</v>
      </c>
      <c r="E47" s="27">
        <v>4735</v>
      </c>
    </row>
    <row r="48" spans="1:5" ht="23.25" customHeight="1" x14ac:dyDescent="0.25">
      <c r="A48" s="26" t="s">
        <v>85</v>
      </c>
      <c r="B48" s="3" t="s">
        <v>86</v>
      </c>
      <c r="C48" s="12">
        <v>22511</v>
      </c>
      <c r="D48" s="11">
        <v>28611</v>
      </c>
      <c r="E48" s="27">
        <v>29756</v>
      </c>
    </row>
    <row r="49" spans="1:5" ht="29.25" customHeight="1" x14ac:dyDescent="0.25">
      <c r="A49" s="24" t="s">
        <v>87</v>
      </c>
      <c r="B49" s="6" t="s">
        <v>88</v>
      </c>
      <c r="C49" s="16">
        <f>C50</f>
        <v>20</v>
      </c>
      <c r="D49" s="16">
        <f t="shared" ref="D49:E49" si="18">D50</f>
        <v>20</v>
      </c>
      <c r="E49" s="28">
        <f t="shared" si="18"/>
        <v>20</v>
      </c>
    </row>
    <row r="50" spans="1:5" ht="28.5" customHeight="1" x14ac:dyDescent="0.25">
      <c r="A50" s="26" t="s">
        <v>89</v>
      </c>
      <c r="B50" s="3" t="s">
        <v>90</v>
      </c>
      <c r="C50" s="12">
        <v>20</v>
      </c>
      <c r="D50" s="11">
        <v>20</v>
      </c>
      <c r="E50" s="27">
        <v>20</v>
      </c>
    </row>
    <row r="51" spans="1:5" ht="15.75" customHeight="1" x14ac:dyDescent="0.25">
      <c r="A51" s="24" t="s">
        <v>91</v>
      </c>
      <c r="B51" s="6" t="s">
        <v>92</v>
      </c>
      <c r="C51" s="16">
        <f>C52</f>
        <v>50</v>
      </c>
      <c r="D51" s="16">
        <f t="shared" ref="D51:E51" si="19">D52</f>
        <v>50</v>
      </c>
      <c r="E51" s="28">
        <f t="shared" si="19"/>
        <v>50</v>
      </c>
    </row>
    <row r="52" spans="1:5" ht="24.75" customHeight="1" x14ac:dyDescent="0.25">
      <c r="A52" s="26" t="s">
        <v>93</v>
      </c>
      <c r="B52" s="3" t="s">
        <v>94</v>
      </c>
      <c r="C52" s="12">
        <v>50</v>
      </c>
      <c r="D52" s="11">
        <v>50</v>
      </c>
      <c r="E52" s="27">
        <v>50</v>
      </c>
    </row>
    <row r="53" spans="1:5" ht="48.75" customHeight="1" x14ac:dyDescent="0.25">
      <c r="A53" s="24" t="s">
        <v>95</v>
      </c>
      <c r="B53" s="6" t="s">
        <v>96</v>
      </c>
      <c r="C53" s="16">
        <f>C54</f>
        <v>62920</v>
      </c>
      <c r="D53" s="16">
        <f t="shared" ref="D53:E53" si="20">D54</f>
        <v>45825</v>
      </c>
      <c r="E53" s="28">
        <f t="shared" si="20"/>
        <v>43080</v>
      </c>
    </row>
    <row r="54" spans="1:5" ht="49.5" customHeight="1" x14ac:dyDescent="0.25">
      <c r="A54" s="26" t="s">
        <v>97</v>
      </c>
      <c r="B54" s="3" t="s">
        <v>98</v>
      </c>
      <c r="C54" s="12">
        <v>62920</v>
      </c>
      <c r="D54" s="11">
        <v>45825</v>
      </c>
      <c r="E54" s="27">
        <v>43080</v>
      </c>
    </row>
    <row r="55" spans="1:5" ht="29.25" customHeight="1" x14ac:dyDescent="0.25">
      <c r="A55" s="24" t="s">
        <v>99</v>
      </c>
      <c r="B55" s="6" t="s">
        <v>100</v>
      </c>
      <c r="C55" s="16">
        <f>C56</f>
        <v>3884</v>
      </c>
      <c r="D55" s="16">
        <f t="shared" ref="D55:E55" si="21">D56</f>
        <v>3884</v>
      </c>
      <c r="E55" s="28">
        <f t="shared" si="21"/>
        <v>3884</v>
      </c>
    </row>
    <row r="56" spans="1:5" ht="15" customHeight="1" x14ac:dyDescent="0.25">
      <c r="A56" s="24" t="s">
        <v>101</v>
      </c>
      <c r="B56" s="6" t="s">
        <v>102</v>
      </c>
      <c r="C56" s="16">
        <f>SUM(C57:C59)</f>
        <v>3884</v>
      </c>
      <c r="D56" s="16">
        <f t="shared" ref="D56:E56" si="22">SUM(D57:D59)</f>
        <v>3884</v>
      </c>
      <c r="E56" s="28">
        <f t="shared" si="22"/>
        <v>3884</v>
      </c>
    </row>
    <row r="57" spans="1:5" ht="23.25" customHeight="1" x14ac:dyDescent="0.25">
      <c r="A57" s="26" t="s">
        <v>103</v>
      </c>
      <c r="B57" s="3" t="s">
        <v>104</v>
      </c>
      <c r="C57" s="12">
        <v>1350</v>
      </c>
      <c r="D57" s="11">
        <v>1350</v>
      </c>
      <c r="E57" s="27">
        <v>1350</v>
      </c>
    </row>
    <row r="58" spans="1:5" ht="15" customHeight="1" x14ac:dyDescent="0.25">
      <c r="A58" s="26" t="s">
        <v>105</v>
      </c>
      <c r="B58" s="3" t="s">
        <v>106</v>
      </c>
      <c r="C58" s="12">
        <v>1750</v>
      </c>
      <c r="D58" s="11">
        <v>1750</v>
      </c>
      <c r="E58" s="27">
        <v>1750</v>
      </c>
    </row>
    <row r="59" spans="1:5" ht="15" customHeight="1" x14ac:dyDescent="0.25">
      <c r="A59" s="26" t="s">
        <v>107</v>
      </c>
      <c r="B59" s="3" t="s">
        <v>108</v>
      </c>
      <c r="C59" s="12">
        <v>784</v>
      </c>
      <c r="D59" s="11">
        <v>784</v>
      </c>
      <c r="E59" s="27">
        <v>784</v>
      </c>
    </row>
    <row r="60" spans="1:5" ht="33" customHeight="1" x14ac:dyDescent="0.25">
      <c r="A60" s="24" t="s">
        <v>109</v>
      </c>
      <c r="B60" s="6" t="s">
        <v>110</v>
      </c>
      <c r="C60" s="16">
        <f>C61+C63</f>
        <v>18530.677</v>
      </c>
      <c r="D60" s="16">
        <f t="shared" ref="D60:E60" si="23">D61+D63</f>
        <v>12206</v>
      </c>
      <c r="E60" s="28">
        <f t="shared" si="23"/>
        <v>10919.82</v>
      </c>
    </row>
    <row r="61" spans="1:5" ht="15" customHeight="1" x14ac:dyDescent="0.25">
      <c r="A61" s="24" t="s">
        <v>111</v>
      </c>
      <c r="B61" s="6" t="s">
        <v>112</v>
      </c>
      <c r="C61" s="16">
        <f>C62</f>
        <v>11936.603999999999</v>
      </c>
      <c r="D61" s="16">
        <f t="shared" ref="D61:E61" si="24">D62</f>
        <v>10516</v>
      </c>
      <c r="E61" s="28">
        <f t="shared" si="24"/>
        <v>9315.82</v>
      </c>
    </row>
    <row r="62" spans="1:5" ht="15" customHeight="1" x14ac:dyDescent="0.25">
      <c r="A62" s="26" t="s">
        <v>113</v>
      </c>
      <c r="B62" s="3" t="s">
        <v>114</v>
      </c>
      <c r="C62" s="12">
        <v>11936.603999999999</v>
      </c>
      <c r="D62" s="11">
        <v>10516</v>
      </c>
      <c r="E62" s="27">
        <v>9315.82</v>
      </c>
    </row>
    <row r="63" spans="1:5" ht="15" customHeight="1" x14ac:dyDescent="0.25">
      <c r="A63" s="24" t="s">
        <v>115</v>
      </c>
      <c r="B63" s="6" t="s">
        <v>116</v>
      </c>
      <c r="C63" s="16">
        <f>SUM(C64:C65)</f>
        <v>6594.0730000000003</v>
      </c>
      <c r="D63" s="16">
        <f t="shared" ref="D63:E63" si="25">SUM(D64:D65)</f>
        <v>1690</v>
      </c>
      <c r="E63" s="28">
        <f t="shared" si="25"/>
        <v>1604</v>
      </c>
    </row>
    <row r="64" spans="1:5" ht="23.25" customHeight="1" x14ac:dyDescent="0.25">
      <c r="A64" s="26" t="s">
        <v>117</v>
      </c>
      <c r="B64" s="3" t="s">
        <v>118</v>
      </c>
      <c r="C64" s="12">
        <v>198</v>
      </c>
      <c r="D64" s="11">
        <v>198</v>
      </c>
      <c r="E64" s="27">
        <v>198</v>
      </c>
    </row>
    <row r="65" spans="1:5" ht="15" customHeight="1" x14ac:dyDescent="0.25">
      <c r="A65" s="26" t="s">
        <v>119</v>
      </c>
      <c r="B65" s="3" t="s">
        <v>120</v>
      </c>
      <c r="C65" s="12">
        <v>6396.0730000000003</v>
      </c>
      <c r="D65" s="11">
        <v>1492</v>
      </c>
      <c r="E65" s="27">
        <v>1406</v>
      </c>
    </row>
    <row r="66" spans="1:5" ht="23.25" customHeight="1" x14ac:dyDescent="0.25">
      <c r="A66" s="24" t="s">
        <v>121</v>
      </c>
      <c r="B66" s="6" t="s">
        <v>122</v>
      </c>
      <c r="C66" s="16">
        <f>C67+C69+C71+C73</f>
        <v>82380</v>
      </c>
      <c r="D66" s="16">
        <f t="shared" ref="D66:E66" si="26">D67+D69+D71+D73</f>
        <v>59321</v>
      </c>
      <c r="E66" s="28">
        <f t="shared" si="26"/>
        <v>60097</v>
      </c>
    </row>
    <row r="67" spans="1:5" ht="15" customHeight="1" x14ac:dyDescent="0.25">
      <c r="A67" s="24" t="s">
        <v>123</v>
      </c>
      <c r="B67" s="6" t="s">
        <v>124</v>
      </c>
      <c r="C67" s="16">
        <f>C68</f>
        <v>3000</v>
      </c>
      <c r="D67" s="16">
        <f t="shared" ref="D67:E67" si="27">D68</f>
        <v>3000</v>
      </c>
      <c r="E67" s="28">
        <f t="shared" si="27"/>
        <v>3000</v>
      </c>
    </row>
    <row r="68" spans="1:5" ht="20.25" customHeight="1" x14ac:dyDescent="0.25">
      <c r="A68" s="26" t="s">
        <v>125</v>
      </c>
      <c r="B68" s="3" t="s">
        <v>126</v>
      </c>
      <c r="C68" s="12">
        <v>3000</v>
      </c>
      <c r="D68" s="11">
        <v>3000</v>
      </c>
      <c r="E68" s="27">
        <v>3000</v>
      </c>
    </row>
    <row r="69" spans="1:5" ht="46.5" customHeight="1" x14ac:dyDescent="0.25">
      <c r="A69" s="24" t="s">
        <v>127</v>
      </c>
      <c r="B69" s="6" t="s">
        <v>128</v>
      </c>
      <c r="C69" s="16">
        <f>C70</f>
        <v>68056</v>
      </c>
      <c r="D69" s="16">
        <f t="shared" ref="D69:E69" si="28">D70</f>
        <v>46323</v>
      </c>
      <c r="E69" s="28">
        <f t="shared" si="28"/>
        <v>46323</v>
      </c>
    </row>
    <row r="70" spans="1:5" ht="52.5" customHeight="1" x14ac:dyDescent="0.25">
      <c r="A70" s="26" t="s">
        <v>129</v>
      </c>
      <c r="B70" s="3" t="s">
        <v>130</v>
      </c>
      <c r="C70" s="12">
        <v>68056</v>
      </c>
      <c r="D70" s="11">
        <v>46323</v>
      </c>
      <c r="E70" s="27">
        <v>46323</v>
      </c>
    </row>
    <row r="71" spans="1:5" ht="23.25" customHeight="1" x14ac:dyDescent="0.25">
      <c r="A71" s="24" t="s">
        <v>131</v>
      </c>
      <c r="B71" s="6" t="s">
        <v>132</v>
      </c>
      <c r="C71" s="16">
        <f>C72</f>
        <v>10324</v>
      </c>
      <c r="D71" s="16">
        <f t="shared" ref="D71:E71" si="29">D72</f>
        <v>8998</v>
      </c>
      <c r="E71" s="28">
        <f t="shared" si="29"/>
        <v>9774</v>
      </c>
    </row>
    <row r="72" spans="1:5" ht="23.25" customHeight="1" x14ac:dyDescent="0.25">
      <c r="A72" s="26" t="s">
        <v>133</v>
      </c>
      <c r="B72" s="3" t="s">
        <v>134</v>
      </c>
      <c r="C72" s="12">
        <v>10324</v>
      </c>
      <c r="D72" s="11">
        <v>8998</v>
      </c>
      <c r="E72" s="27">
        <v>9774</v>
      </c>
    </row>
    <row r="73" spans="1:5" ht="40.5" customHeight="1" x14ac:dyDescent="0.25">
      <c r="A73" s="24" t="s">
        <v>135</v>
      </c>
      <c r="B73" s="6" t="s">
        <v>136</v>
      </c>
      <c r="C73" s="16">
        <f>C74</f>
        <v>1000</v>
      </c>
      <c r="D73" s="16">
        <f t="shared" ref="D73:E73" si="30">D74</f>
        <v>1000</v>
      </c>
      <c r="E73" s="28">
        <f t="shared" si="30"/>
        <v>1000</v>
      </c>
    </row>
    <row r="74" spans="1:5" ht="37.5" customHeight="1" x14ac:dyDescent="0.25">
      <c r="A74" s="26" t="s">
        <v>137</v>
      </c>
      <c r="B74" s="3" t="s">
        <v>138</v>
      </c>
      <c r="C74" s="12">
        <v>1000</v>
      </c>
      <c r="D74" s="11">
        <v>1000</v>
      </c>
      <c r="E74" s="27">
        <v>1000</v>
      </c>
    </row>
    <row r="75" spans="1:5" ht="26.25" customHeight="1" x14ac:dyDescent="0.25">
      <c r="A75" s="24" t="s">
        <v>139</v>
      </c>
      <c r="B75" s="6" t="s">
        <v>140</v>
      </c>
      <c r="C75" s="16">
        <f>C76</f>
        <v>16493.653999999999</v>
      </c>
      <c r="D75" s="16">
        <f t="shared" ref="D75:E76" si="31">D76</f>
        <v>13000</v>
      </c>
      <c r="E75" s="28">
        <f t="shared" si="31"/>
        <v>12000</v>
      </c>
    </row>
    <row r="76" spans="1:5" ht="15" customHeight="1" x14ac:dyDescent="0.25">
      <c r="A76" s="24" t="s">
        <v>141</v>
      </c>
      <c r="B76" s="6" t="s">
        <v>142</v>
      </c>
      <c r="C76" s="16">
        <f>C77</f>
        <v>16493.653999999999</v>
      </c>
      <c r="D76" s="16">
        <f t="shared" si="31"/>
        <v>13000</v>
      </c>
      <c r="E76" s="28">
        <f t="shared" si="31"/>
        <v>12000</v>
      </c>
    </row>
    <row r="77" spans="1:5" ht="15" customHeight="1" x14ac:dyDescent="0.25">
      <c r="A77" s="26" t="s">
        <v>143</v>
      </c>
      <c r="B77" s="3" t="s">
        <v>144</v>
      </c>
      <c r="C77" s="12">
        <v>16493.653999999999</v>
      </c>
      <c r="D77" s="11">
        <v>13000</v>
      </c>
      <c r="E77" s="27">
        <v>12000</v>
      </c>
    </row>
    <row r="78" spans="1:5" ht="24.75" customHeight="1" x14ac:dyDescent="0.25">
      <c r="A78" s="24" t="s">
        <v>145</v>
      </c>
      <c r="B78" s="6" t="s">
        <v>146</v>
      </c>
      <c r="C78" s="16">
        <f>C79</f>
        <v>3897671.0810000002</v>
      </c>
      <c r="D78" s="16">
        <f t="shared" ref="D78:E78" si="32">D79</f>
        <v>2866992.36</v>
      </c>
      <c r="E78" s="28">
        <f t="shared" si="32"/>
        <v>2811589.17</v>
      </c>
    </row>
    <row r="79" spans="1:5" ht="31.5" customHeight="1" x14ac:dyDescent="0.25">
      <c r="A79" s="24" t="s">
        <v>147</v>
      </c>
      <c r="B79" s="6" t="s">
        <v>148</v>
      </c>
      <c r="C79" s="16">
        <f>C80+C83+C126+C150</f>
        <v>3897671.0810000002</v>
      </c>
      <c r="D79" s="16">
        <f>D80+D83+D126+D150</f>
        <v>2866992.36</v>
      </c>
      <c r="E79" s="28">
        <f>E80+E83+E126+E150</f>
        <v>2811589.17</v>
      </c>
    </row>
    <row r="80" spans="1:5" ht="19.5" customHeight="1" x14ac:dyDescent="0.25">
      <c r="A80" s="24" t="s">
        <v>149</v>
      </c>
      <c r="B80" s="6" t="s">
        <v>150</v>
      </c>
      <c r="C80" s="16">
        <f>C81+C82</f>
        <v>103462</v>
      </c>
      <c r="D80" s="16">
        <f t="shared" ref="D80:E80" si="33">D81+D82</f>
        <v>1835</v>
      </c>
      <c r="E80" s="28">
        <f t="shared" si="33"/>
        <v>1535</v>
      </c>
    </row>
    <row r="81" spans="1:5" ht="15" customHeight="1" x14ac:dyDescent="0.25">
      <c r="A81" s="26" t="s">
        <v>194</v>
      </c>
      <c r="B81" s="3" t="s">
        <v>195</v>
      </c>
      <c r="C81" s="12">
        <v>18862</v>
      </c>
      <c r="D81" s="11">
        <v>1835</v>
      </c>
      <c r="E81" s="27">
        <v>1535</v>
      </c>
    </row>
    <row r="82" spans="1:5" ht="15" customHeight="1" x14ac:dyDescent="0.25">
      <c r="A82" s="26" t="s">
        <v>243</v>
      </c>
      <c r="B82" s="3" t="s">
        <v>244</v>
      </c>
      <c r="C82" s="12">
        <v>84600</v>
      </c>
      <c r="D82" s="40">
        <v>0</v>
      </c>
      <c r="E82" s="27">
        <v>0</v>
      </c>
    </row>
    <row r="83" spans="1:5" ht="24.75" customHeight="1" x14ac:dyDescent="0.25">
      <c r="A83" s="24" t="s">
        <v>151</v>
      </c>
      <c r="B83" s="6" t="s">
        <v>152</v>
      </c>
      <c r="C83" s="16">
        <f>SUM(C84:C94)+C95</f>
        <v>1621127.3810000001</v>
      </c>
      <c r="D83" s="16">
        <f t="shared" ref="D83:E83" si="34">SUM(D84:D94)+D95</f>
        <v>730728.36</v>
      </c>
      <c r="E83" s="28">
        <f t="shared" si="34"/>
        <v>672535.16999999993</v>
      </c>
    </row>
    <row r="84" spans="1:5" s="37" customFormat="1" ht="27" customHeight="1" x14ac:dyDescent="0.25">
      <c r="A84" s="32" t="s">
        <v>237</v>
      </c>
      <c r="B84" s="33" t="s">
        <v>238</v>
      </c>
      <c r="C84" s="34">
        <v>17584</v>
      </c>
      <c r="D84" s="35">
        <v>142500</v>
      </c>
      <c r="E84" s="36">
        <v>48916</v>
      </c>
    </row>
    <row r="85" spans="1:5" s="37" customFormat="1" ht="23.25" customHeight="1" x14ac:dyDescent="0.25">
      <c r="A85" s="32" t="s">
        <v>202</v>
      </c>
      <c r="B85" s="33" t="s">
        <v>200</v>
      </c>
      <c r="C85" s="34">
        <v>2600</v>
      </c>
      <c r="D85" s="35">
        <v>0</v>
      </c>
      <c r="E85" s="36">
        <v>0</v>
      </c>
    </row>
    <row r="86" spans="1:5" s="37" customFormat="1" ht="50.25" customHeight="1" x14ac:dyDescent="0.25">
      <c r="A86" s="32" t="s">
        <v>231</v>
      </c>
      <c r="B86" s="38" t="s">
        <v>230</v>
      </c>
      <c r="C86" s="34">
        <v>0</v>
      </c>
      <c r="D86" s="39">
        <v>0</v>
      </c>
      <c r="E86" s="36">
        <v>2252</v>
      </c>
    </row>
    <row r="87" spans="1:5" s="37" customFormat="1" ht="15" customHeight="1" x14ac:dyDescent="0.25">
      <c r="A87" s="32" t="s">
        <v>201</v>
      </c>
      <c r="B87" s="33" t="s">
        <v>203</v>
      </c>
      <c r="C87" s="34">
        <v>0</v>
      </c>
      <c r="D87" s="35">
        <v>0</v>
      </c>
      <c r="E87" s="36">
        <v>73541.865999999995</v>
      </c>
    </row>
    <row r="88" spans="1:5" s="37" customFormat="1" ht="24.75" customHeight="1" x14ac:dyDescent="0.25">
      <c r="A88" s="32" t="s">
        <v>204</v>
      </c>
      <c r="B88" s="33" t="s">
        <v>208</v>
      </c>
      <c r="C88" s="34">
        <v>0</v>
      </c>
      <c r="D88" s="35">
        <v>13527.3</v>
      </c>
      <c r="E88" s="36">
        <v>6663.46</v>
      </c>
    </row>
    <row r="89" spans="1:5" s="37" customFormat="1" ht="23.25" customHeight="1" x14ac:dyDescent="0.25">
      <c r="A89" s="32" t="s">
        <v>226</v>
      </c>
      <c r="B89" s="33" t="s">
        <v>229</v>
      </c>
      <c r="C89" s="34">
        <v>0</v>
      </c>
      <c r="D89" s="35">
        <v>55650</v>
      </c>
      <c r="E89" s="36">
        <v>0</v>
      </c>
    </row>
    <row r="90" spans="1:5" s="42" customFormat="1" ht="36" x14ac:dyDescent="0.2">
      <c r="A90" s="32" t="s">
        <v>249</v>
      </c>
      <c r="B90" s="41" t="s">
        <v>250</v>
      </c>
      <c r="C90" s="34">
        <v>29559</v>
      </c>
      <c r="D90" s="35">
        <v>57968</v>
      </c>
      <c r="E90" s="36">
        <v>57968</v>
      </c>
    </row>
    <row r="91" spans="1:5" s="37" customFormat="1" ht="23.25" customHeight="1" x14ac:dyDescent="0.25">
      <c r="A91" s="32" t="s">
        <v>227</v>
      </c>
      <c r="B91" s="33" t="s">
        <v>228</v>
      </c>
      <c r="C91" s="34">
        <v>2038.1</v>
      </c>
      <c r="D91" s="35">
        <v>0</v>
      </c>
      <c r="E91" s="36">
        <v>0</v>
      </c>
    </row>
    <row r="92" spans="1:5" s="37" customFormat="1" ht="27" customHeight="1" x14ac:dyDescent="0.25">
      <c r="A92" s="32" t="s">
        <v>206</v>
      </c>
      <c r="B92" s="33" t="s">
        <v>205</v>
      </c>
      <c r="C92" s="34">
        <v>836559.08200000005</v>
      </c>
      <c r="D92" s="35">
        <v>0</v>
      </c>
      <c r="E92" s="36">
        <v>0</v>
      </c>
    </row>
    <row r="93" spans="1:5" s="37" customFormat="1" ht="27" customHeight="1" x14ac:dyDescent="0.25">
      <c r="A93" s="32" t="s">
        <v>207</v>
      </c>
      <c r="B93" s="33" t="s">
        <v>209</v>
      </c>
      <c r="C93" s="34">
        <v>105436.04</v>
      </c>
      <c r="D93" s="35">
        <v>139382.82999999999</v>
      </c>
      <c r="E93" s="36">
        <v>0</v>
      </c>
    </row>
    <row r="94" spans="1:5" s="37" customFormat="1" ht="36.75" customHeight="1" x14ac:dyDescent="0.25">
      <c r="A94" s="32" t="s">
        <v>239</v>
      </c>
      <c r="B94" s="33" t="s">
        <v>240</v>
      </c>
      <c r="C94" s="34">
        <v>7188</v>
      </c>
      <c r="D94" s="35">
        <v>37812</v>
      </c>
      <c r="E94" s="36">
        <v>0</v>
      </c>
    </row>
    <row r="95" spans="1:5" ht="21" customHeight="1" x14ac:dyDescent="0.25">
      <c r="A95" s="24" t="s">
        <v>153</v>
      </c>
      <c r="B95" s="6" t="s">
        <v>154</v>
      </c>
      <c r="C95" s="16">
        <f>SUM(C96:C125)</f>
        <v>620163.15899999999</v>
      </c>
      <c r="D95" s="16">
        <f t="shared" ref="D95:E95" si="35">SUM(D96:D125)</f>
        <v>283888.23</v>
      </c>
      <c r="E95" s="28">
        <f t="shared" si="35"/>
        <v>483193.84399999998</v>
      </c>
    </row>
    <row r="96" spans="1:5" s="37" customFormat="1" ht="35.25" customHeight="1" x14ac:dyDescent="0.25">
      <c r="A96" s="32" t="s">
        <v>198</v>
      </c>
      <c r="B96" s="33" t="s">
        <v>183</v>
      </c>
      <c r="C96" s="34">
        <v>0</v>
      </c>
      <c r="D96" s="35">
        <v>96901.79</v>
      </c>
      <c r="E96" s="36">
        <v>75675.8</v>
      </c>
    </row>
    <row r="97" spans="1:5" s="37" customFormat="1" ht="41.25" customHeight="1" x14ac:dyDescent="0.25">
      <c r="A97" s="32" t="s">
        <v>198</v>
      </c>
      <c r="B97" s="33" t="s">
        <v>163</v>
      </c>
      <c r="C97" s="34">
        <v>10440</v>
      </c>
      <c r="D97" s="35">
        <v>0</v>
      </c>
      <c r="E97" s="36">
        <v>0</v>
      </c>
    </row>
    <row r="98" spans="1:5" s="37" customFormat="1" ht="36.75" customHeight="1" x14ac:dyDescent="0.25">
      <c r="A98" s="32" t="s">
        <v>198</v>
      </c>
      <c r="B98" s="33" t="s">
        <v>182</v>
      </c>
      <c r="C98" s="34">
        <v>1104.26</v>
      </c>
      <c r="D98" s="35">
        <v>1570</v>
      </c>
      <c r="E98" s="36">
        <v>0</v>
      </c>
    </row>
    <row r="99" spans="1:5" s="37" customFormat="1" ht="35.25" customHeight="1" x14ac:dyDescent="0.25">
      <c r="A99" s="32" t="s">
        <v>198</v>
      </c>
      <c r="B99" s="33" t="s">
        <v>184</v>
      </c>
      <c r="C99" s="34">
        <v>0</v>
      </c>
      <c r="D99" s="35">
        <v>7314</v>
      </c>
      <c r="E99" s="36">
        <v>0</v>
      </c>
    </row>
    <row r="100" spans="1:5" s="37" customFormat="1" ht="27" customHeight="1" x14ac:dyDescent="0.25">
      <c r="A100" s="32" t="s">
        <v>198</v>
      </c>
      <c r="B100" s="33" t="s">
        <v>164</v>
      </c>
      <c r="C100" s="34">
        <v>218</v>
      </c>
      <c r="D100" s="35">
        <v>218</v>
      </c>
      <c r="E100" s="36">
        <v>218</v>
      </c>
    </row>
    <row r="101" spans="1:5" s="37" customFormat="1" ht="26.25" customHeight="1" x14ac:dyDescent="0.25">
      <c r="A101" s="32" t="s">
        <v>198</v>
      </c>
      <c r="B101" s="33" t="s">
        <v>165</v>
      </c>
      <c r="C101" s="34">
        <v>0</v>
      </c>
      <c r="D101" s="35">
        <v>7393.5</v>
      </c>
      <c r="E101" s="36">
        <v>0</v>
      </c>
    </row>
    <row r="102" spans="1:5" s="37" customFormat="1" ht="50.25" customHeight="1" x14ac:dyDescent="0.25">
      <c r="A102" s="32" t="s">
        <v>198</v>
      </c>
      <c r="B102" s="33" t="s">
        <v>166</v>
      </c>
      <c r="C102" s="34">
        <v>26862</v>
      </c>
      <c r="D102" s="35">
        <v>0</v>
      </c>
      <c r="E102" s="36">
        <v>0</v>
      </c>
    </row>
    <row r="103" spans="1:5" s="37" customFormat="1" ht="48.75" customHeight="1" x14ac:dyDescent="0.25">
      <c r="A103" s="32" t="s">
        <v>198</v>
      </c>
      <c r="B103" s="33" t="s">
        <v>167</v>
      </c>
      <c r="C103" s="34">
        <v>49814</v>
      </c>
      <c r="D103" s="35">
        <v>0</v>
      </c>
      <c r="E103" s="36">
        <v>0</v>
      </c>
    </row>
    <row r="104" spans="1:5" s="37" customFormat="1" ht="25.5" customHeight="1" x14ac:dyDescent="0.25">
      <c r="A104" s="32" t="s">
        <v>198</v>
      </c>
      <c r="B104" s="33" t="s">
        <v>168</v>
      </c>
      <c r="C104" s="34">
        <v>60000</v>
      </c>
      <c r="D104" s="35">
        <v>104358</v>
      </c>
      <c r="E104" s="36">
        <v>106471</v>
      </c>
    </row>
    <row r="105" spans="1:5" s="37" customFormat="1" ht="45" customHeight="1" x14ac:dyDescent="0.25">
      <c r="A105" s="32" t="s">
        <v>198</v>
      </c>
      <c r="B105" s="33" t="s">
        <v>245</v>
      </c>
      <c r="C105" s="34">
        <v>16897</v>
      </c>
      <c r="D105" s="35">
        <v>0</v>
      </c>
      <c r="E105" s="36">
        <v>0</v>
      </c>
    </row>
    <row r="106" spans="1:5" s="37" customFormat="1" ht="24" customHeight="1" x14ac:dyDescent="0.25">
      <c r="A106" s="32" t="s">
        <v>198</v>
      </c>
      <c r="B106" s="33" t="s">
        <v>169</v>
      </c>
      <c r="C106" s="34">
        <v>2347</v>
      </c>
      <c r="D106" s="35">
        <v>0</v>
      </c>
      <c r="E106" s="36">
        <v>0</v>
      </c>
    </row>
    <row r="107" spans="1:5" s="37" customFormat="1" ht="61.5" customHeight="1" x14ac:dyDescent="0.25">
      <c r="A107" s="32" t="s">
        <v>198</v>
      </c>
      <c r="B107" s="33" t="s">
        <v>185</v>
      </c>
      <c r="C107" s="34">
        <v>1538</v>
      </c>
      <c r="D107" s="35">
        <v>0</v>
      </c>
      <c r="E107" s="36">
        <v>0</v>
      </c>
    </row>
    <row r="108" spans="1:5" s="37" customFormat="1" ht="77.25" customHeight="1" x14ac:dyDescent="0.25">
      <c r="A108" s="32" t="s">
        <v>198</v>
      </c>
      <c r="B108" s="38" t="s">
        <v>246</v>
      </c>
      <c r="C108" s="34">
        <v>1221</v>
      </c>
      <c r="D108" s="39">
        <v>0</v>
      </c>
      <c r="E108" s="36">
        <v>0</v>
      </c>
    </row>
    <row r="109" spans="1:5" s="37" customFormat="1" ht="17.25" customHeight="1" x14ac:dyDescent="0.25">
      <c r="A109" s="32" t="s">
        <v>198</v>
      </c>
      <c r="B109" s="38" t="s">
        <v>170</v>
      </c>
      <c r="C109" s="34">
        <v>8637.98</v>
      </c>
      <c r="D109" s="39">
        <v>1087.56</v>
      </c>
      <c r="E109" s="36">
        <v>0</v>
      </c>
    </row>
    <row r="110" spans="1:5" s="37" customFormat="1" ht="27.75" customHeight="1" x14ac:dyDescent="0.25">
      <c r="A110" s="32" t="s">
        <v>198</v>
      </c>
      <c r="B110" s="38" t="s">
        <v>171</v>
      </c>
      <c r="C110" s="34">
        <v>0</v>
      </c>
      <c r="D110" s="39">
        <v>20991.64</v>
      </c>
      <c r="E110" s="36">
        <v>0</v>
      </c>
    </row>
    <row r="111" spans="1:5" s="37" customFormat="1" ht="28.5" customHeight="1" x14ac:dyDescent="0.25">
      <c r="A111" s="32" t="s">
        <v>198</v>
      </c>
      <c r="B111" s="38" t="s">
        <v>186</v>
      </c>
      <c r="C111" s="34">
        <v>0</v>
      </c>
      <c r="D111" s="39">
        <v>14339.74</v>
      </c>
      <c r="E111" s="36">
        <v>240946</v>
      </c>
    </row>
    <row r="112" spans="1:5" s="37" customFormat="1" ht="36" customHeight="1" x14ac:dyDescent="0.25">
      <c r="A112" s="32" t="s">
        <v>198</v>
      </c>
      <c r="B112" s="38" t="s">
        <v>196</v>
      </c>
      <c r="C112" s="34">
        <v>340771.06</v>
      </c>
      <c r="D112" s="39">
        <v>0</v>
      </c>
      <c r="E112" s="36">
        <v>0</v>
      </c>
    </row>
    <row r="113" spans="1:5" s="37" customFormat="1" ht="56.25" customHeight="1" x14ac:dyDescent="0.25">
      <c r="A113" s="32" t="s">
        <v>198</v>
      </c>
      <c r="B113" s="38" t="s">
        <v>187</v>
      </c>
      <c r="C113" s="34">
        <v>1373</v>
      </c>
      <c r="D113" s="39">
        <v>1373</v>
      </c>
      <c r="E113" s="36">
        <v>1373</v>
      </c>
    </row>
    <row r="114" spans="1:5" s="37" customFormat="1" ht="39.75" customHeight="1" x14ac:dyDescent="0.25">
      <c r="A114" s="32" t="s">
        <v>198</v>
      </c>
      <c r="B114" s="38" t="s">
        <v>172</v>
      </c>
      <c r="C114" s="34">
        <v>627</v>
      </c>
      <c r="D114" s="39">
        <v>652</v>
      </c>
      <c r="E114" s="36">
        <v>678</v>
      </c>
    </row>
    <row r="115" spans="1:5" s="37" customFormat="1" ht="26.25" customHeight="1" x14ac:dyDescent="0.25">
      <c r="A115" s="32" t="s">
        <v>198</v>
      </c>
      <c r="B115" s="38" t="s">
        <v>173</v>
      </c>
      <c r="C115" s="34">
        <v>6942</v>
      </c>
      <c r="D115" s="39">
        <v>6942</v>
      </c>
      <c r="E115" s="36">
        <v>6942</v>
      </c>
    </row>
    <row r="116" spans="1:5" s="37" customFormat="1" ht="51" customHeight="1" x14ac:dyDescent="0.25">
      <c r="A116" s="32" t="s">
        <v>198</v>
      </c>
      <c r="B116" s="38" t="s">
        <v>188</v>
      </c>
      <c r="C116" s="34">
        <v>813</v>
      </c>
      <c r="D116" s="39">
        <v>843</v>
      </c>
      <c r="E116" s="36">
        <v>2625</v>
      </c>
    </row>
    <row r="117" spans="1:5" s="37" customFormat="1" ht="48.75" customHeight="1" x14ac:dyDescent="0.25">
      <c r="A117" s="32" t="s">
        <v>198</v>
      </c>
      <c r="B117" s="38" t="s">
        <v>174</v>
      </c>
      <c r="C117" s="34">
        <v>407</v>
      </c>
      <c r="D117" s="39">
        <v>408</v>
      </c>
      <c r="E117" s="36">
        <v>415</v>
      </c>
    </row>
    <row r="118" spans="1:5" s="37" customFormat="1" ht="30.75" customHeight="1" x14ac:dyDescent="0.25">
      <c r="A118" s="32" t="s">
        <v>198</v>
      </c>
      <c r="B118" s="33" t="s">
        <v>175</v>
      </c>
      <c r="C118" s="34">
        <v>2512</v>
      </c>
      <c r="D118" s="35">
        <v>4313</v>
      </c>
      <c r="E118" s="36">
        <v>8306</v>
      </c>
    </row>
    <row r="119" spans="1:5" s="37" customFormat="1" ht="36.75" customHeight="1" x14ac:dyDescent="0.25">
      <c r="A119" s="32" t="s">
        <v>198</v>
      </c>
      <c r="B119" s="33" t="s">
        <v>176</v>
      </c>
      <c r="C119" s="34">
        <v>0</v>
      </c>
      <c r="D119" s="35">
        <v>15183</v>
      </c>
      <c r="E119" s="36">
        <v>36408</v>
      </c>
    </row>
    <row r="120" spans="1:5" s="37" customFormat="1" ht="28.5" customHeight="1" x14ac:dyDescent="0.25">
      <c r="A120" s="32" t="s">
        <v>198</v>
      </c>
      <c r="B120" s="33" t="s">
        <v>223</v>
      </c>
      <c r="C120" s="34">
        <v>5542.9290000000001</v>
      </c>
      <c r="D120" s="35">
        <v>0</v>
      </c>
      <c r="E120" s="36">
        <v>3136.0439999999999</v>
      </c>
    </row>
    <row r="121" spans="1:5" s="37" customFormat="1" ht="28.5" customHeight="1" x14ac:dyDescent="0.25">
      <c r="A121" s="32" t="s">
        <v>198</v>
      </c>
      <c r="B121" s="33" t="s">
        <v>242</v>
      </c>
      <c r="C121" s="34">
        <v>37600.35</v>
      </c>
      <c r="D121" s="39">
        <v>0</v>
      </c>
      <c r="E121" s="36">
        <v>0</v>
      </c>
    </row>
    <row r="122" spans="1:5" s="37" customFormat="1" ht="28.5" customHeight="1" x14ac:dyDescent="0.25">
      <c r="A122" s="32" t="s">
        <v>198</v>
      </c>
      <c r="B122" s="33" t="s">
        <v>247</v>
      </c>
      <c r="C122" s="34">
        <v>13000</v>
      </c>
      <c r="D122" s="39">
        <v>0</v>
      </c>
      <c r="E122" s="36">
        <v>0</v>
      </c>
    </row>
    <row r="123" spans="1:5" s="37" customFormat="1" ht="41.25" customHeight="1" x14ac:dyDescent="0.25">
      <c r="A123" s="32" t="s">
        <v>198</v>
      </c>
      <c r="B123" s="33" t="s">
        <v>248</v>
      </c>
      <c r="C123" s="34">
        <v>24379</v>
      </c>
      <c r="D123" s="39">
        <v>0</v>
      </c>
      <c r="E123" s="36">
        <v>0</v>
      </c>
    </row>
    <row r="124" spans="1:5" s="37" customFormat="1" ht="41.25" customHeight="1" x14ac:dyDescent="0.25">
      <c r="A124" s="32" t="s">
        <v>198</v>
      </c>
      <c r="B124" s="33" t="s">
        <v>258</v>
      </c>
      <c r="C124" s="34">
        <v>1288.1300000000001</v>
      </c>
      <c r="D124" s="39">
        <v>0</v>
      </c>
      <c r="E124" s="36">
        <v>0</v>
      </c>
    </row>
    <row r="125" spans="1:5" s="37" customFormat="1" ht="41.25" customHeight="1" x14ac:dyDescent="0.25">
      <c r="A125" s="32" t="s">
        <v>198</v>
      </c>
      <c r="B125" s="33" t="s">
        <v>259</v>
      </c>
      <c r="C125" s="34">
        <v>5828.45</v>
      </c>
      <c r="D125" s="39">
        <v>0</v>
      </c>
      <c r="E125" s="36">
        <v>0</v>
      </c>
    </row>
    <row r="126" spans="1:5" ht="23.25" customHeight="1" x14ac:dyDescent="0.25">
      <c r="A126" s="24" t="s">
        <v>155</v>
      </c>
      <c r="B126" s="6" t="s">
        <v>156</v>
      </c>
      <c r="C126" s="16">
        <f>SUM(C127:C140)+C141</f>
        <v>2092045</v>
      </c>
      <c r="D126" s="16">
        <f>SUM(D127:D140)+D141</f>
        <v>2134429</v>
      </c>
      <c r="E126" s="28">
        <f>SUM(E127:E140)+E141</f>
        <v>2136519</v>
      </c>
    </row>
    <row r="127" spans="1:5" ht="25.5" customHeight="1" x14ac:dyDescent="0.25">
      <c r="A127" s="26" t="s">
        <v>210</v>
      </c>
      <c r="B127" s="3" t="s">
        <v>211</v>
      </c>
      <c r="C127" s="12">
        <v>65292</v>
      </c>
      <c r="D127" s="11">
        <v>69662</v>
      </c>
      <c r="E127" s="27">
        <v>72320</v>
      </c>
    </row>
    <row r="128" spans="1:5" ht="45.75" customHeight="1" x14ac:dyDescent="0.25">
      <c r="A128" s="26" t="s">
        <v>212</v>
      </c>
      <c r="B128" s="3" t="s">
        <v>232</v>
      </c>
      <c r="C128" s="12">
        <v>969</v>
      </c>
      <c r="D128" s="11">
        <v>970</v>
      </c>
      <c r="E128" s="27">
        <v>976</v>
      </c>
    </row>
    <row r="129" spans="1:5" ht="36" x14ac:dyDescent="0.25">
      <c r="A129" s="26" t="s">
        <v>212</v>
      </c>
      <c r="B129" s="3" t="s">
        <v>233</v>
      </c>
      <c r="C129" s="12">
        <v>6491</v>
      </c>
      <c r="D129" s="11">
        <v>6491</v>
      </c>
      <c r="E129" s="27">
        <v>6491</v>
      </c>
    </row>
    <row r="130" spans="1:5" ht="29.25" customHeight="1" x14ac:dyDescent="0.25">
      <c r="A130" s="26" t="s">
        <v>212</v>
      </c>
      <c r="B130" s="3" t="s">
        <v>251</v>
      </c>
      <c r="C130" s="12">
        <v>1518</v>
      </c>
      <c r="D130" s="11">
        <v>1518</v>
      </c>
      <c r="E130" s="27">
        <v>1518</v>
      </c>
    </row>
    <row r="131" spans="1:5" ht="23.25" customHeight="1" x14ac:dyDescent="0.25">
      <c r="A131" s="26" t="s">
        <v>212</v>
      </c>
      <c r="B131" s="3" t="s">
        <v>234</v>
      </c>
      <c r="C131" s="12">
        <v>632</v>
      </c>
      <c r="D131" s="11">
        <v>632</v>
      </c>
      <c r="E131" s="27">
        <v>632</v>
      </c>
    </row>
    <row r="132" spans="1:5" ht="36" x14ac:dyDescent="0.25">
      <c r="A132" s="26" t="s">
        <v>212</v>
      </c>
      <c r="B132" s="3" t="s">
        <v>235</v>
      </c>
      <c r="C132" s="12">
        <v>85</v>
      </c>
      <c r="D132" s="11">
        <v>85</v>
      </c>
      <c r="E132" s="27">
        <v>85</v>
      </c>
    </row>
    <row r="133" spans="1:5" ht="60" x14ac:dyDescent="0.25">
      <c r="A133" s="26" t="s">
        <v>212</v>
      </c>
      <c r="B133" s="3" t="s">
        <v>236</v>
      </c>
      <c r="C133" s="12">
        <v>39029</v>
      </c>
      <c r="D133" s="11">
        <v>0</v>
      </c>
      <c r="E133" s="27">
        <v>0</v>
      </c>
    </row>
    <row r="134" spans="1:5" ht="96" x14ac:dyDescent="0.25">
      <c r="A134" s="26" t="s">
        <v>212</v>
      </c>
      <c r="B134" s="3" t="s">
        <v>252</v>
      </c>
      <c r="C134" s="12">
        <v>19903</v>
      </c>
      <c r="D134" s="11">
        <v>49001</v>
      </c>
      <c r="E134" s="27">
        <v>49001</v>
      </c>
    </row>
    <row r="135" spans="1:5" ht="43.5" customHeight="1" x14ac:dyDescent="0.25">
      <c r="A135" s="26" t="s">
        <v>213</v>
      </c>
      <c r="B135" s="3" t="s">
        <v>217</v>
      </c>
      <c r="C135" s="12">
        <v>46820</v>
      </c>
      <c r="D135" s="11">
        <v>55767</v>
      </c>
      <c r="E135" s="27">
        <v>55767</v>
      </c>
    </row>
    <row r="136" spans="1:5" ht="39.75" customHeight="1" x14ac:dyDescent="0.25">
      <c r="A136" s="26" t="s">
        <v>214</v>
      </c>
      <c r="B136" s="3" t="s">
        <v>218</v>
      </c>
      <c r="C136" s="12">
        <v>11468</v>
      </c>
      <c r="D136" s="11">
        <v>13761</v>
      </c>
      <c r="E136" s="27">
        <v>11468</v>
      </c>
    </row>
    <row r="137" spans="1:5" ht="23.25" customHeight="1" x14ac:dyDescent="0.25">
      <c r="A137" s="26" t="s">
        <v>215</v>
      </c>
      <c r="B137" s="3" t="s">
        <v>219</v>
      </c>
      <c r="C137" s="12">
        <v>9923</v>
      </c>
      <c r="D137" s="11">
        <v>10056</v>
      </c>
      <c r="E137" s="27">
        <v>10547</v>
      </c>
    </row>
    <row r="138" spans="1:5" ht="34.5" customHeight="1" x14ac:dyDescent="0.25">
      <c r="A138" s="26" t="s">
        <v>216</v>
      </c>
      <c r="B138" s="3" t="s">
        <v>220</v>
      </c>
      <c r="C138" s="12">
        <v>3</v>
      </c>
      <c r="D138" s="11">
        <v>4</v>
      </c>
      <c r="E138" s="27">
        <v>1232</v>
      </c>
    </row>
    <row r="139" spans="1:5" ht="34.5" customHeight="1" x14ac:dyDescent="0.25">
      <c r="A139" s="26" t="s">
        <v>254</v>
      </c>
      <c r="B139" s="3" t="s">
        <v>253</v>
      </c>
      <c r="C139" s="12">
        <v>17056</v>
      </c>
      <c r="D139" s="11">
        <v>51169</v>
      </c>
      <c r="E139" s="27">
        <v>51169</v>
      </c>
    </row>
    <row r="140" spans="1:5" ht="28.5" customHeight="1" x14ac:dyDescent="0.25">
      <c r="A140" s="26" t="s">
        <v>225</v>
      </c>
      <c r="B140" s="3" t="s">
        <v>224</v>
      </c>
      <c r="C140" s="12">
        <v>1720</v>
      </c>
      <c r="D140" s="11">
        <v>0</v>
      </c>
      <c r="E140" s="27">
        <v>0</v>
      </c>
    </row>
    <row r="141" spans="1:5" ht="22.5" customHeight="1" x14ac:dyDescent="0.25">
      <c r="A141" s="24" t="s">
        <v>157</v>
      </c>
      <c r="B141" s="6" t="s">
        <v>158</v>
      </c>
      <c r="C141" s="16">
        <f>SUM(C142:C149)</f>
        <v>1871136</v>
      </c>
      <c r="D141" s="16">
        <f t="shared" ref="D141:E141" si="36">SUM(D142:D149)</f>
        <v>1875313</v>
      </c>
      <c r="E141" s="28">
        <f t="shared" si="36"/>
        <v>1875313</v>
      </c>
    </row>
    <row r="142" spans="1:5" ht="99" customHeight="1" x14ac:dyDescent="0.25">
      <c r="A142" s="26" t="s">
        <v>199</v>
      </c>
      <c r="B142" s="3" t="s">
        <v>197</v>
      </c>
      <c r="C142" s="12">
        <v>238</v>
      </c>
      <c r="D142" s="11">
        <v>238</v>
      </c>
      <c r="E142" s="27">
        <v>238</v>
      </c>
    </row>
    <row r="143" spans="1:5" ht="86.25" customHeight="1" x14ac:dyDescent="0.25">
      <c r="A143" s="26" t="s">
        <v>199</v>
      </c>
      <c r="B143" s="3" t="s">
        <v>189</v>
      </c>
      <c r="C143" s="12">
        <v>474</v>
      </c>
      <c r="D143" s="11">
        <v>474</v>
      </c>
      <c r="E143" s="27">
        <v>474</v>
      </c>
    </row>
    <row r="144" spans="1:5" ht="56.25" customHeight="1" x14ac:dyDescent="0.25">
      <c r="A144" s="26" t="s">
        <v>199</v>
      </c>
      <c r="B144" s="3" t="s">
        <v>190</v>
      </c>
      <c r="C144" s="12">
        <v>1959</v>
      </c>
      <c r="D144" s="11">
        <v>1959</v>
      </c>
      <c r="E144" s="27">
        <v>1959</v>
      </c>
    </row>
    <row r="145" spans="1:5" ht="24.75" customHeight="1" x14ac:dyDescent="0.25">
      <c r="A145" s="26" t="s">
        <v>199</v>
      </c>
      <c r="B145" s="3" t="s">
        <v>177</v>
      </c>
      <c r="C145" s="12">
        <v>4077</v>
      </c>
      <c r="D145" s="11">
        <v>0</v>
      </c>
      <c r="E145" s="27">
        <v>0</v>
      </c>
    </row>
    <row r="146" spans="1:5" ht="89.25" customHeight="1" x14ac:dyDescent="0.25">
      <c r="A146" s="26" t="s">
        <v>199</v>
      </c>
      <c r="B146" s="3" t="s">
        <v>178</v>
      </c>
      <c r="C146" s="12">
        <v>11033</v>
      </c>
      <c r="D146" s="11">
        <v>10456</v>
      </c>
      <c r="E146" s="27">
        <v>10456</v>
      </c>
    </row>
    <row r="147" spans="1:5" ht="102.75" customHeight="1" x14ac:dyDescent="0.25">
      <c r="A147" s="26" t="s">
        <v>199</v>
      </c>
      <c r="B147" s="3" t="s">
        <v>179</v>
      </c>
      <c r="C147" s="12">
        <v>1166021</v>
      </c>
      <c r="D147" s="11">
        <v>1168610</v>
      </c>
      <c r="E147" s="27">
        <v>1168610</v>
      </c>
    </row>
    <row r="148" spans="1:5" ht="63" customHeight="1" x14ac:dyDescent="0.25">
      <c r="A148" s="26" t="s">
        <v>199</v>
      </c>
      <c r="B148" s="3" t="s">
        <v>180</v>
      </c>
      <c r="C148" s="12">
        <v>1854</v>
      </c>
      <c r="D148" s="11">
        <v>1854</v>
      </c>
      <c r="E148" s="27">
        <v>1854</v>
      </c>
    </row>
    <row r="149" spans="1:5" ht="74.25" customHeight="1" x14ac:dyDescent="0.25">
      <c r="A149" s="26" t="s">
        <v>199</v>
      </c>
      <c r="B149" s="3" t="s">
        <v>181</v>
      </c>
      <c r="C149" s="12">
        <v>685480</v>
      </c>
      <c r="D149" s="11">
        <v>691722</v>
      </c>
      <c r="E149" s="27">
        <v>691722</v>
      </c>
    </row>
    <row r="150" spans="1:5" ht="24.75" customHeight="1" x14ac:dyDescent="0.25">
      <c r="A150" s="24" t="s">
        <v>159</v>
      </c>
      <c r="B150" s="6" t="s">
        <v>160</v>
      </c>
      <c r="C150" s="16">
        <f>SUM(C151:C153)</f>
        <v>81036.7</v>
      </c>
      <c r="D150" s="16">
        <f t="shared" ref="D150:E150" si="37">SUM(D151:D153)</f>
        <v>0</v>
      </c>
      <c r="E150" s="28">
        <f t="shared" si="37"/>
        <v>1000</v>
      </c>
    </row>
    <row r="151" spans="1:5" ht="36" x14ac:dyDescent="0.25">
      <c r="A151" s="26" t="s">
        <v>222</v>
      </c>
      <c r="B151" s="3" t="s">
        <v>255</v>
      </c>
      <c r="C151" s="12">
        <v>0</v>
      </c>
      <c r="D151" s="11">
        <v>0</v>
      </c>
      <c r="E151" s="27">
        <v>1000</v>
      </c>
    </row>
    <row r="152" spans="1:5" ht="48" x14ac:dyDescent="0.25">
      <c r="A152" s="26" t="s">
        <v>222</v>
      </c>
      <c r="B152" s="3" t="s">
        <v>256</v>
      </c>
      <c r="C152" s="12">
        <v>80000</v>
      </c>
      <c r="D152" s="11">
        <v>0</v>
      </c>
      <c r="E152" s="27">
        <v>0</v>
      </c>
    </row>
    <row r="153" spans="1:5" ht="48.75" thickBot="1" x14ac:dyDescent="0.3">
      <c r="A153" s="26" t="s">
        <v>222</v>
      </c>
      <c r="B153" s="43" t="s">
        <v>257</v>
      </c>
      <c r="C153" s="12">
        <v>1036.7</v>
      </c>
      <c r="D153" s="11">
        <v>0</v>
      </c>
      <c r="E153" s="27">
        <v>0</v>
      </c>
    </row>
    <row r="154" spans="1:5" ht="15" customHeight="1" thickBot="1" x14ac:dyDescent="0.3">
      <c r="A154" s="74" t="s">
        <v>161</v>
      </c>
      <c r="B154" s="75"/>
      <c r="C154" s="30">
        <f>C7+C78</f>
        <v>6550301.4700000007</v>
      </c>
      <c r="D154" s="30">
        <f t="shared" ref="D154:E154" si="38">D7+D78</f>
        <v>5516082.3599999994</v>
      </c>
      <c r="E154" s="31">
        <f t="shared" si="38"/>
        <v>5772006.7299999995</v>
      </c>
    </row>
    <row r="155" spans="1:5" x14ac:dyDescent="0.25">
      <c r="A155" s="5"/>
      <c r="B155" s="5"/>
      <c r="C155" s="5"/>
      <c r="D155" s="5"/>
      <c r="E155" s="5"/>
    </row>
    <row r="156" spans="1:5" x14ac:dyDescent="0.25">
      <c r="A156" s="2" t="s">
        <v>191</v>
      </c>
    </row>
    <row r="157" spans="1:5" ht="15" customHeight="1" x14ac:dyDescent="0.25">
      <c r="A157" s="65" t="s">
        <v>192</v>
      </c>
      <c r="B157" s="65"/>
      <c r="C157" s="44" t="s">
        <v>193</v>
      </c>
    </row>
  </sheetData>
  <mergeCells count="9">
    <mergeCell ref="A154:B154"/>
    <mergeCell ref="A157:B157"/>
    <mergeCell ref="D1:E1"/>
    <mergeCell ref="A2:E2"/>
    <mergeCell ref="A3:E3"/>
    <mergeCell ref="A4:A5"/>
    <mergeCell ref="B4:B5"/>
    <mergeCell ref="C4:C5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Результат 1</vt:lpstr>
      <vt:lpstr>Лист1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2020-12-01T11:35:33Z</cp:lastPrinted>
  <dcterms:created xsi:type="dcterms:W3CDTF">2019-11-01T08:25:04Z</dcterms:created>
  <dcterms:modified xsi:type="dcterms:W3CDTF">2020-12-22T09:03:24Z</dcterms:modified>
</cp:coreProperties>
</file>