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3 год\СОВЕТ 38 от 30.03.2023\"/>
    </mc:Choice>
  </mc:AlternateContent>
  <bookViews>
    <workbookView xWindow="150" yWindow="570" windowWidth="28455" windowHeight="11955"/>
  </bookViews>
  <sheets>
    <sheet name="Результат 1" sheetId="1" r:id="rId1"/>
  </sheets>
  <definedNames>
    <definedName name="_xlnm.Print_Titles" localSheetId="0">'Результат 1'!$4:$6</definedName>
  </definedNames>
  <calcPr calcId="152511" refMode="R1C1"/>
</workbook>
</file>

<file path=xl/calcChain.xml><?xml version="1.0" encoding="utf-8"?>
<calcChain xmlns="http://schemas.openxmlformats.org/spreadsheetml/2006/main">
  <c r="E167" i="1" l="1"/>
  <c r="E166" i="1"/>
  <c r="E165" i="1"/>
  <c r="E164" i="1"/>
  <c r="E161" i="1"/>
  <c r="E160" i="1"/>
  <c r="E159" i="1"/>
  <c r="E158" i="1"/>
  <c r="E157" i="1"/>
  <c r="E156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0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8" i="1"/>
  <c r="E117" i="1"/>
  <c r="E116" i="1"/>
  <c r="E115" i="1"/>
  <c r="E114" i="1"/>
  <c r="E113" i="1"/>
  <c r="E112" i="1"/>
  <c r="E111" i="1"/>
  <c r="E110" i="1"/>
  <c r="E107" i="1"/>
  <c r="E103" i="1"/>
  <c r="E101" i="1"/>
  <c r="E99" i="1"/>
  <c r="E98" i="1"/>
  <c r="E96" i="1"/>
  <c r="E94" i="1"/>
  <c r="E92" i="1"/>
  <c r="E91" i="1"/>
  <c r="E90" i="1"/>
  <c r="E89" i="1"/>
  <c r="E88" i="1"/>
  <c r="E87" i="1"/>
  <c r="E86" i="1"/>
  <c r="E85" i="1"/>
  <c r="E84" i="1"/>
  <c r="E83" i="1"/>
  <c r="E80" i="1"/>
  <c r="E78" i="1"/>
  <c r="E76" i="1"/>
  <c r="E74" i="1"/>
  <c r="E71" i="1"/>
  <c r="E70" i="1"/>
  <c r="E68" i="1"/>
  <c r="E67" i="1"/>
  <c r="E64" i="1"/>
  <c r="E63" i="1"/>
  <c r="E62" i="1"/>
  <c r="E59" i="1"/>
  <c r="E58" i="1"/>
  <c r="E56" i="1"/>
  <c r="E54" i="1"/>
  <c r="E53" i="1"/>
  <c r="E52" i="1"/>
  <c r="E51" i="1"/>
  <c r="E46" i="1"/>
  <c r="E45" i="1"/>
  <c r="E43" i="1"/>
  <c r="E40" i="1"/>
  <c r="E39" i="1"/>
  <c r="E37" i="1"/>
  <c r="E34" i="1"/>
  <c r="E27" i="1"/>
  <c r="E26" i="1"/>
  <c r="E23" i="1"/>
  <c r="E22" i="1"/>
  <c r="E21" i="1"/>
  <c r="E20" i="1"/>
  <c r="E14" i="1"/>
  <c r="E13" i="1"/>
  <c r="E12" i="1"/>
  <c r="E11" i="1"/>
  <c r="E10" i="1"/>
  <c r="D66" i="1"/>
  <c r="D47" i="1"/>
  <c r="C47" i="1"/>
  <c r="D25" i="1"/>
  <c r="C162" i="1"/>
  <c r="D162" i="1"/>
  <c r="E162" i="1" s="1"/>
  <c r="C155" i="1"/>
  <c r="D155" i="1"/>
  <c r="E155" i="1" s="1"/>
  <c r="D171" i="1"/>
  <c r="C171" i="1"/>
  <c r="D106" i="1" l="1"/>
  <c r="D17" i="1"/>
  <c r="D119" i="1"/>
  <c r="C119" i="1"/>
  <c r="E119" i="1" l="1"/>
  <c r="D102" i="1"/>
  <c r="C102" i="1"/>
  <c r="E102" i="1" l="1"/>
  <c r="D97" i="1"/>
  <c r="C97" i="1"/>
  <c r="E97" i="1" l="1"/>
  <c r="D93" i="1"/>
  <c r="C93" i="1"/>
  <c r="E93" i="1" l="1"/>
  <c r="D100" i="1"/>
  <c r="C100" i="1"/>
  <c r="D82" i="1"/>
  <c r="C82" i="1"/>
  <c r="C66" i="1"/>
  <c r="E66" i="1" s="1"/>
  <c r="D9" i="1"/>
  <c r="C17" i="1"/>
  <c r="E17" i="1" s="1"/>
  <c r="E100" i="1" l="1"/>
  <c r="D16" i="1"/>
  <c r="D15" i="1" s="1"/>
  <c r="E82" i="1"/>
  <c r="C9" i="1" l="1"/>
  <c r="E9" i="1" s="1"/>
  <c r="C16" i="1" l="1"/>
  <c r="D57" i="1"/>
  <c r="C57" i="1"/>
  <c r="E57" i="1" l="1"/>
  <c r="C15" i="1"/>
  <c r="E15" i="1" s="1"/>
  <c r="E16" i="1"/>
  <c r="C106" i="1"/>
  <c r="E106" i="1" s="1"/>
  <c r="D95" i="1"/>
  <c r="C95" i="1"/>
  <c r="C81" i="1" s="1"/>
  <c r="E95" i="1" l="1"/>
  <c r="D81" i="1"/>
  <c r="E81" i="1" s="1"/>
  <c r="D141" i="1"/>
  <c r="C141" i="1"/>
  <c r="D109" i="1"/>
  <c r="D79" i="1"/>
  <c r="E79" i="1" s="1"/>
  <c r="C79" i="1"/>
  <c r="D77" i="1"/>
  <c r="C77" i="1"/>
  <c r="D75" i="1"/>
  <c r="C75" i="1"/>
  <c r="D73" i="1"/>
  <c r="C73" i="1"/>
  <c r="D69" i="1"/>
  <c r="C69" i="1"/>
  <c r="D61" i="1"/>
  <c r="C61" i="1"/>
  <c r="C60" i="1" s="1"/>
  <c r="D55" i="1"/>
  <c r="E55" i="1" s="1"/>
  <c r="C55" i="1"/>
  <c r="D50" i="1"/>
  <c r="C50" i="1"/>
  <c r="D44" i="1"/>
  <c r="C44" i="1"/>
  <c r="D42" i="1"/>
  <c r="C42" i="1"/>
  <c r="D38" i="1"/>
  <c r="C38" i="1"/>
  <c r="D36" i="1"/>
  <c r="C36" i="1"/>
  <c r="D33" i="1"/>
  <c r="E33" i="1" s="1"/>
  <c r="C33" i="1"/>
  <c r="D31" i="1"/>
  <c r="C31" i="1"/>
  <c r="D29" i="1"/>
  <c r="C29" i="1"/>
  <c r="C25" i="1"/>
  <c r="E25" i="1" s="1"/>
  <c r="D19" i="1"/>
  <c r="C19" i="1"/>
  <c r="C18" i="1" s="1"/>
  <c r="D24" i="1" l="1"/>
  <c r="E44" i="1"/>
  <c r="E141" i="1"/>
  <c r="E75" i="1"/>
  <c r="E38" i="1"/>
  <c r="E69" i="1"/>
  <c r="D18" i="1"/>
  <c r="E18" i="1" s="1"/>
  <c r="E19" i="1"/>
  <c r="D60" i="1"/>
  <c r="E60" i="1" s="1"/>
  <c r="E61" i="1"/>
  <c r="E36" i="1"/>
  <c r="E42" i="1"/>
  <c r="E50" i="1"/>
  <c r="E73" i="1"/>
  <c r="E77" i="1"/>
  <c r="D49" i="1"/>
  <c r="C49" i="1"/>
  <c r="D8" i="1"/>
  <c r="D65" i="1"/>
  <c r="D72" i="1"/>
  <c r="C72" i="1"/>
  <c r="C24" i="1"/>
  <c r="E24" i="1" s="1"/>
  <c r="D35" i="1"/>
  <c r="C35" i="1"/>
  <c r="C8" i="1"/>
  <c r="C65" i="1"/>
  <c r="D105" i="1"/>
  <c r="C41" i="1"/>
  <c r="D41" i="1"/>
  <c r="E35" i="1" l="1"/>
  <c r="E49" i="1"/>
  <c r="E72" i="1"/>
  <c r="D7" i="1"/>
  <c r="E7" i="1" s="1"/>
  <c r="E8" i="1"/>
  <c r="D104" i="1"/>
  <c r="E65" i="1"/>
  <c r="E41" i="1"/>
  <c r="C7" i="1"/>
  <c r="C109" i="1"/>
  <c r="C105" i="1" l="1"/>
  <c r="E109" i="1"/>
  <c r="D174" i="1"/>
  <c r="C104" i="1" l="1"/>
  <c r="E105" i="1"/>
  <c r="E104" i="1" l="1"/>
  <c r="C174" i="1"/>
  <c r="E174" i="1" s="1"/>
</calcChain>
</file>

<file path=xl/sharedStrings.xml><?xml version="1.0" encoding="utf-8"?>
<sst xmlns="http://schemas.openxmlformats.org/spreadsheetml/2006/main" count="340" uniqueCount="336">
  <si>
    <t>(тыс. руб.)</t>
  </si>
  <si>
    <t>Код дохода</t>
  </si>
  <si>
    <t>Наименование кода дохода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</si>
  <si>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</si>
  <si>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</si>
  <si>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</si>
  <si>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</si>
  <si>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</si>
  <si>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</si>
  <si>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</si>
  <si>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</si>
  <si>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</si>
  <si>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</si>
  <si>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</si>
  <si>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</si>
  <si>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</si>
  <si>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</si>
  <si>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</si>
  <si>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</si>
  <si>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</si>
  <si>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</si>
  <si>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</si>
  <si>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</si>
  <si>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</si>
  <si>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</si>
  <si>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</si>
  <si>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</si>
  <si>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</si>
  <si>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</si>
  <si>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</si>
  <si>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</si>
  <si>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</si>
  <si>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</si>
  <si>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</si>
  <si>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</si>
  <si>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</si>
  <si>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</si>
  <si>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</si>
  <si>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</si>
  <si>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</si>
  <si>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</si>
  <si>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</si>
  <si>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</si>
  <si>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</si>
  <si>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</si>
  <si>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</si>
  <si>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</si>
  <si>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</si>
  <si>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</si>
  <si>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</si>
  <si>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</si>
  <si>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</si>
  <si>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</si>
  <si>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</si>
  <si>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</si>
  <si>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</si>
  <si>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</si>
  <si>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</si>
  <si>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</si>
  <si>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</si>
  <si>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</si>
  <si>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</si>
  <si>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</si>
  <si>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</si>
  <si>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</si>
  <si>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</si>
  <si>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</si>
  <si>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</si>
  <si>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</si>
  <si>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</si>
  <si>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</si>
  <si>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</si>
  <si>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</si>
  <si>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</si>
  <si>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</si>
  <si>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</si>
  <si>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</si>
  <si>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</si>
  <si>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</si>
  <si>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</si>
  <si>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</si>
  <si>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</si>
  <si>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</si>
  <si>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</si>
  <si>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</si>
  <si>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</si>
  <si>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</si>
  <si>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</si>
  <si>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</si>
  <si>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</si>
  <si>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</si>
  <si>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</si>
  <si>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</si>
  <si>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</si>
  <si>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</si>
  <si>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</si>
  <si>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</si>
  <si>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</si>
  <si>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</si>
  <si>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</si>
  <si>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</si>
  <si>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</si>
  <si>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</si>
  <si>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</si>
  <si>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</si>
  <si>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</si>
  <si>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</si>
  <si>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</si>
  <si>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</si>
  <si>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</si>
  <si>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</si>
  <si>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</si>
  <si>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</si>
  <si>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</si>
  <si>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</si>
  <si>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</si>
  <si>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</si>
  <si>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</si>
  <si>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</si>
  <si>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</si>
  <si>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</si>
  <si>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</si>
  <si>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</si>
  <si>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</si>
  <si>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</si>
  <si>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</si>
  <si>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</si>
  <si>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</si>
  <si>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</si>
  <si>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</si>
  <si>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</si>
  <si>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</si>
  <si>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</si>
  <si>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</si>
  <si>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</si>
  <si>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</si>
  <si>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</si>
  <si>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</si>
  <si>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</si>
  <si>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</si>
  <si>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</si>
  <si>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</si>
  <si>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</si>
  <si>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</si>
  <si>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</si>
  <si>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</si>
  <si>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</si>
  <si>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</si>
  <si>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</si>
  <si>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</si>
  <si>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</si>
  <si>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</si>
  <si>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</si>
  <si>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</si>
  <si>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</si>
  <si>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</si>
  <si>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</si>
  <si>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</si>
  <si>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</si>
  <si>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</si>
  <si>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</si>
  <si>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</si>
  <si>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</si>
  <si>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</si>
  <si>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</si>
  <si>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</si>
  <si>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</si>
  <si>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</si>
  <si>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</si>
  <si>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</si>
  <si>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</si>
  <si>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</si>
  <si>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</si>
  <si>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2 02 25 497 04 0000150</t>
  </si>
  <si>
    <t>Субсидии на реализацию мероприятий по обеспечению жильем молодых семей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</si>
  <si>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</si>
  <si>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</si>
  <si>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</si>
  <si>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</si>
  <si>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</si>
  <si>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</si>
  <si>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</si>
  <si>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</si>
  <si>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</si>
  <si>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</si>
  <si>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</si>
  <si>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</si>
  <si>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</si>
  <si>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</si>
  <si>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</si>
  <si>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</si>
  <si>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</si>
  <si>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</si>
  <si>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</si>
  <si>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</si>
  <si>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Прочие межбюджетные трансферты, передаваемые бюджетам  городских округов (иные межбюджетные транcферты, предоставляемые из бюджета Московской области бюджетам муниципальных образований Московской области на оплату кредиторской задолженности за выполненные работы по рекультивации полигонов в 2018 году в Московской области)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</si>
  <si>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</si>
  <si>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</si>
  <si>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2 02 29 999 04 0006 150</t>
  </si>
  <si>
    <t>2 02 29 999 04 0009 150</t>
  </si>
  <si>
    <t>2 02 29 999 04 0011 150</t>
  </si>
  <si>
    <t>2 02 29 999 04 0013 150</t>
  </si>
  <si>
    <t>2 02 29 999 04 0015 150</t>
  </si>
  <si>
    <t>2 02 29 999 04 0016 150</t>
  </si>
  <si>
    <t>2 02 29 999 04 0017 150</t>
  </si>
  <si>
    <t>2 02 29 999 04 0021 150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</si>
  <si>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</si>
  <si>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</si>
  <si>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</si>
  <si>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</si>
  <si>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</si>
  <si>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2 02 39 999 04 0001 150</t>
  </si>
  <si>
    <t>2 02 39 999 04 0002 150</t>
  </si>
  <si>
    <t>2 02 39 999 04 0003 150</t>
  </si>
  <si>
    <t>2 02 39 999 04 0004 150</t>
  </si>
  <si>
    <t>2 02 49 999 04 0002 150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</si>
  <si>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</si>
  <si>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</si>
  <si>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нормативу: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</si>
  <si>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</si>
  <si>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</si>
  <si>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</si>
  <si>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2 02 25 208 04 0000 150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</si>
  <si>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</si>
  <si>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2 02 25 519 04 0000 150</t>
  </si>
  <si>
    <t>2 02 25 555 04 0000 150</t>
  </si>
  <si>
    <t>Субсидия бюджетам городских округов на поддержку отрасли культуры (модернизация библиотек в части комплектования книжных фондов муниципальных общедоступных библиотек)</t>
  </si>
  <si>
    <t>Субсидии бюджетам городских округов на реализацию программ формирования современной городской среды (в части благоустройства общественных территорий)</t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</si>
  <si>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</si>
  <si>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2 02 29 999 04 0022 150</t>
  </si>
  <si>
    <t>2 02 29 999 04 0023 150</t>
  </si>
  <si>
    <t>Прочие субсидии бюджетам городских округов (ремонт дворовых территорий)</t>
  </si>
  <si>
    <t>2 02 29 999 04 0028 150</t>
  </si>
  <si>
    <t>Прочие субсидии бюджетам городских округов (дооснащение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поддержка)</t>
  </si>
  <si>
    <t>2 02 29 999 04 0032 150</t>
  </si>
  <si>
    <t>Прочие субсидии бюджетам городских округов (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</si>
  <si>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2 02 29 999 04 0035 150</t>
  </si>
  <si>
    <t>Прочие субсидии бюджетам городских округов (проведение работ по капитальному ремонту зданий региональных (муниципальных) общеобразовательных организаций)</t>
  </si>
  <si>
    <t>2 02 29 999 04 0038 150</t>
  </si>
  <si>
    <t>Прочие субсидии бюджетам городских округов (благоустройство лесопарковых зон)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</si>
  <si>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области)</t>
  </si>
  <si>
    <t>2 02 30 024 04 0006 150</t>
  </si>
  <si>
    <t>Субвенции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</si>
  <si>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2 02 39 999 04 0009 150</t>
  </si>
  <si>
    <t>2 02 39 999 04 0010 150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</si>
  <si>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программам)</t>
  </si>
  <si>
    <t>Прочие субвенции бюджетам городских округов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</si>
  <si>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Сумма на 2022 год </t>
  </si>
  <si>
    <t>Прочие субсидии бюджетам городских округов (мероприятия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области)</t>
  </si>
  <si>
    <t>2 02 29 999 04 0043 150</t>
  </si>
  <si>
    <t>2 02 25 750 04 0000 150</t>
  </si>
  <si>
    <t>Субсидии бюджетам городских округов на реализацию мероприятий по модернизации школьных систем образования</t>
  </si>
  <si>
    <t>2 02 29 999 04 0027 150</t>
  </si>
  <si>
    <t>Прочие субсидии бюджетам городских округов (ямочный ремонт асфальтового покрытия дворовых территорий)</t>
  </si>
  <si>
    <t>2 02 35 303 04 0000 150</t>
  </si>
  <si>
    <t>Субвенции бюдетам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</si>
  <si>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1 13 01 500 00 0000 130</t>
  </si>
  <si>
    <t>Плата за оказание услуг по присоединению объектов дорожного сервиса к автомобильным дорогам общего пользования</t>
  </si>
  <si>
    <t>1 16 01 050 01 0000 140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</si>
  <si>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</si>
  <si>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1 16 01 060 01 0000 140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</si>
  <si>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</si>
  <si>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1 16 01 090 01 0000 140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</si>
  <si>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</si>
  <si>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</si>
  <si>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</si>
  <si>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1 16 01 140 01 0000 140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</si>
  <si>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</si>
  <si>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</si>
  <si>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</si>
  <si>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</si>
  <si>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</si>
  <si>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</si>
  <si>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</si>
  <si>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1 16 10 000 00 0000 140</t>
  </si>
  <si>
    <t>Платежи в целях возмещения причиненного ущерба (убытков)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</si>
  <si>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</si>
  <si>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</si>
  <si>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1 17 05 000 00 0000 180</t>
  </si>
  <si>
    <t>Прочие неналоговые доходы</t>
  </si>
  <si>
    <t>2 02 29 999 04 0012 150</t>
  </si>
  <si>
    <t>Прочие субсидии бюджетам городских округов (реализация мероприятий по обеспечению  устойчивого сокращения непригодного для проживания жилищного фонда)</t>
  </si>
  <si>
    <t>Прочие субсидии бюджетам городских округов (создание и ремонт пешеходных коммуникаций)</t>
  </si>
  <si>
    <t>2 02 29 999 04 0029 150</t>
  </si>
  <si>
    <t>2 02 49 999 04 0005 150</t>
  </si>
  <si>
    <t>2 02 49 999 04 0006 150</t>
  </si>
  <si>
    <t>Прочие межбюджетные трансферты, передаваемые бюджетам городских округов (Организация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экстренного)</t>
  </si>
  <si>
    <t>Прочие межбюджетные трансферты, передаваемые бюджетам городских округов (реализация отдельных мероприятий муниципальных программ в сфере образования)</t>
  </si>
  <si>
    <t>1 16 02 000 02 0000 140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</si>
  <si>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</si>
  <si>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1 16 02 020 02 0000 140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</si>
  <si>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</si>
  <si>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территорий)</t>
  </si>
  <si>
    <t>Субвенции бюджетам городских округов на выполнение передаваемых полномочий субъектов Российской Федерации (осуществление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газом)</t>
  </si>
  <si>
    <t>2 02 30 024 04 0007 150</t>
  </si>
  <si>
    <t>1 16 10 060 00 0000 140</t>
  </si>
  <si>
    <t>Платежи в целях возмещения убытков, причиненных уклонением от заключения муниципального контракта</t>
  </si>
  <si>
    <t>Прочие субсидии бюджетам городских округов (реализация проектов граждан, сформированных в рамках практик инициативного бюджетирования)</t>
  </si>
  <si>
    <t>2 02 29 999 04 0030 150</t>
  </si>
  <si>
    <t>2 02 49 999 04 0007 150</t>
  </si>
  <si>
    <t>Прочие межбюджетные трансферты, передаваемые бюджетам городских округов (материально-техническое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обучающимся)</t>
  </si>
  <si>
    <t>1 17 15 000 00 0000 150</t>
  </si>
  <si>
    <t>Инициативные платежи</t>
  </si>
  <si>
    <t>1 17 15020 04 0000 150</t>
  </si>
  <si>
    <t>Инициативные платежи, зачисляемые в бюджеты городских округов</t>
  </si>
  <si>
    <t>Прочие субсидии бюджетам городских округов (оснащение ноутбуками общеобразовательных организаций в Московской области)</t>
  </si>
  <si>
    <t>2 02 29 999 04 0049 150</t>
  </si>
  <si>
    <t xml:space="preserve">ФАКТ </t>
  </si>
  <si>
    <t>% исполнения</t>
  </si>
  <si>
    <t xml:space="preserve">Приложение № 1
к решению Совета депутатов
городского округа Электросталь
Московской области
от _________________ № ________ </t>
  </si>
  <si>
    <t>Налог на доходы физических лиц по дополнительному нормативу ( 21,5%)</t>
  </si>
  <si>
    <t>Налог на доходы физических лиц по дополнительному нормативу (18,7%)</t>
  </si>
  <si>
    <t>Прочие дотации бюджетам городских округов</t>
  </si>
  <si>
    <t>2 02 19 999 04 0000 150</t>
  </si>
  <si>
    <t>Прочие субсидии бюджетам городских округов (софинансирование расходов на организацию деятельности многофункциональных центров предоставления государственных и муниципальных услуг)</t>
  </si>
  <si>
    <t>2 02 29 999 04 0044 150</t>
  </si>
  <si>
    <t>2 02 45 179 04 0000 150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</si>
  <si>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</si>
  <si>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Прочие межбюджетные трансферты, передаваемые бюджетам городских округов (организация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услуг)</t>
  </si>
  <si>
    <t>2 02 49 999 04 0008 150</t>
  </si>
  <si>
    <t>2 02 49 999 04 0009 150</t>
  </si>
  <si>
    <t>2 02 49 999 04 0010 150</t>
  </si>
  <si>
    <t>Прочие межбюджетные трансферты, передаваемые бюджетам  городских округов (финансовое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образования)</t>
  </si>
  <si>
    <t>Прочие межбюджетные трансферты, передаваемые бюджетам  городских округов (организация работы по преобразованию необходимых сведений о гражданах, которые содержатся в документах воинского учета военных комиссариатов Московской области, в электронно-цифровую форму работниками   многофункциональных центров предоставления государственных и муниципальных услуг)</t>
  </si>
  <si>
    <t>2 19 60 010 04 0000 150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</si>
  <si>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</si>
  <si>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2 19 00 000 04 0000 150</t>
  </si>
  <si>
    <t>2 19 45 303 04 0000 150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</si>
  <si>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</si>
  <si>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1 05 01 050 01 0000 110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</si>
  <si>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</si>
  <si>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1 09 01 000 00 0000 110</t>
  </si>
  <si>
    <t>Налог на прибыль организаций, зачислявшийся до 1 января 2005 года в местные бюджеты</t>
  </si>
  <si>
    <t>ЗАДОЛЖЕННОСТЬ И ПЕРЕРАСЧЕТЫ ПО ОТМЕНЕННЫМ НАЛОГАМ, СБОРАМ И ИНЫМ ОБЯЗАТЕЛЬНЫМ ПЛАТЕЖАМ</t>
  </si>
  <si>
    <t>1 09 00 000 00 0000 000</t>
  </si>
  <si>
    <t xml:space="preserve">Доходы бюджета городского округа Электросталь Московской области за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</si>
</sst>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4" fillId="0" borderId="1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/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/>
    <xf numFmtId="0" fontId="4" fillId="0" borderId="3" xfId="0" applyNumberFormat="1" applyFont="1" applyFill="1" applyBorder="1"/>
    <xf numFmtId="0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3" fillId="0" borderId="19" xfId="0" applyNumberFormat="1" applyFont="1" applyFill="1" applyBorder="1" applyAlignment="1">
      <alignment horizontal="left" vertical="center" wrapText="1"/>
    </xf>
    <xf numFmtId="165" fontId="3" fillId="0" borderId="20" xfId="0" applyNumberFormat="1" applyFont="1" applyFill="1" applyBorder="1" applyAlignment="1">
      <alignment vertical="center" wrapText="1"/>
    </xf>
    <xf numFmtId="165" fontId="3" fillId="0" borderId="22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right"/>
    </xf>
    <xf numFmtId="165" fontId="3" fillId="0" borderId="7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left" wrapText="1"/>
    </xf>
    <xf numFmtId="49" fontId="9" fillId="0" borderId="23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4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vertical="center" wrapText="1"/>
    </xf>
    <xf numFmtId="165" fontId="4" fillId="0" borderId="20" xfId="0" applyNumberFormat="1" applyFont="1" applyFill="1" applyBorder="1" applyAlignment="1">
      <alignment horizontal="right" vertical="center" wrapText="1"/>
    </xf>
    <xf numFmtId="0" fontId="4" fillId="0" borderId="18" xfId="0" applyNumberFormat="1" applyFont="1" applyFill="1" applyBorder="1" applyAlignment="1">
      <alignment horizontal="left" vertical="center" wrapText="1"/>
    </xf>
    <xf numFmtId="165" fontId="4" fillId="0" borderId="18" xfId="0" applyNumberFormat="1" applyFont="1" applyFill="1" applyBorder="1" applyAlignment="1">
      <alignment vertical="center" wrapText="1"/>
    </xf>
    <xf numFmtId="165" fontId="4" fillId="0" borderId="18" xfId="0" applyNumberFormat="1" applyFont="1" applyFill="1" applyBorder="1" applyAlignment="1">
      <alignment horizontal="right" vertical="center" wrapText="1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left" vertical="center" wrapText="1"/>
    </xf>
    <xf numFmtId="165" fontId="3" fillId="0" borderId="18" xfId="0" applyNumberFormat="1" applyFont="1" applyFill="1" applyBorder="1" applyAlignment="1">
      <alignment vertical="center" wrapText="1"/>
    </xf>
    <xf numFmtId="164" fontId="3" fillId="0" borderId="32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 applyProtection="1">
      <alignment horizontal="right" vertical="top" wrapText="1"/>
      <protection locked="0" hidden="1"/>
    </xf>
    <xf numFmtId="0" fontId="0" fillId="0" borderId="3" xfId="0" applyFill="1" applyBorder="1" applyAlignment="1"/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left" wrapText="1"/>
    </xf>
    <xf numFmtId="0" fontId="3" fillId="0" borderId="31" xfId="0" applyNumberFormat="1" applyFont="1" applyFill="1" applyBorder="1" applyAlignment="1">
      <alignment vertical="center" wrapText="1"/>
    </xf>
    <xf numFmtId="0" fontId="3" fillId="0" borderId="21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0" fillId="0" borderId="29" xfId="0" applyNumberFormat="1" applyFont="1" applyFill="1" applyBorder="1" applyAlignment="1">
      <alignment horizontal="center" vertical="center" wrapText="1"/>
    </xf>
    <xf numFmtId="0" fontId="10" fillId="0" borderId="3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7"/>
  <sheetViews>
    <sheetView tabSelected="1" zoomScaleNormal="100" workbookViewId="0">
      <selection activeCell="B1" sqref="B1:E1"/>
    </sheetView>
  </sheetViews>
  <sheetFormatPr defaultRowHeight="15" x14ac:dyDescent="0.25"/>
  <cols>
    <col min="1" max="1" width="21.5703125" style="5" customWidth="1"/>
    <col min="2" max="2" width="69.85546875" style="5" customWidth="1"/>
    <col min="3" max="4" width="13.140625" style="5" customWidth="1"/>
    <col min="5" max="5" width="8.85546875" style="5" customWidth="1"/>
    <col min="6" max="6" width="17.140625" style="13" customWidth="1"/>
    <col min="7" max="16384" width="9.140625" style="5"/>
  </cols>
  <sheetData>
    <row r="1" spans="1:5" ht="75" customHeight="1" x14ac:dyDescent="0.25">
      <c r="A1" s="14"/>
      <c r="B1" s="53" t="s">
        <v>309</v>
      </c>
      <c r="C1" s="53"/>
      <c r="D1" s="53"/>
      <c r="E1" s="54"/>
    </row>
    <row r="2" spans="1:5" ht="21.75" customHeight="1" x14ac:dyDescent="0.25">
      <c r="A2" s="55" t="s">
        <v>335</v>
      </c>
      <c r="B2" s="55"/>
      <c r="C2" s="55"/>
      <c r="D2" s="55"/>
      <c r="E2" s="55"/>
    </row>
    <row r="3" spans="1:5" ht="15.75" thickBot="1" x14ac:dyDescent="0.3">
      <c r="A3" s="56" t="s">
        <v>0</v>
      </c>
      <c r="B3" s="56"/>
      <c r="C3" s="56"/>
      <c r="D3" s="56"/>
      <c r="E3" s="56"/>
    </row>
    <row r="4" spans="1:5" ht="15.75" thickBot="1" x14ac:dyDescent="0.3">
      <c r="A4" s="60" t="s">
        <v>1</v>
      </c>
      <c r="B4" s="62" t="s">
        <v>2</v>
      </c>
      <c r="C4" s="64" t="s">
        <v>247</v>
      </c>
      <c r="D4" s="66" t="s">
        <v>307</v>
      </c>
      <c r="E4" s="66" t="s">
        <v>308</v>
      </c>
    </row>
    <row r="5" spans="1:5" ht="15" customHeight="1" thickBot="1" x14ac:dyDescent="0.3">
      <c r="A5" s="61"/>
      <c r="B5" s="63"/>
      <c r="C5" s="65"/>
      <c r="D5" s="67"/>
      <c r="E5" s="67"/>
    </row>
    <row r="6" spans="1:5" ht="15" customHeight="1" thickBot="1" x14ac:dyDescent="0.3">
      <c r="A6" s="15">
        <v>1</v>
      </c>
      <c r="B6" s="16">
        <v>2</v>
      </c>
      <c r="C6" s="17">
        <v>3</v>
      </c>
      <c r="D6" s="26">
        <v>4</v>
      </c>
      <c r="E6" s="28">
        <v>5</v>
      </c>
    </row>
    <row r="7" spans="1:5" ht="18.75" customHeight="1" x14ac:dyDescent="0.25">
      <c r="A7" s="18" t="s">
        <v>3</v>
      </c>
      <c r="B7" s="19" t="s">
        <v>4</v>
      </c>
      <c r="C7" s="20">
        <f>C8+C18+C24+C35+C41+C49+C60+C65+C72+C81+C100+C102</f>
        <v>2922851.4375700001</v>
      </c>
      <c r="D7" s="20">
        <f>D8+D18+D24+D35+D41+D49+D60+D65+D72+D81+D100+D102+D47</f>
        <v>3143853.1290000007</v>
      </c>
      <c r="E7" s="27">
        <f>D7/C7*100</f>
        <v>107.56116744728349</v>
      </c>
    </row>
    <row r="8" spans="1:5" ht="21" customHeight="1" x14ac:dyDescent="0.25">
      <c r="A8" s="10" t="s">
        <v>5</v>
      </c>
      <c r="B8" s="11" t="s">
        <v>6</v>
      </c>
      <c r="C8" s="21">
        <f>C9</f>
        <v>1590784.5919999999</v>
      </c>
      <c r="D8" s="21">
        <f t="shared" ref="D8" si="0">D9</f>
        <v>1730690.9840000002</v>
      </c>
      <c r="E8" s="27">
        <f t="shared" ref="E8:E71" si="1">D8/C8*100</f>
        <v>108.79480431879868</v>
      </c>
    </row>
    <row r="9" spans="1:5" ht="15" customHeight="1" x14ac:dyDescent="0.25">
      <c r="A9" s="10" t="s">
        <v>7</v>
      </c>
      <c r="B9" s="11" t="s">
        <v>8</v>
      </c>
      <c r="C9" s="21">
        <f>SUM(C10:C14)</f>
        <v>1590784.5919999999</v>
      </c>
      <c r="D9" s="21">
        <f t="shared" ref="D9" si="2">SUM(D10:D14)</f>
        <v>1730690.9840000002</v>
      </c>
      <c r="E9" s="27">
        <f t="shared" si="1"/>
        <v>108.79480431879868</v>
      </c>
    </row>
    <row r="10" spans="1:5" ht="40.5" customHeight="1" x14ac:dyDescent="0.25">
      <c r="A10" s="1" t="s">
        <v>9</v>
      </c>
      <c r="B10" s="2" t="s">
        <v>10</v>
      </c>
      <c r="C10" s="3">
        <v>1431242.0919999999</v>
      </c>
      <c r="D10" s="3">
        <v>1566884.36</v>
      </c>
      <c r="E10" s="27">
        <f t="shared" si="1"/>
        <v>109.4772413946026</v>
      </c>
    </row>
    <row r="11" spans="1:5" ht="61.5" customHeight="1" x14ac:dyDescent="0.25">
      <c r="A11" s="1" t="s">
        <v>11</v>
      </c>
      <c r="B11" s="2" t="s">
        <v>12</v>
      </c>
      <c r="C11" s="3">
        <v>3650</v>
      </c>
      <c r="D11" s="3">
        <v>5199.259</v>
      </c>
      <c r="E11" s="27">
        <f t="shared" si="1"/>
        <v>142.44545205479454</v>
      </c>
    </row>
    <row r="12" spans="1:5" ht="30" customHeight="1" x14ac:dyDescent="0.25">
      <c r="A12" s="1" t="s">
        <v>13</v>
      </c>
      <c r="B12" s="2" t="s">
        <v>14</v>
      </c>
      <c r="C12" s="3">
        <v>25550</v>
      </c>
      <c r="D12" s="3">
        <v>28574.244999999999</v>
      </c>
      <c r="E12" s="27">
        <f t="shared" si="1"/>
        <v>111.83657534246576</v>
      </c>
    </row>
    <row r="13" spans="1:5" ht="48.75" customHeight="1" x14ac:dyDescent="0.25">
      <c r="A13" s="1" t="s">
        <v>15</v>
      </c>
      <c r="B13" s="2" t="s">
        <v>16</v>
      </c>
      <c r="C13" s="3">
        <v>17630</v>
      </c>
      <c r="D13" s="3">
        <v>17384.268</v>
      </c>
      <c r="E13" s="27">
        <f t="shared" si="1"/>
        <v>98.606171298922291</v>
      </c>
    </row>
    <row r="14" spans="1:5" ht="48.75" customHeight="1" x14ac:dyDescent="0.25">
      <c r="A14" s="1" t="s">
        <v>216</v>
      </c>
      <c r="B14" s="2" t="s">
        <v>217</v>
      </c>
      <c r="C14" s="3">
        <v>112712.5</v>
      </c>
      <c r="D14" s="3">
        <v>112648.852</v>
      </c>
      <c r="E14" s="27">
        <f t="shared" si="1"/>
        <v>99.943530664300766</v>
      </c>
    </row>
    <row r="15" spans="1:5" x14ac:dyDescent="0.25">
      <c r="A15" s="1"/>
      <c r="B15" s="2" t="s">
        <v>218</v>
      </c>
      <c r="C15" s="3">
        <f>C16+C17</f>
        <v>944380.11855805712</v>
      </c>
      <c r="D15" s="3">
        <f t="shared" ref="D15" si="3">D16+D17</f>
        <v>1026689.6922615274</v>
      </c>
      <c r="E15" s="27">
        <f t="shared" si="1"/>
        <v>108.71572495926173</v>
      </c>
    </row>
    <row r="16" spans="1:5" ht="24.75" customHeight="1" x14ac:dyDescent="0.25">
      <c r="A16" s="1"/>
      <c r="B16" s="2" t="s">
        <v>310</v>
      </c>
      <c r="C16" s="3">
        <f>(C9-C13-C14)/36.5%*21.5%+C13</f>
        <v>877890.41035616433</v>
      </c>
      <c r="D16" s="3">
        <f>(D9-D13-D14)/36.5%*21.5%+D13</f>
        <v>960237.53035616467</v>
      </c>
      <c r="E16" s="27">
        <f t="shared" si="1"/>
        <v>109.3801138534583</v>
      </c>
    </row>
    <row r="17" spans="1:5" ht="24.75" customHeight="1" x14ac:dyDescent="0.25">
      <c r="A17" s="1"/>
      <c r="B17" s="2" t="s">
        <v>311</v>
      </c>
      <c r="C17" s="3">
        <f>C14/31.7%*18.7%</f>
        <v>66489.708201892732</v>
      </c>
      <c r="D17" s="3">
        <f>D14/31.7%*18.7%</f>
        <v>66452.161905362766</v>
      </c>
      <c r="E17" s="27">
        <f t="shared" si="1"/>
        <v>99.943530664300766</v>
      </c>
    </row>
    <row r="18" spans="1:5" ht="38.25" customHeight="1" x14ac:dyDescent="0.25">
      <c r="A18" s="10" t="s">
        <v>17</v>
      </c>
      <c r="B18" s="11" t="s">
        <v>18</v>
      </c>
      <c r="C18" s="12">
        <f>C19</f>
        <v>16033</v>
      </c>
      <c r="D18" s="12">
        <f t="shared" ref="D18" si="4">D19</f>
        <v>18500.937000000002</v>
      </c>
      <c r="E18" s="27">
        <f t="shared" si="1"/>
        <v>115.39285847938628</v>
      </c>
    </row>
    <row r="19" spans="1:5" ht="23.25" customHeight="1" x14ac:dyDescent="0.25">
      <c r="A19" s="10" t="s">
        <v>19</v>
      </c>
      <c r="B19" s="11" t="s">
        <v>20</v>
      </c>
      <c r="C19" s="12">
        <f>SUM(C20:C23)</f>
        <v>16033</v>
      </c>
      <c r="D19" s="12">
        <f t="shared" ref="D19" si="5">SUM(D20:D23)</f>
        <v>18500.937000000002</v>
      </c>
      <c r="E19" s="27">
        <f t="shared" si="1"/>
        <v>115.39285847938628</v>
      </c>
    </row>
    <row r="20" spans="1:5" ht="39" customHeight="1" x14ac:dyDescent="0.25">
      <c r="A20" s="1" t="s">
        <v>21</v>
      </c>
      <c r="B20" s="2" t="s">
        <v>22</v>
      </c>
      <c r="C20" s="3">
        <v>7249</v>
      </c>
      <c r="D20" s="4">
        <v>9274.65</v>
      </c>
      <c r="E20" s="27">
        <f t="shared" si="1"/>
        <v>127.94385432473445</v>
      </c>
    </row>
    <row r="21" spans="1:5" ht="51.75" customHeight="1" x14ac:dyDescent="0.25">
      <c r="A21" s="1" t="s">
        <v>23</v>
      </c>
      <c r="B21" s="2" t="s">
        <v>24</v>
      </c>
      <c r="C21" s="3">
        <v>40</v>
      </c>
      <c r="D21" s="4">
        <v>50.097000000000001</v>
      </c>
      <c r="E21" s="27">
        <f t="shared" si="1"/>
        <v>125.24250000000001</v>
      </c>
    </row>
    <row r="22" spans="1:5" ht="38.25" customHeight="1" x14ac:dyDescent="0.25">
      <c r="A22" s="1" t="s">
        <v>25</v>
      </c>
      <c r="B22" s="2" t="s">
        <v>26</v>
      </c>
      <c r="C22" s="3">
        <v>9653</v>
      </c>
      <c r="D22" s="4">
        <v>10240.261</v>
      </c>
      <c r="E22" s="27">
        <f t="shared" si="1"/>
        <v>106.08371490728273</v>
      </c>
    </row>
    <row r="23" spans="1:5" ht="43.5" customHeight="1" x14ac:dyDescent="0.25">
      <c r="A23" s="1" t="s">
        <v>27</v>
      </c>
      <c r="B23" s="2" t="s">
        <v>28</v>
      </c>
      <c r="C23" s="22">
        <v>-909</v>
      </c>
      <c r="D23" s="23">
        <v>-1064.0709999999999</v>
      </c>
      <c r="E23" s="27">
        <f t="shared" si="1"/>
        <v>117.05951595159515</v>
      </c>
    </row>
    <row r="24" spans="1:5" ht="27" customHeight="1" x14ac:dyDescent="0.25">
      <c r="A24" s="10" t="s">
        <v>29</v>
      </c>
      <c r="B24" s="11" t="s">
        <v>30</v>
      </c>
      <c r="C24" s="12">
        <f>C25+C29+C33+C31</f>
        <v>468898</v>
      </c>
      <c r="D24" s="12">
        <f>D25+D29+D33+D31</f>
        <v>498655.89500000002</v>
      </c>
      <c r="E24" s="27">
        <f t="shared" si="1"/>
        <v>106.3463471799837</v>
      </c>
    </row>
    <row r="25" spans="1:5" ht="18" customHeight="1" x14ac:dyDescent="0.25">
      <c r="A25" s="10" t="s">
        <v>31</v>
      </c>
      <c r="B25" s="11" t="s">
        <v>32</v>
      </c>
      <c r="C25" s="12">
        <f>C26+C27</f>
        <v>433898</v>
      </c>
      <c r="D25" s="12">
        <f>D26+D27+D28</f>
        <v>456131.25900000002</v>
      </c>
      <c r="E25" s="27">
        <f t="shared" si="1"/>
        <v>105.1240750130215</v>
      </c>
    </row>
    <row r="26" spans="1:5" ht="24.75" customHeight="1" x14ac:dyDescent="0.25">
      <c r="A26" s="1" t="s">
        <v>33</v>
      </c>
      <c r="B26" s="2" t="s">
        <v>34</v>
      </c>
      <c r="C26" s="3">
        <v>358998</v>
      </c>
      <c r="D26" s="4">
        <v>380146.78200000001</v>
      </c>
      <c r="E26" s="27">
        <f t="shared" si="1"/>
        <v>105.89105844600806</v>
      </c>
    </row>
    <row r="27" spans="1:5" ht="23.25" customHeight="1" x14ac:dyDescent="0.25">
      <c r="A27" s="1" t="s">
        <v>35</v>
      </c>
      <c r="B27" s="2" t="s">
        <v>36</v>
      </c>
      <c r="C27" s="3">
        <v>74900</v>
      </c>
      <c r="D27" s="4">
        <v>76000.888000000006</v>
      </c>
      <c r="E27" s="27">
        <f t="shared" si="1"/>
        <v>101.46981041388518</v>
      </c>
    </row>
    <row r="28" spans="1:5" ht="23.25" customHeight="1" x14ac:dyDescent="0.25">
      <c r="A28" s="1" t="s">
        <v>329</v>
      </c>
      <c r="B28" s="2" t="s">
        <v>330</v>
      </c>
      <c r="C28" s="3">
        <v>0</v>
      </c>
      <c r="D28" s="7">
        <v>-16.411000000000001</v>
      </c>
      <c r="E28" s="27">
        <v>0</v>
      </c>
    </row>
    <row r="29" spans="1:5" ht="17.25" customHeight="1" x14ac:dyDescent="0.25">
      <c r="A29" s="10" t="s">
        <v>37</v>
      </c>
      <c r="B29" s="11" t="s">
        <v>38</v>
      </c>
      <c r="C29" s="12">
        <f>C30</f>
        <v>0</v>
      </c>
      <c r="D29" s="12">
        <f t="shared" ref="D29" si="6">D30</f>
        <v>143.06100000000001</v>
      </c>
      <c r="E29" s="27">
        <v>0</v>
      </c>
    </row>
    <row r="30" spans="1:5" ht="15" customHeight="1" x14ac:dyDescent="0.25">
      <c r="A30" s="1" t="s">
        <v>39</v>
      </c>
      <c r="B30" s="2" t="s">
        <v>38</v>
      </c>
      <c r="C30" s="3">
        <v>0</v>
      </c>
      <c r="D30" s="4">
        <v>143.06100000000001</v>
      </c>
      <c r="E30" s="27">
        <v>0</v>
      </c>
    </row>
    <row r="31" spans="1:5" ht="15" customHeight="1" x14ac:dyDescent="0.25">
      <c r="A31" s="10" t="s">
        <v>40</v>
      </c>
      <c r="B31" s="11" t="s">
        <v>41</v>
      </c>
      <c r="C31" s="12">
        <f>C32</f>
        <v>0</v>
      </c>
      <c r="D31" s="12">
        <f t="shared" ref="D31" si="7">D32</f>
        <v>-8.7360000000000007</v>
      </c>
      <c r="E31" s="27">
        <v>0</v>
      </c>
    </row>
    <row r="32" spans="1:5" ht="15" customHeight="1" x14ac:dyDescent="0.25">
      <c r="A32" s="1" t="s">
        <v>42</v>
      </c>
      <c r="B32" s="2" t="s">
        <v>41</v>
      </c>
      <c r="C32" s="3">
        <v>0</v>
      </c>
      <c r="D32" s="4">
        <v>-8.7360000000000007</v>
      </c>
      <c r="E32" s="27">
        <v>0</v>
      </c>
    </row>
    <row r="33" spans="1:5" ht="23.25" customHeight="1" x14ac:dyDescent="0.25">
      <c r="A33" s="10" t="s">
        <v>43</v>
      </c>
      <c r="B33" s="11" t="s">
        <v>44</v>
      </c>
      <c r="C33" s="12">
        <f>C34</f>
        <v>35000</v>
      </c>
      <c r="D33" s="12">
        <f t="shared" ref="D33" si="8">D34</f>
        <v>42390.311000000002</v>
      </c>
      <c r="E33" s="27">
        <f t="shared" si="1"/>
        <v>121.1151742857143</v>
      </c>
    </row>
    <row r="34" spans="1:5" ht="23.25" customHeight="1" x14ac:dyDescent="0.25">
      <c r="A34" s="1" t="s">
        <v>45</v>
      </c>
      <c r="B34" s="2" t="s">
        <v>46</v>
      </c>
      <c r="C34" s="3">
        <v>35000</v>
      </c>
      <c r="D34" s="4">
        <v>42390.311000000002</v>
      </c>
      <c r="E34" s="27">
        <f t="shared" si="1"/>
        <v>121.1151742857143</v>
      </c>
    </row>
    <row r="35" spans="1:5" ht="27.75" customHeight="1" x14ac:dyDescent="0.25">
      <c r="A35" s="10" t="s">
        <v>47</v>
      </c>
      <c r="B35" s="11" t="s">
        <v>48</v>
      </c>
      <c r="C35" s="12">
        <f>C36+C38</f>
        <v>435076</v>
      </c>
      <c r="D35" s="12">
        <f t="shared" ref="D35" si="9">D36+D38</f>
        <v>471750.79699999996</v>
      </c>
      <c r="E35" s="27">
        <f t="shared" si="1"/>
        <v>108.42951507322857</v>
      </c>
    </row>
    <row r="36" spans="1:5" ht="15" customHeight="1" x14ac:dyDescent="0.25">
      <c r="A36" s="10" t="s">
        <v>49</v>
      </c>
      <c r="B36" s="11" t="s">
        <v>50</v>
      </c>
      <c r="C36" s="12">
        <f>C37</f>
        <v>82600</v>
      </c>
      <c r="D36" s="12">
        <f t="shared" ref="D36" si="10">D37</f>
        <v>103795.913</v>
      </c>
      <c r="E36" s="27">
        <f t="shared" si="1"/>
        <v>125.66091162227605</v>
      </c>
    </row>
    <row r="37" spans="1:5" ht="31.5" customHeight="1" x14ac:dyDescent="0.25">
      <c r="A37" s="1" t="s">
        <v>51</v>
      </c>
      <c r="B37" s="2" t="s">
        <v>52</v>
      </c>
      <c r="C37" s="3">
        <v>82600</v>
      </c>
      <c r="D37" s="4">
        <v>103795.913</v>
      </c>
      <c r="E37" s="27">
        <f t="shared" si="1"/>
        <v>125.66091162227605</v>
      </c>
    </row>
    <row r="38" spans="1:5" ht="15" customHeight="1" x14ac:dyDescent="0.25">
      <c r="A38" s="10" t="s">
        <v>53</v>
      </c>
      <c r="B38" s="11" t="s">
        <v>54</v>
      </c>
      <c r="C38" s="12">
        <f>C39+C40</f>
        <v>352476</v>
      </c>
      <c r="D38" s="12">
        <f t="shared" ref="D38" si="11">D39+D40</f>
        <v>367954.88399999996</v>
      </c>
      <c r="E38" s="27">
        <f t="shared" si="1"/>
        <v>104.39147175977939</v>
      </c>
    </row>
    <row r="39" spans="1:5" ht="15" customHeight="1" x14ac:dyDescent="0.25">
      <c r="A39" s="1" t="s">
        <v>55</v>
      </c>
      <c r="B39" s="2" t="s">
        <v>56</v>
      </c>
      <c r="C39" s="3">
        <v>322476</v>
      </c>
      <c r="D39" s="3">
        <v>332588.06599999999</v>
      </c>
      <c r="E39" s="27">
        <f t="shared" si="1"/>
        <v>103.13575769979781</v>
      </c>
    </row>
    <row r="40" spans="1:5" ht="15" customHeight="1" x14ac:dyDescent="0.25">
      <c r="A40" s="1" t="s">
        <v>57</v>
      </c>
      <c r="B40" s="2" t="s">
        <v>58</v>
      </c>
      <c r="C40" s="3">
        <v>30000</v>
      </c>
      <c r="D40" s="3">
        <v>35366.817999999999</v>
      </c>
      <c r="E40" s="27">
        <f t="shared" si="1"/>
        <v>117.88939333333333</v>
      </c>
    </row>
    <row r="41" spans="1:5" ht="22.5" customHeight="1" x14ac:dyDescent="0.25">
      <c r="A41" s="10" t="s">
        <v>59</v>
      </c>
      <c r="B41" s="11" t="s">
        <v>60</v>
      </c>
      <c r="C41" s="12">
        <f>C42+C44</f>
        <v>21039.200000000001</v>
      </c>
      <c r="D41" s="12">
        <f t="shared" ref="D41" si="12">D42+D44</f>
        <v>24356.088</v>
      </c>
      <c r="E41" s="27">
        <f t="shared" si="1"/>
        <v>115.76527624624511</v>
      </c>
    </row>
    <row r="42" spans="1:5" ht="23.25" customHeight="1" x14ac:dyDescent="0.25">
      <c r="A42" s="10" t="s">
        <v>61</v>
      </c>
      <c r="B42" s="11" t="s">
        <v>62</v>
      </c>
      <c r="C42" s="12">
        <f>C43</f>
        <v>21000</v>
      </c>
      <c r="D42" s="12">
        <f t="shared" ref="D42" si="13">D43</f>
        <v>24291.887999999999</v>
      </c>
      <c r="E42" s="27">
        <f t="shared" si="1"/>
        <v>115.67565714285715</v>
      </c>
    </row>
    <row r="43" spans="1:5" ht="27.75" customHeight="1" x14ac:dyDescent="0.25">
      <c r="A43" s="1" t="s">
        <v>63</v>
      </c>
      <c r="B43" s="2" t="s">
        <v>64</v>
      </c>
      <c r="C43" s="3">
        <v>21000</v>
      </c>
      <c r="D43" s="4">
        <v>24291.887999999999</v>
      </c>
      <c r="E43" s="27">
        <f t="shared" si="1"/>
        <v>115.67565714285715</v>
      </c>
    </row>
    <row r="44" spans="1:5" ht="23.25" customHeight="1" x14ac:dyDescent="0.25">
      <c r="A44" s="10" t="s">
        <v>65</v>
      </c>
      <c r="B44" s="11" t="s">
        <v>66</v>
      </c>
      <c r="C44" s="12">
        <f>C45+C46</f>
        <v>39.200000000000003</v>
      </c>
      <c r="D44" s="12">
        <f t="shared" ref="D44" si="14">D45+D46</f>
        <v>64.2</v>
      </c>
      <c r="E44" s="27">
        <f t="shared" si="1"/>
        <v>163.77551020408163</v>
      </c>
    </row>
    <row r="45" spans="1:5" ht="18.75" customHeight="1" x14ac:dyDescent="0.25">
      <c r="A45" s="1" t="s">
        <v>67</v>
      </c>
      <c r="B45" s="2" t="s">
        <v>68</v>
      </c>
      <c r="C45" s="3">
        <v>20</v>
      </c>
      <c r="D45" s="4">
        <v>45</v>
      </c>
      <c r="E45" s="27">
        <f t="shared" si="1"/>
        <v>225</v>
      </c>
    </row>
    <row r="46" spans="1:5" ht="40.5" customHeight="1" x14ac:dyDescent="0.25">
      <c r="A46" s="1" t="s">
        <v>69</v>
      </c>
      <c r="B46" s="2" t="s">
        <v>70</v>
      </c>
      <c r="C46" s="3">
        <v>19.2</v>
      </c>
      <c r="D46" s="4">
        <v>19.2</v>
      </c>
      <c r="E46" s="27">
        <f t="shared" si="1"/>
        <v>100</v>
      </c>
    </row>
    <row r="47" spans="1:5" ht="28.5" customHeight="1" x14ac:dyDescent="0.25">
      <c r="A47" s="10" t="s">
        <v>334</v>
      </c>
      <c r="B47" s="11" t="s">
        <v>333</v>
      </c>
      <c r="C47" s="12">
        <f>C48</f>
        <v>0</v>
      </c>
      <c r="D47" s="34">
        <f>D48</f>
        <v>-31.946000000000002</v>
      </c>
      <c r="E47" s="27">
        <v>0</v>
      </c>
    </row>
    <row r="48" spans="1:5" ht="19.5" customHeight="1" x14ac:dyDescent="0.25">
      <c r="A48" s="1" t="s">
        <v>331</v>
      </c>
      <c r="B48" s="2" t="s">
        <v>332</v>
      </c>
      <c r="C48" s="3">
        <v>0</v>
      </c>
      <c r="D48" s="7">
        <v>-31.946000000000002</v>
      </c>
      <c r="E48" s="27">
        <v>0</v>
      </c>
    </row>
    <row r="49" spans="1:5" ht="35.25" customHeight="1" x14ac:dyDescent="0.25">
      <c r="A49" s="10" t="s">
        <v>71</v>
      </c>
      <c r="B49" s="11" t="s">
        <v>72</v>
      </c>
      <c r="C49" s="12">
        <f>C50+C55+C57</f>
        <v>270681.56699999998</v>
      </c>
      <c r="D49" s="12">
        <f t="shared" ref="D49" si="15">D50+D55+D57</f>
        <v>276767.8</v>
      </c>
      <c r="E49" s="27">
        <f t="shared" si="1"/>
        <v>102.24848447105377</v>
      </c>
    </row>
    <row r="50" spans="1:5" ht="50.25" customHeight="1" x14ac:dyDescent="0.25">
      <c r="A50" s="10" t="s">
        <v>73</v>
      </c>
      <c r="B50" s="11" t="s">
        <v>74</v>
      </c>
      <c r="C50" s="12">
        <f>SUM(C51:C54)</f>
        <v>226439.76699999999</v>
      </c>
      <c r="D50" s="12">
        <f t="shared" ref="D50" si="16">SUM(D51:D54)</f>
        <v>230452.43799999999</v>
      </c>
      <c r="E50" s="27">
        <f t="shared" si="1"/>
        <v>101.77206992091632</v>
      </c>
    </row>
    <row r="51" spans="1:5" ht="39" customHeight="1" x14ac:dyDescent="0.25">
      <c r="A51" s="1" t="s">
        <v>75</v>
      </c>
      <c r="B51" s="2" t="s">
        <v>76</v>
      </c>
      <c r="C51" s="3">
        <v>202000</v>
      </c>
      <c r="D51" s="4">
        <v>204240.57800000001</v>
      </c>
      <c r="E51" s="27">
        <f t="shared" si="1"/>
        <v>101.10919702970298</v>
      </c>
    </row>
    <row r="52" spans="1:5" ht="47.25" customHeight="1" x14ac:dyDescent="0.25">
      <c r="A52" s="1" t="s">
        <v>77</v>
      </c>
      <c r="B52" s="2" t="s">
        <v>78</v>
      </c>
      <c r="C52" s="3">
        <v>3000</v>
      </c>
      <c r="D52" s="4">
        <v>3486.1149999999998</v>
      </c>
      <c r="E52" s="27">
        <f t="shared" si="1"/>
        <v>116.20383333333334</v>
      </c>
    </row>
    <row r="53" spans="1:5" ht="51" customHeight="1" x14ac:dyDescent="0.25">
      <c r="A53" s="1" t="s">
        <v>79</v>
      </c>
      <c r="B53" s="2" t="s">
        <v>80</v>
      </c>
      <c r="C53" s="3">
        <v>309.767</v>
      </c>
      <c r="D53" s="4">
        <v>307.34300000000002</v>
      </c>
      <c r="E53" s="27">
        <f t="shared" si="1"/>
        <v>99.217476361265085</v>
      </c>
    </row>
    <row r="54" spans="1:5" ht="23.25" customHeight="1" x14ac:dyDescent="0.25">
      <c r="A54" s="1" t="s">
        <v>81</v>
      </c>
      <c r="B54" s="2" t="s">
        <v>82</v>
      </c>
      <c r="C54" s="3">
        <v>21130</v>
      </c>
      <c r="D54" s="4">
        <v>22418.401999999998</v>
      </c>
      <c r="E54" s="27">
        <f t="shared" si="1"/>
        <v>106.09750118315191</v>
      </c>
    </row>
    <row r="55" spans="1:5" ht="29.25" customHeight="1" x14ac:dyDescent="0.25">
      <c r="A55" s="10" t="s">
        <v>83</v>
      </c>
      <c r="B55" s="11" t="s">
        <v>84</v>
      </c>
      <c r="C55" s="12">
        <f>C56</f>
        <v>131</v>
      </c>
      <c r="D55" s="12">
        <f t="shared" ref="D55" si="17">D56</f>
        <v>131.64400000000001</v>
      </c>
      <c r="E55" s="27">
        <f t="shared" si="1"/>
        <v>100.49160305343511</v>
      </c>
    </row>
    <row r="56" spans="1:5" ht="28.5" customHeight="1" x14ac:dyDescent="0.25">
      <c r="A56" s="1" t="s">
        <v>85</v>
      </c>
      <c r="B56" s="2" t="s">
        <v>86</v>
      </c>
      <c r="C56" s="3">
        <v>131</v>
      </c>
      <c r="D56" s="4">
        <v>131.64400000000001</v>
      </c>
      <c r="E56" s="27">
        <f t="shared" si="1"/>
        <v>100.49160305343511</v>
      </c>
    </row>
    <row r="57" spans="1:5" ht="48.75" customHeight="1" x14ac:dyDescent="0.25">
      <c r="A57" s="10" t="s">
        <v>87</v>
      </c>
      <c r="B57" s="11" t="s">
        <v>88</v>
      </c>
      <c r="C57" s="12">
        <f>C58+C59</f>
        <v>44110.8</v>
      </c>
      <c r="D57" s="12">
        <f t="shared" ref="D57" si="18">D58+D59</f>
        <v>46183.718000000001</v>
      </c>
      <c r="E57" s="27">
        <f t="shared" si="1"/>
        <v>104.6993434714401</v>
      </c>
    </row>
    <row r="58" spans="1:5" ht="49.5" customHeight="1" x14ac:dyDescent="0.25">
      <c r="A58" s="1" t="s">
        <v>89</v>
      </c>
      <c r="B58" s="2" t="s">
        <v>90</v>
      </c>
      <c r="C58" s="3">
        <v>32110.799999999999</v>
      </c>
      <c r="D58" s="4">
        <v>33005.449000000001</v>
      </c>
      <c r="E58" s="27">
        <f t="shared" si="1"/>
        <v>102.78613114590729</v>
      </c>
    </row>
    <row r="59" spans="1:5" ht="63" customHeight="1" x14ac:dyDescent="0.25">
      <c r="A59" s="1" t="s">
        <v>197</v>
      </c>
      <c r="B59" s="2" t="s">
        <v>196</v>
      </c>
      <c r="C59" s="3">
        <v>12000</v>
      </c>
      <c r="D59" s="7">
        <v>13178.269</v>
      </c>
      <c r="E59" s="27">
        <f t="shared" si="1"/>
        <v>109.81890833333334</v>
      </c>
    </row>
    <row r="60" spans="1:5" ht="23.25" customHeight="1" x14ac:dyDescent="0.25">
      <c r="A60" s="10" t="s">
        <v>91</v>
      </c>
      <c r="B60" s="11" t="s">
        <v>92</v>
      </c>
      <c r="C60" s="12">
        <f>C61</f>
        <v>8330.6620000000003</v>
      </c>
      <c r="D60" s="12">
        <f t="shared" ref="D60" si="19">D61</f>
        <v>8357.8159999999989</v>
      </c>
      <c r="E60" s="27">
        <f t="shared" si="1"/>
        <v>100.32595248732932</v>
      </c>
    </row>
    <row r="61" spans="1:5" ht="15" customHeight="1" x14ac:dyDescent="0.25">
      <c r="A61" s="10" t="s">
        <v>93</v>
      </c>
      <c r="B61" s="11" t="s">
        <v>94</v>
      </c>
      <c r="C61" s="12">
        <f>SUM(C62:C64)</f>
        <v>8330.6620000000003</v>
      </c>
      <c r="D61" s="12">
        <f t="shared" ref="D61" si="20">SUM(D62:D64)</f>
        <v>8357.8159999999989</v>
      </c>
      <c r="E61" s="27">
        <f t="shared" si="1"/>
        <v>100.32595248732932</v>
      </c>
    </row>
    <row r="62" spans="1:5" ht="23.25" customHeight="1" x14ac:dyDescent="0.25">
      <c r="A62" s="1" t="s">
        <v>95</v>
      </c>
      <c r="B62" s="2" t="s">
        <v>96</v>
      </c>
      <c r="C62" s="3">
        <v>277.73</v>
      </c>
      <c r="D62" s="3">
        <v>304.93700000000001</v>
      </c>
      <c r="E62" s="27">
        <f t="shared" si="1"/>
        <v>109.79620494725093</v>
      </c>
    </row>
    <row r="63" spans="1:5" ht="15" customHeight="1" x14ac:dyDescent="0.25">
      <c r="A63" s="1" t="s">
        <v>97</v>
      </c>
      <c r="B63" s="2" t="s">
        <v>98</v>
      </c>
      <c r="C63" s="3">
        <v>6792.81</v>
      </c>
      <c r="D63" s="3">
        <v>6794.2669999999998</v>
      </c>
      <c r="E63" s="27">
        <f t="shared" si="1"/>
        <v>100.02144914990998</v>
      </c>
    </row>
    <row r="64" spans="1:5" ht="15" customHeight="1" x14ac:dyDescent="0.25">
      <c r="A64" s="1" t="s">
        <v>99</v>
      </c>
      <c r="B64" s="2" t="s">
        <v>100</v>
      </c>
      <c r="C64" s="3">
        <v>1260.1220000000001</v>
      </c>
      <c r="D64" s="3">
        <v>1258.6120000000001</v>
      </c>
      <c r="E64" s="27">
        <f t="shared" si="1"/>
        <v>99.880170332713817</v>
      </c>
    </row>
    <row r="65" spans="1:5" ht="33" customHeight="1" x14ac:dyDescent="0.25">
      <c r="A65" s="10" t="s">
        <v>101</v>
      </c>
      <c r="B65" s="11" t="s">
        <v>102</v>
      </c>
      <c r="C65" s="12">
        <f>C66+C69</f>
        <v>26746.539000000001</v>
      </c>
      <c r="D65" s="12">
        <f t="shared" ref="D65" si="21">D66+D69</f>
        <v>27644.832999999999</v>
      </c>
      <c r="E65" s="27">
        <f t="shared" si="1"/>
        <v>103.35854295017384</v>
      </c>
    </row>
    <row r="66" spans="1:5" ht="15" customHeight="1" x14ac:dyDescent="0.25">
      <c r="A66" s="10" t="s">
        <v>103</v>
      </c>
      <c r="B66" s="11" t="s">
        <v>104</v>
      </c>
      <c r="C66" s="12">
        <f>C68+C67</f>
        <v>12660.938</v>
      </c>
      <c r="D66" s="12">
        <f>D68+D67</f>
        <v>13434.216</v>
      </c>
      <c r="E66" s="27">
        <f t="shared" si="1"/>
        <v>106.1075885530756</v>
      </c>
    </row>
    <row r="67" spans="1:5" ht="24" x14ac:dyDescent="0.25">
      <c r="A67" s="1" t="s">
        <v>256</v>
      </c>
      <c r="B67" s="2" t="s">
        <v>257</v>
      </c>
      <c r="C67" s="3">
        <v>39.667999999999999</v>
      </c>
      <c r="D67" s="4">
        <v>39.667999999999999</v>
      </c>
      <c r="E67" s="27">
        <f t="shared" si="1"/>
        <v>100</v>
      </c>
    </row>
    <row r="68" spans="1:5" ht="15" customHeight="1" x14ac:dyDescent="0.25">
      <c r="A68" s="1" t="s">
        <v>105</v>
      </c>
      <c r="B68" s="2" t="s">
        <v>106</v>
      </c>
      <c r="C68" s="3">
        <v>12621.27</v>
      </c>
      <c r="D68" s="4">
        <v>13394.548000000001</v>
      </c>
      <c r="E68" s="27">
        <f t="shared" si="1"/>
        <v>106.12678438857579</v>
      </c>
    </row>
    <row r="69" spans="1:5" ht="15" customHeight="1" x14ac:dyDescent="0.25">
      <c r="A69" s="10" t="s">
        <v>107</v>
      </c>
      <c r="B69" s="11" t="s">
        <v>108</v>
      </c>
      <c r="C69" s="12">
        <f>SUM(C70:C71)</f>
        <v>14085.601000000001</v>
      </c>
      <c r="D69" s="12">
        <f t="shared" ref="D69" si="22">SUM(D70:D71)</f>
        <v>14210.617</v>
      </c>
      <c r="E69" s="27">
        <f t="shared" si="1"/>
        <v>100.88754466351844</v>
      </c>
    </row>
    <row r="70" spans="1:5" ht="23.25" customHeight="1" x14ac:dyDescent="0.25">
      <c r="A70" s="1" t="s">
        <v>109</v>
      </c>
      <c r="B70" s="2" t="s">
        <v>110</v>
      </c>
      <c r="C70" s="3">
        <v>285</v>
      </c>
      <c r="D70" s="4">
        <v>223.42099999999999</v>
      </c>
      <c r="E70" s="27">
        <f t="shared" si="1"/>
        <v>78.393333333333331</v>
      </c>
    </row>
    <row r="71" spans="1:5" ht="15" customHeight="1" x14ac:dyDescent="0.25">
      <c r="A71" s="1" t="s">
        <v>111</v>
      </c>
      <c r="B71" s="2" t="s">
        <v>112</v>
      </c>
      <c r="C71" s="3">
        <v>13800.601000000001</v>
      </c>
      <c r="D71" s="4">
        <v>13987.196</v>
      </c>
      <c r="E71" s="27">
        <f t="shared" si="1"/>
        <v>101.35207879714802</v>
      </c>
    </row>
    <row r="72" spans="1:5" ht="16.5" customHeight="1" x14ac:dyDescent="0.25">
      <c r="A72" s="10" t="s">
        <v>113</v>
      </c>
      <c r="B72" s="11" t="s">
        <v>114</v>
      </c>
      <c r="C72" s="12">
        <f>C73+C75+C77+C79</f>
        <v>62205</v>
      </c>
      <c r="D72" s="12">
        <f t="shared" ref="D72" si="23">D73+D75+D77+D79</f>
        <v>62975.540999999997</v>
      </c>
      <c r="E72" s="27">
        <f t="shared" ref="E72:E134" si="24">D72/C72*100</f>
        <v>101.23871232216059</v>
      </c>
    </row>
    <row r="73" spans="1:5" ht="15" customHeight="1" x14ac:dyDescent="0.25">
      <c r="A73" s="10" t="s">
        <v>115</v>
      </c>
      <c r="B73" s="11" t="s">
        <v>116</v>
      </c>
      <c r="C73" s="12">
        <f>C74</f>
        <v>2650</v>
      </c>
      <c r="D73" s="12">
        <f t="shared" ref="D73" si="25">D74</f>
        <v>2647.6669999999999</v>
      </c>
      <c r="E73" s="27">
        <f t="shared" si="24"/>
        <v>99.911962264150944</v>
      </c>
    </row>
    <row r="74" spans="1:5" ht="20.25" customHeight="1" x14ac:dyDescent="0.25">
      <c r="A74" s="1" t="s">
        <v>117</v>
      </c>
      <c r="B74" s="2" t="s">
        <v>118</v>
      </c>
      <c r="C74" s="3">
        <v>2650</v>
      </c>
      <c r="D74" s="4">
        <v>2647.6669999999999</v>
      </c>
      <c r="E74" s="27">
        <f t="shared" si="24"/>
        <v>99.911962264150944</v>
      </c>
    </row>
    <row r="75" spans="1:5" ht="46.5" customHeight="1" x14ac:dyDescent="0.25">
      <c r="A75" s="10" t="s">
        <v>119</v>
      </c>
      <c r="B75" s="11" t="s">
        <v>120</v>
      </c>
      <c r="C75" s="12">
        <f>C76</f>
        <v>45000</v>
      </c>
      <c r="D75" s="12">
        <f t="shared" ref="D75" si="26">D76</f>
        <v>45205.667999999998</v>
      </c>
      <c r="E75" s="27">
        <f t="shared" si="24"/>
        <v>100.45703999999999</v>
      </c>
    </row>
    <row r="76" spans="1:5" ht="52.5" customHeight="1" x14ac:dyDescent="0.25">
      <c r="A76" s="1" t="s">
        <v>121</v>
      </c>
      <c r="B76" s="2" t="s">
        <v>122</v>
      </c>
      <c r="C76" s="3">
        <v>45000</v>
      </c>
      <c r="D76" s="4">
        <v>45205.667999999998</v>
      </c>
      <c r="E76" s="27">
        <f t="shared" si="24"/>
        <v>100.45703999999999</v>
      </c>
    </row>
    <row r="77" spans="1:5" ht="23.25" customHeight="1" x14ac:dyDescent="0.25">
      <c r="A77" s="10" t="s">
        <v>123</v>
      </c>
      <c r="B77" s="11" t="s">
        <v>124</v>
      </c>
      <c r="C77" s="12">
        <f>C78</f>
        <v>7055</v>
      </c>
      <c r="D77" s="12">
        <f t="shared" ref="D77" si="27">D78</f>
        <v>7054.7190000000001</v>
      </c>
      <c r="E77" s="27">
        <f t="shared" si="24"/>
        <v>99.996017009213318</v>
      </c>
    </row>
    <row r="78" spans="1:5" ht="23.25" customHeight="1" x14ac:dyDescent="0.25">
      <c r="A78" s="1" t="s">
        <v>125</v>
      </c>
      <c r="B78" s="2" t="s">
        <v>126</v>
      </c>
      <c r="C78" s="3">
        <v>7055</v>
      </c>
      <c r="D78" s="4">
        <v>7054.7190000000001</v>
      </c>
      <c r="E78" s="27">
        <f t="shared" si="24"/>
        <v>99.996017009213318</v>
      </c>
    </row>
    <row r="79" spans="1:5" ht="40.5" customHeight="1" x14ac:dyDescent="0.25">
      <c r="A79" s="10" t="s">
        <v>127</v>
      </c>
      <c r="B79" s="11" t="s">
        <v>128</v>
      </c>
      <c r="C79" s="12">
        <f>C80</f>
        <v>7500</v>
      </c>
      <c r="D79" s="12">
        <f t="shared" ref="D79" si="28">D80</f>
        <v>8067.4870000000001</v>
      </c>
      <c r="E79" s="27">
        <f t="shared" si="24"/>
        <v>107.56649333333333</v>
      </c>
    </row>
    <row r="80" spans="1:5" ht="37.5" customHeight="1" x14ac:dyDescent="0.25">
      <c r="A80" s="1" t="s">
        <v>129</v>
      </c>
      <c r="B80" s="2" t="s">
        <v>130</v>
      </c>
      <c r="C80" s="3">
        <v>7500</v>
      </c>
      <c r="D80" s="4">
        <v>8067.4870000000001</v>
      </c>
      <c r="E80" s="27">
        <f t="shared" si="24"/>
        <v>107.56649333333333</v>
      </c>
    </row>
    <row r="81" spans="1:5" ht="20.25" customHeight="1" x14ac:dyDescent="0.25">
      <c r="A81" s="10" t="s">
        <v>185</v>
      </c>
      <c r="B81" s="11" t="s">
        <v>186</v>
      </c>
      <c r="C81" s="12">
        <f>C82+C95+C93+C97</f>
        <v>19125.701999999997</v>
      </c>
      <c r="D81" s="12">
        <f>D82+D95+D93+D97</f>
        <v>20275.561000000002</v>
      </c>
      <c r="E81" s="27">
        <f t="shared" si="24"/>
        <v>106.01211396057518</v>
      </c>
    </row>
    <row r="82" spans="1:5" ht="24" x14ac:dyDescent="0.25">
      <c r="A82" s="10" t="s">
        <v>187</v>
      </c>
      <c r="B82" s="11" t="s">
        <v>188</v>
      </c>
      <c r="C82" s="12">
        <f>SUM(C83:C92)</f>
        <v>1743.3259999999998</v>
      </c>
      <c r="D82" s="12">
        <f t="shared" ref="D82" si="29">SUM(D83:D92)</f>
        <v>1887.3790000000001</v>
      </c>
      <c r="E82" s="27">
        <f t="shared" si="24"/>
        <v>108.26311315267485</v>
      </c>
    </row>
    <row r="83" spans="1:5" ht="36" x14ac:dyDescent="0.25">
      <c r="A83" s="1" t="s">
        <v>258</v>
      </c>
      <c r="B83" s="2" t="s">
        <v>259</v>
      </c>
      <c r="C83" s="3">
        <v>54.84</v>
      </c>
      <c r="D83" s="7">
        <v>65.790000000000006</v>
      </c>
      <c r="E83" s="27">
        <f t="shared" si="24"/>
        <v>119.96717724288841</v>
      </c>
    </row>
    <row r="84" spans="1:5" ht="48" x14ac:dyDescent="0.25">
      <c r="A84" s="1" t="s">
        <v>260</v>
      </c>
      <c r="B84" s="2" t="s">
        <v>261</v>
      </c>
      <c r="C84" s="3">
        <v>151.45599999999999</v>
      </c>
      <c r="D84" s="7">
        <v>162.20500000000001</v>
      </c>
      <c r="E84" s="27">
        <f t="shared" si="24"/>
        <v>107.09711071202199</v>
      </c>
    </row>
    <row r="85" spans="1:5" ht="37.5" customHeight="1" x14ac:dyDescent="0.25">
      <c r="A85" s="1" t="s">
        <v>189</v>
      </c>
      <c r="B85" s="2" t="s">
        <v>190</v>
      </c>
      <c r="C85" s="3">
        <v>205.87</v>
      </c>
      <c r="D85" s="7">
        <v>181.703</v>
      </c>
      <c r="E85" s="27">
        <f t="shared" si="24"/>
        <v>88.261038519454033</v>
      </c>
    </row>
    <row r="86" spans="1:5" ht="37.5" customHeight="1" x14ac:dyDescent="0.25">
      <c r="A86" s="1" t="s">
        <v>262</v>
      </c>
      <c r="B86" s="2" t="s">
        <v>263</v>
      </c>
      <c r="C86" s="3">
        <v>26</v>
      </c>
      <c r="D86" s="7">
        <v>26</v>
      </c>
      <c r="E86" s="27">
        <f t="shared" si="24"/>
        <v>100</v>
      </c>
    </row>
    <row r="87" spans="1:5" ht="37.5" customHeight="1" x14ac:dyDescent="0.25">
      <c r="A87" s="1" t="s">
        <v>264</v>
      </c>
      <c r="B87" s="2" t="s">
        <v>265</v>
      </c>
      <c r="C87" s="3">
        <v>18</v>
      </c>
      <c r="D87" s="7">
        <v>18</v>
      </c>
      <c r="E87" s="27">
        <f t="shared" si="24"/>
        <v>100</v>
      </c>
    </row>
    <row r="88" spans="1:5" ht="37.5" customHeight="1" x14ac:dyDescent="0.25">
      <c r="A88" s="1" t="s">
        <v>266</v>
      </c>
      <c r="B88" s="2" t="s">
        <v>267</v>
      </c>
      <c r="C88" s="3">
        <v>281.48099999999999</v>
      </c>
      <c r="D88" s="7">
        <v>296.45499999999998</v>
      </c>
      <c r="E88" s="27">
        <f t="shared" si="24"/>
        <v>105.3197196258362</v>
      </c>
    </row>
    <row r="89" spans="1:5" ht="37.5" customHeight="1" x14ac:dyDescent="0.25">
      <c r="A89" s="1" t="s">
        <v>268</v>
      </c>
      <c r="B89" s="2" t="s">
        <v>269</v>
      </c>
      <c r="C89" s="3">
        <v>95.771000000000001</v>
      </c>
      <c r="D89" s="7">
        <v>100.866</v>
      </c>
      <c r="E89" s="27">
        <f t="shared" si="24"/>
        <v>105.31998204049242</v>
      </c>
    </row>
    <row r="90" spans="1:5" ht="37.5" customHeight="1" x14ac:dyDescent="0.25">
      <c r="A90" s="1" t="s">
        <v>270</v>
      </c>
      <c r="B90" s="2" t="s">
        <v>271</v>
      </c>
      <c r="C90" s="3">
        <v>2</v>
      </c>
      <c r="D90" s="7">
        <v>3</v>
      </c>
      <c r="E90" s="27">
        <f t="shared" si="24"/>
        <v>150</v>
      </c>
    </row>
    <row r="91" spans="1:5" ht="37.5" customHeight="1" x14ac:dyDescent="0.25">
      <c r="A91" s="1" t="s">
        <v>219</v>
      </c>
      <c r="B91" s="2" t="s">
        <v>220</v>
      </c>
      <c r="C91" s="3">
        <v>264.27100000000002</v>
      </c>
      <c r="D91" s="7">
        <v>264.12</v>
      </c>
      <c r="E91" s="27">
        <f t="shared" si="24"/>
        <v>99.942861683650491</v>
      </c>
    </row>
    <row r="92" spans="1:5" ht="37.5" customHeight="1" x14ac:dyDescent="0.25">
      <c r="A92" s="1" t="s">
        <v>272</v>
      </c>
      <c r="B92" s="2" t="s">
        <v>273</v>
      </c>
      <c r="C92" s="3">
        <v>643.63699999999994</v>
      </c>
      <c r="D92" s="7">
        <v>769.24</v>
      </c>
      <c r="E92" s="27">
        <f t="shared" si="24"/>
        <v>119.51457110141277</v>
      </c>
    </row>
    <row r="93" spans="1:5" ht="29.25" customHeight="1" x14ac:dyDescent="0.25">
      <c r="A93" s="10" t="s">
        <v>288</v>
      </c>
      <c r="B93" s="11" t="s">
        <v>289</v>
      </c>
      <c r="C93" s="12">
        <f>C94</f>
        <v>228</v>
      </c>
      <c r="D93" s="34">
        <f t="shared" ref="D93" si="30">D94</f>
        <v>268</v>
      </c>
      <c r="E93" s="27">
        <f t="shared" si="24"/>
        <v>117.54385964912282</v>
      </c>
    </row>
    <row r="94" spans="1:5" ht="30" customHeight="1" x14ac:dyDescent="0.25">
      <c r="A94" s="1" t="s">
        <v>290</v>
      </c>
      <c r="B94" s="2" t="s">
        <v>291</v>
      </c>
      <c r="C94" s="3">
        <v>228</v>
      </c>
      <c r="D94" s="7">
        <v>268</v>
      </c>
      <c r="E94" s="27">
        <f t="shared" si="24"/>
        <v>117.54385964912282</v>
      </c>
    </row>
    <row r="95" spans="1:5" ht="60" x14ac:dyDescent="0.25">
      <c r="A95" s="10" t="s">
        <v>191</v>
      </c>
      <c r="B95" s="11" t="s">
        <v>192</v>
      </c>
      <c r="C95" s="12">
        <f>C96</f>
        <v>15696.01</v>
      </c>
      <c r="D95" s="12">
        <f>D96</f>
        <v>16457.312000000002</v>
      </c>
      <c r="E95" s="27">
        <f t="shared" si="24"/>
        <v>104.85028997815368</v>
      </c>
    </row>
    <row r="96" spans="1:5" ht="48" x14ac:dyDescent="0.25">
      <c r="A96" s="1" t="s">
        <v>193</v>
      </c>
      <c r="B96" s="2" t="s">
        <v>194</v>
      </c>
      <c r="C96" s="3">
        <v>15696.01</v>
      </c>
      <c r="D96" s="7">
        <v>16457.312000000002</v>
      </c>
      <c r="E96" s="27">
        <f t="shared" si="24"/>
        <v>104.85028997815368</v>
      </c>
    </row>
    <row r="97" spans="1:6" x14ac:dyDescent="0.25">
      <c r="A97" s="10" t="s">
        <v>274</v>
      </c>
      <c r="B97" s="11" t="s">
        <v>275</v>
      </c>
      <c r="C97" s="12">
        <f>C99+C98</f>
        <v>1458.366</v>
      </c>
      <c r="D97" s="12">
        <f t="shared" ref="D97" si="31">D99+D98</f>
        <v>1662.87</v>
      </c>
      <c r="E97" s="27">
        <f t="shared" si="24"/>
        <v>114.02281731746351</v>
      </c>
    </row>
    <row r="98" spans="1:6" ht="24" x14ac:dyDescent="0.25">
      <c r="A98" s="1" t="s">
        <v>295</v>
      </c>
      <c r="B98" s="2" t="s">
        <v>296</v>
      </c>
      <c r="C98" s="3">
        <v>38.04</v>
      </c>
      <c r="D98" s="7">
        <v>38.04</v>
      </c>
      <c r="E98" s="27">
        <f t="shared" si="24"/>
        <v>100</v>
      </c>
    </row>
    <row r="99" spans="1:6" ht="36" x14ac:dyDescent="0.25">
      <c r="A99" s="1" t="s">
        <v>276</v>
      </c>
      <c r="B99" s="2" t="s">
        <v>277</v>
      </c>
      <c r="C99" s="3">
        <v>1420.326</v>
      </c>
      <c r="D99" s="7">
        <v>1624.83</v>
      </c>
      <c r="E99" s="27">
        <f t="shared" si="24"/>
        <v>114.39838459621241</v>
      </c>
    </row>
    <row r="100" spans="1:6" ht="18.75" customHeight="1" x14ac:dyDescent="0.25">
      <c r="A100" s="10" t="s">
        <v>131</v>
      </c>
      <c r="B100" s="11" t="s">
        <v>132</v>
      </c>
      <c r="C100" s="12">
        <f>C101</f>
        <v>3862.34557</v>
      </c>
      <c r="D100" s="12">
        <f t="shared" ref="D100" si="32">D101</f>
        <v>3862.3449999999998</v>
      </c>
      <c r="E100" s="27">
        <f t="shared" si="24"/>
        <v>99.999985242128403</v>
      </c>
    </row>
    <row r="101" spans="1:6" x14ac:dyDescent="0.25">
      <c r="A101" s="1" t="s">
        <v>278</v>
      </c>
      <c r="B101" s="2" t="s">
        <v>279</v>
      </c>
      <c r="C101" s="3">
        <v>3862.34557</v>
      </c>
      <c r="D101" s="3">
        <v>3862.3449999999998</v>
      </c>
      <c r="E101" s="27">
        <f t="shared" si="24"/>
        <v>99.999985242128403</v>
      </c>
    </row>
    <row r="102" spans="1:6" x14ac:dyDescent="0.25">
      <c r="A102" s="36" t="s">
        <v>301</v>
      </c>
      <c r="B102" s="11" t="s">
        <v>302</v>
      </c>
      <c r="C102" s="12">
        <f>C103</f>
        <v>68.83</v>
      </c>
      <c r="D102" s="12">
        <f t="shared" ref="D102" si="33">D103</f>
        <v>46.478000000000002</v>
      </c>
      <c r="E102" s="27">
        <f t="shared" si="24"/>
        <v>67.525788173761441</v>
      </c>
    </row>
    <row r="103" spans="1:6" x14ac:dyDescent="0.25">
      <c r="A103" s="37" t="s">
        <v>303</v>
      </c>
      <c r="B103" s="2" t="s">
        <v>304</v>
      </c>
      <c r="C103" s="3">
        <v>68.83</v>
      </c>
      <c r="D103" s="3">
        <v>46.478000000000002</v>
      </c>
      <c r="E103" s="27">
        <f t="shared" si="24"/>
        <v>67.525788173761441</v>
      </c>
    </row>
    <row r="104" spans="1:6" ht="21" customHeight="1" x14ac:dyDescent="0.25">
      <c r="A104" s="10" t="s">
        <v>133</v>
      </c>
      <c r="B104" s="11" t="s">
        <v>134</v>
      </c>
      <c r="C104" s="12">
        <f>C105</f>
        <v>3617985.906</v>
      </c>
      <c r="D104" s="12">
        <f>D105+D171</f>
        <v>3406942.4860000005</v>
      </c>
      <c r="E104" s="27">
        <f t="shared" si="24"/>
        <v>94.166825811841633</v>
      </c>
    </row>
    <row r="105" spans="1:6" ht="28.5" customHeight="1" x14ac:dyDescent="0.25">
      <c r="A105" s="10" t="s">
        <v>135</v>
      </c>
      <c r="B105" s="11" t="s">
        <v>136</v>
      </c>
      <c r="C105" s="12">
        <f>C106+C109+C141+C162</f>
        <v>3617985.906</v>
      </c>
      <c r="D105" s="12">
        <f>D106+D109+D141+D162</f>
        <v>3420203.4580000006</v>
      </c>
      <c r="E105" s="27">
        <f t="shared" si="24"/>
        <v>94.533354934523089</v>
      </c>
    </row>
    <row r="106" spans="1:6" ht="19.5" customHeight="1" x14ac:dyDescent="0.25">
      <c r="A106" s="10" t="s">
        <v>137</v>
      </c>
      <c r="B106" s="11" t="s">
        <v>138</v>
      </c>
      <c r="C106" s="12">
        <f>C107</f>
        <v>1591</v>
      </c>
      <c r="D106" s="12">
        <f>D107+D108</f>
        <v>61591</v>
      </c>
      <c r="E106" s="27">
        <f t="shared" si="24"/>
        <v>3871.2130735386554</v>
      </c>
    </row>
    <row r="107" spans="1:6" ht="15" customHeight="1" x14ac:dyDescent="0.25">
      <c r="A107" s="1" t="s">
        <v>160</v>
      </c>
      <c r="B107" s="2" t="s">
        <v>161</v>
      </c>
      <c r="C107" s="3">
        <v>1591</v>
      </c>
      <c r="D107" s="4">
        <v>1591</v>
      </c>
      <c r="E107" s="27">
        <f t="shared" si="24"/>
        <v>100</v>
      </c>
    </row>
    <row r="108" spans="1:6" ht="15" customHeight="1" x14ac:dyDescent="0.25">
      <c r="A108" s="1" t="s">
        <v>313</v>
      </c>
      <c r="B108" s="2" t="s">
        <v>312</v>
      </c>
      <c r="C108" s="3">
        <v>0</v>
      </c>
      <c r="D108" s="7">
        <v>60000</v>
      </c>
      <c r="E108" s="27">
        <v>0</v>
      </c>
    </row>
    <row r="109" spans="1:6" ht="24.75" customHeight="1" x14ac:dyDescent="0.25">
      <c r="A109" s="10" t="s">
        <v>139</v>
      </c>
      <c r="B109" s="11" t="s">
        <v>140</v>
      </c>
      <c r="C109" s="12">
        <f>SUM(C110:C118)+C119</f>
        <v>1328765.8859999999</v>
      </c>
      <c r="D109" s="12">
        <f>SUM(D110:D118)+D119</f>
        <v>1097808.3550000002</v>
      </c>
      <c r="E109" s="27">
        <f t="shared" si="24"/>
        <v>82.618643853413943</v>
      </c>
    </row>
    <row r="110" spans="1:6" ht="27" customHeight="1" x14ac:dyDescent="0.25">
      <c r="A110" s="1" t="s">
        <v>179</v>
      </c>
      <c r="B110" s="2" t="s">
        <v>180</v>
      </c>
      <c r="C110" s="3">
        <v>45662.720000000001</v>
      </c>
      <c r="D110" s="4">
        <v>45662.712</v>
      </c>
      <c r="E110" s="27">
        <f t="shared" si="24"/>
        <v>99.999982480237705</v>
      </c>
    </row>
    <row r="111" spans="1:6" ht="50.25" customHeight="1" x14ac:dyDescent="0.25">
      <c r="A111" s="1" t="s">
        <v>222</v>
      </c>
      <c r="B111" s="6" t="s">
        <v>223</v>
      </c>
      <c r="C111" s="3">
        <v>15398.35</v>
      </c>
      <c r="D111" s="7">
        <v>13346.49</v>
      </c>
      <c r="E111" s="27">
        <f t="shared" si="24"/>
        <v>86.674806066883775</v>
      </c>
    </row>
    <row r="112" spans="1:6" s="9" customFormat="1" ht="36" x14ac:dyDescent="0.2">
      <c r="A112" s="1" t="s">
        <v>182</v>
      </c>
      <c r="B112" s="8" t="s">
        <v>183</v>
      </c>
      <c r="C112" s="3">
        <v>70032.37</v>
      </c>
      <c r="D112" s="4">
        <v>59530.828999999998</v>
      </c>
      <c r="E112" s="27">
        <f t="shared" si="24"/>
        <v>85.004732811412794</v>
      </c>
      <c r="F112" s="13"/>
    </row>
    <row r="113" spans="1:5" ht="23.25" customHeight="1" x14ac:dyDescent="0.25">
      <c r="A113" s="1" t="s">
        <v>173</v>
      </c>
      <c r="B113" s="2" t="s">
        <v>174</v>
      </c>
      <c r="C113" s="3">
        <v>3247</v>
      </c>
      <c r="D113" s="4">
        <v>3246.9459999999999</v>
      </c>
      <c r="E113" s="27">
        <f t="shared" si="24"/>
        <v>99.998336926393591</v>
      </c>
    </row>
    <row r="114" spans="1:5" ht="36" x14ac:dyDescent="0.25">
      <c r="A114" s="1" t="s">
        <v>224</v>
      </c>
      <c r="B114" s="2" t="s">
        <v>226</v>
      </c>
      <c r="C114" s="3">
        <v>834.97699999999998</v>
      </c>
      <c r="D114" s="4">
        <v>834.97699999999998</v>
      </c>
      <c r="E114" s="27">
        <f t="shared" si="24"/>
        <v>100</v>
      </c>
    </row>
    <row r="115" spans="1:5" ht="23.25" customHeight="1" x14ac:dyDescent="0.25">
      <c r="A115" s="1" t="s">
        <v>225</v>
      </c>
      <c r="B115" s="2" t="s">
        <v>227</v>
      </c>
      <c r="C115" s="3">
        <v>60741.5</v>
      </c>
      <c r="D115" s="4">
        <v>60741.493000000002</v>
      </c>
      <c r="E115" s="27">
        <f t="shared" si="24"/>
        <v>99.99998847575381</v>
      </c>
    </row>
    <row r="116" spans="1:5" ht="23.25" customHeight="1" x14ac:dyDescent="0.25">
      <c r="A116" s="1" t="s">
        <v>225</v>
      </c>
      <c r="B116" s="2" t="s">
        <v>292</v>
      </c>
      <c r="C116" s="3">
        <v>34181.46</v>
      </c>
      <c r="D116" s="4">
        <v>34116.127</v>
      </c>
      <c r="E116" s="27">
        <f t="shared" si="24"/>
        <v>99.808864220545289</v>
      </c>
    </row>
    <row r="117" spans="1:5" ht="23.25" customHeight="1" x14ac:dyDescent="0.25">
      <c r="A117" s="1" t="s">
        <v>250</v>
      </c>
      <c r="B117" s="2" t="s">
        <v>251</v>
      </c>
      <c r="C117" s="3">
        <v>84460.339000000007</v>
      </c>
      <c r="D117" s="4">
        <v>84460.339000000007</v>
      </c>
      <c r="E117" s="27">
        <f t="shared" si="24"/>
        <v>100</v>
      </c>
    </row>
    <row r="118" spans="1:5" ht="36.75" customHeight="1" x14ac:dyDescent="0.25">
      <c r="A118" s="1" t="s">
        <v>181</v>
      </c>
      <c r="B118" s="2" t="s">
        <v>221</v>
      </c>
      <c r="C118" s="3">
        <v>5220.13</v>
      </c>
      <c r="D118" s="4">
        <v>0</v>
      </c>
      <c r="E118" s="27">
        <f t="shared" si="24"/>
        <v>0</v>
      </c>
    </row>
    <row r="119" spans="1:5" ht="21" customHeight="1" x14ac:dyDescent="0.25">
      <c r="A119" s="10" t="s">
        <v>141</v>
      </c>
      <c r="B119" s="11" t="s">
        <v>142</v>
      </c>
      <c r="C119" s="12">
        <f>SUM(C120:C140)</f>
        <v>1008987.04</v>
      </c>
      <c r="D119" s="12">
        <f>SUM(D120:D140)</f>
        <v>795868.44200000016</v>
      </c>
      <c r="E119" s="27">
        <f t="shared" si="24"/>
        <v>78.877964775444497</v>
      </c>
    </row>
    <row r="120" spans="1:5" ht="26.25" customHeight="1" x14ac:dyDescent="0.25">
      <c r="A120" s="1" t="s">
        <v>199</v>
      </c>
      <c r="B120" s="2" t="s">
        <v>150</v>
      </c>
      <c r="C120" s="3">
        <v>14735.63</v>
      </c>
      <c r="D120" s="4">
        <v>14735.627</v>
      </c>
      <c r="E120" s="27">
        <f t="shared" si="24"/>
        <v>99.999979641182634</v>
      </c>
    </row>
    <row r="121" spans="1:5" ht="25.5" customHeight="1" x14ac:dyDescent="0.25">
      <c r="A121" s="1" t="s">
        <v>198</v>
      </c>
      <c r="B121" s="2" t="s">
        <v>151</v>
      </c>
      <c r="C121" s="3">
        <v>65490</v>
      </c>
      <c r="D121" s="4">
        <v>59013.258999999998</v>
      </c>
      <c r="E121" s="27">
        <f t="shared" si="24"/>
        <v>90.110335929149485</v>
      </c>
    </row>
    <row r="122" spans="1:5" ht="17.25" customHeight="1" x14ac:dyDescent="0.25">
      <c r="A122" s="1" t="s">
        <v>200</v>
      </c>
      <c r="B122" s="6" t="s">
        <v>152</v>
      </c>
      <c r="C122" s="3">
        <v>1224.43</v>
      </c>
      <c r="D122" s="7">
        <v>2083.0100000000002</v>
      </c>
      <c r="E122" s="27">
        <f t="shared" si="24"/>
        <v>170.12079089862223</v>
      </c>
    </row>
    <row r="123" spans="1:5" ht="30" customHeight="1" x14ac:dyDescent="0.25">
      <c r="A123" s="1" t="s">
        <v>280</v>
      </c>
      <c r="B123" s="6" t="s">
        <v>281</v>
      </c>
      <c r="C123" s="3">
        <v>3659.47</v>
      </c>
      <c r="D123" s="7">
        <v>0</v>
      </c>
      <c r="E123" s="27">
        <f t="shared" si="24"/>
        <v>0</v>
      </c>
    </row>
    <row r="124" spans="1:5" ht="56.25" customHeight="1" x14ac:dyDescent="0.25">
      <c r="A124" s="1" t="s">
        <v>201</v>
      </c>
      <c r="B124" s="6" t="s">
        <v>157</v>
      </c>
      <c r="C124" s="3">
        <v>1253</v>
      </c>
      <c r="D124" s="7">
        <v>1379</v>
      </c>
      <c r="E124" s="27">
        <f t="shared" si="24"/>
        <v>110.05586592178771</v>
      </c>
    </row>
    <row r="125" spans="1:5" ht="39.75" customHeight="1" x14ac:dyDescent="0.25">
      <c r="A125" s="1" t="s">
        <v>202</v>
      </c>
      <c r="B125" s="6" t="s">
        <v>153</v>
      </c>
      <c r="C125" s="3">
        <v>499</v>
      </c>
      <c r="D125" s="7">
        <v>499</v>
      </c>
      <c r="E125" s="27">
        <f t="shared" si="24"/>
        <v>100</v>
      </c>
    </row>
    <row r="126" spans="1:5" ht="48" x14ac:dyDescent="0.25">
      <c r="A126" s="1" t="s">
        <v>203</v>
      </c>
      <c r="B126" s="6" t="s">
        <v>240</v>
      </c>
      <c r="C126" s="3">
        <v>40914</v>
      </c>
      <c r="D126" s="7">
        <v>40720.508999999998</v>
      </c>
      <c r="E126" s="27">
        <f t="shared" si="24"/>
        <v>99.527078750549919</v>
      </c>
    </row>
    <row r="127" spans="1:5" ht="26.25" customHeight="1" x14ac:dyDescent="0.25">
      <c r="A127" s="1" t="s">
        <v>204</v>
      </c>
      <c r="B127" s="6" t="s">
        <v>154</v>
      </c>
      <c r="C127" s="3">
        <v>6999</v>
      </c>
      <c r="D127" s="7">
        <v>6992.85</v>
      </c>
      <c r="E127" s="27">
        <f t="shared" si="24"/>
        <v>99.912130304329196</v>
      </c>
    </row>
    <row r="128" spans="1:5" ht="36.75" customHeight="1" x14ac:dyDescent="0.25">
      <c r="A128" s="1" t="s">
        <v>205</v>
      </c>
      <c r="B128" s="2" t="s">
        <v>155</v>
      </c>
      <c r="C128" s="3">
        <v>19660</v>
      </c>
      <c r="D128" s="4">
        <v>18427.733</v>
      </c>
      <c r="E128" s="27">
        <f t="shared" si="24"/>
        <v>93.732110885045785</v>
      </c>
    </row>
    <row r="129" spans="1:5" ht="28.5" customHeight="1" x14ac:dyDescent="0.25">
      <c r="A129" s="1" t="s">
        <v>229</v>
      </c>
      <c r="B129" s="2" t="s">
        <v>228</v>
      </c>
      <c r="C129" s="3">
        <v>7044.6</v>
      </c>
      <c r="D129" s="7">
        <v>7044.6</v>
      </c>
      <c r="E129" s="27">
        <f t="shared" si="24"/>
        <v>100</v>
      </c>
    </row>
    <row r="130" spans="1:5" ht="19.5" customHeight="1" x14ac:dyDescent="0.25">
      <c r="A130" s="1" t="s">
        <v>230</v>
      </c>
      <c r="B130" s="2" t="s">
        <v>231</v>
      </c>
      <c r="C130" s="3">
        <v>58754.53</v>
      </c>
      <c r="D130" s="7">
        <v>58276.237000000001</v>
      </c>
      <c r="E130" s="27">
        <f t="shared" si="24"/>
        <v>99.185947023999688</v>
      </c>
    </row>
    <row r="131" spans="1:5" ht="24" x14ac:dyDescent="0.25">
      <c r="A131" s="1" t="s">
        <v>252</v>
      </c>
      <c r="B131" s="2" t="s">
        <v>253</v>
      </c>
      <c r="C131" s="3">
        <v>26284.33</v>
      </c>
      <c r="D131" s="7">
        <v>26284.33</v>
      </c>
      <c r="E131" s="27">
        <f t="shared" si="24"/>
        <v>100</v>
      </c>
    </row>
    <row r="132" spans="1:5" ht="72" x14ac:dyDescent="0.25">
      <c r="A132" s="1" t="s">
        <v>232</v>
      </c>
      <c r="B132" s="2" t="s">
        <v>233</v>
      </c>
      <c r="C132" s="3">
        <v>234</v>
      </c>
      <c r="D132" s="7">
        <v>233.56399999999999</v>
      </c>
      <c r="E132" s="27">
        <f t="shared" si="24"/>
        <v>99.813675213675211</v>
      </c>
    </row>
    <row r="133" spans="1:5" ht="24" x14ac:dyDescent="0.25">
      <c r="A133" s="1" t="s">
        <v>283</v>
      </c>
      <c r="B133" s="2" t="s">
        <v>282</v>
      </c>
      <c r="C133" s="3">
        <v>20238.96</v>
      </c>
      <c r="D133" s="7">
        <v>18919.539000000001</v>
      </c>
      <c r="E133" s="27">
        <f t="shared" si="24"/>
        <v>93.480786562155373</v>
      </c>
    </row>
    <row r="134" spans="1:5" ht="24" x14ac:dyDescent="0.25">
      <c r="A134" s="1" t="s">
        <v>298</v>
      </c>
      <c r="B134" s="2" t="s">
        <v>297</v>
      </c>
      <c r="C134" s="3">
        <v>5520.46</v>
      </c>
      <c r="D134" s="7">
        <v>3727.576</v>
      </c>
      <c r="E134" s="27">
        <f t="shared" si="24"/>
        <v>67.522923814319824</v>
      </c>
    </row>
    <row r="135" spans="1:5" ht="72" x14ac:dyDescent="0.25">
      <c r="A135" s="1" t="s">
        <v>234</v>
      </c>
      <c r="B135" s="2" t="s">
        <v>235</v>
      </c>
      <c r="C135" s="3">
        <v>920.7</v>
      </c>
      <c r="D135" s="7">
        <v>861.01199999999994</v>
      </c>
      <c r="E135" s="27">
        <f t="shared" ref="E135:E174" si="34">D135/C135*100</f>
        <v>93.517106549364598</v>
      </c>
    </row>
    <row r="136" spans="1:5" ht="24" x14ac:dyDescent="0.25">
      <c r="A136" s="1" t="s">
        <v>236</v>
      </c>
      <c r="B136" s="2" t="s">
        <v>237</v>
      </c>
      <c r="C136" s="3">
        <v>254593.83</v>
      </c>
      <c r="D136" s="7">
        <v>53795.739000000001</v>
      </c>
      <c r="E136" s="27">
        <f t="shared" si="34"/>
        <v>21.130024635710932</v>
      </c>
    </row>
    <row r="137" spans="1:5" ht="28.5" customHeight="1" x14ac:dyDescent="0.25">
      <c r="A137" s="1" t="s">
        <v>238</v>
      </c>
      <c r="B137" s="2" t="s">
        <v>239</v>
      </c>
      <c r="C137" s="3">
        <v>473229.72</v>
      </c>
      <c r="D137" s="7">
        <v>473229.71799999999</v>
      </c>
      <c r="E137" s="27">
        <f t="shared" si="34"/>
        <v>99.999999577372279</v>
      </c>
    </row>
    <row r="138" spans="1:5" ht="38.25" x14ac:dyDescent="0.25">
      <c r="A138" s="43" t="s">
        <v>249</v>
      </c>
      <c r="B138" s="29" t="s">
        <v>248</v>
      </c>
      <c r="C138" s="38">
        <v>5307.38</v>
      </c>
      <c r="D138" s="7">
        <v>5307.3779999999997</v>
      </c>
      <c r="E138" s="27">
        <f t="shared" si="34"/>
        <v>99.999962316623254</v>
      </c>
    </row>
    <row r="139" spans="1:5" ht="38.25" x14ac:dyDescent="0.25">
      <c r="A139" s="43" t="s">
        <v>315</v>
      </c>
      <c r="B139" s="29" t="s">
        <v>314</v>
      </c>
      <c r="C139" s="38">
        <v>0</v>
      </c>
      <c r="D139" s="7">
        <v>2659.4029999999998</v>
      </c>
      <c r="E139" s="27">
        <v>0</v>
      </c>
    </row>
    <row r="140" spans="1:5" ht="25.5" x14ac:dyDescent="0.25">
      <c r="A140" s="43" t="s">
        <v>306</v>
      </c>
      <c r="B140" s="29" t="s">
        <v>305</v>
      </c>
      <c r="C140" s="38">
        <v>2424</v>
      </c>
      <c r="D140" s="7">
        <v>1678.3579999999999</v>
      </c>
      <c r="E140" s="27">
        <f t="shared" si="34"/>
        <v>69.239191419141903</v>
      </c>
    </row>
    <row r="141" spans="1:5" ht="23.25" customHeight="1" x14ac:dyDescent="0.25">
      <c r="A141" s="41" t="s">
        <v>143</v>
      </c>
      <c r="B141" s="42" t="s">
        <v>144</v>
      </c>
      <c r="C141" s="12">
        <f>SUM(C142:C154)+C155</f>
        <v>2221004.35</v>
      </c>
      <c r="D141" s="12">
        <f t="shared" ref="D141" si="35">SUM(D142:D154)+D155</f>
        <v>2194040.1540000001</v>
      </c>
      <c r="E141" s="27">
        <f t="shared" si="34"/>
        <v>98.785945826715732</v>
      </c>
    </row>
    <row r="142" spans="1:5" ht="25.5" customHeight="1" x14ac:dyDescent="0.25">
      <c r="A142" s="1" t="s">
        <v>163</v>
      </c>
      <c r="B142" s="2" t="s">
        <v>164</v>
      </c>
      <c r="C142" s="3">
        <v>55743</v>
      </c>
      <c r="D142" s="4">
        <v>28644.225999999999</v>
      </c>
      <c r="E142" s="27">
        <f t="shared" si="34"/>
        <v>51.386229661123373</v>
      </c>
    </row>
    <row r="143" spans="1:5" ht="45.75" customHeight="1" x14ac:dyDescent="0.25">
      <c r="A143" s="1" t="s">
        <v>206</v>
      </c>
      <c r="B143" s="2" t="s">
        <v>175</v>
      </c>
      <c r="C143" s="3">
        <v>1117</v>
      </c>
      <c r="D143" s="4">
        <v>1117</v>
      </c>
      <c r="E143" s="27">
        <f t="shared" si="34"/>
        <v>100</v>
      </c>
    </row>
    <row r="144" spans="1:5" ht="36" x14ac:dyDescent="0.25">
      <c r="A144" s="1" t="s">
        <v>207</v>
      </c>
      <c r="B144" s="2" t="s">
        <v>176</v>
      </c>
      <c r="C144" s="3">
        <v>5689</v>
      </c>
      <c r="D144" s="4">
        <v>5688</v>
      </c>
      <c r="E144" s="27">
        <f t="shared" si="34"/>
        <v>99.982422218316046</v>
      </c>
    </row>
    <row r="145" spans="1:5" ht="29.25" customHeight="1" x14ac:dyDescent="0.25">
      <c r="A145" s="1" t="s">
        <v>208</v>
      </c>
      <c r="B145" s="2" t="s">
        <v>184</v>
      </c>
      <c r="C145" s="3">
        <v>3034</v>
      </c>
      <c r="D145" s="4">
        <v>3034</v>
      </c>
      <c r="E145" s="27">
        <f t="shared" si="34"/>
        <v>100</v>
      </c>
    </row>
    <row r="146" spans="1:5" ht="23.25" customHeight="1" x14ac:dyDescent="0.25">
      <c r="A146" s="1" t="s">
        <v>209</v>
      </c>
      <c r="B146" s="2" t="s">
        <v>177</v>
      </c>
      <c r="C146" s="3">
        <v>708</v>
      </c>
      <c r="D146" s="4">
        <v>708</v>
      </c>
      <c r="E146" s="27">
        <f t="shared" si="34"/>
        <v>100</v>
      </c>
    </row>
    <row r="147" spans="1:5" ht="36" x14ac:dyDescent="0.25">
      <c r="A147" s="1" t="s">
        <v>210</v>
      </c>
      <c r="B147" s="2" t="s">
        <v>178</v>
      </c>
      <c r="C147" s="3">
        <v>36</v>
      </c>
      <c r="D147" s="4">
        <v>0</v>
      </c>
      <c r="E147" s="27">
        <f t="shared" si="34"/>
        <v>0</v>
      </c>
    </row>
    <row r="148" spans="1:5" ht="60" x14ac:dyDescent="0.25">
      <c r="A148" s="1" t="s">
        <v>241</v>
      </c>
      <c r="B148" s="2" t="s">
        <v>242</v>
      </c>
      <c r="C148" s="3">
        <v>163.35</v>
      </c>
      <c r="D148" s="4">
        <v>163.35</v>
      </c>
      <c r="E148" s="27">
        <f t="shared" si="34"/>
        <v>100</v>
      </c>
    </row>
    <row r="149" spans="1:5" ht="48" x14ac:dyDescent="0.25">
      <c r="A149" s="1" t="s">
        <v>294</v>
      </c>
      <c r="B149" s="2" t="s">
        <v>293</v>
      </c>
      <c r="C149" s="3">
        <v>446</v>
      </c>
      <c r="D149" s="4">
        <v>411</v>
      </c>
      <c r="E149" s="27">
        <f t="shared" si="34"/>
        <v>92.152466367713004</v>
      </c>
    </row>
    <row r="150" spans="1:5" ht="43.5" customHeight="1" x14ac:dyDescent="0.25">
      <c r="A150" s="1" t="s">
        <v>165</v>
      </c>
      <c r="B150" s="2" t="s">
        <v>169</v>
      </c>
      <c r="C150" s="3">
        <v>39808</v>
      </c>
      <c r="D150" s="4">
        <v>45496.345999999998</v>
      </c>
      <c r="E150" s="27">
        <f t="shared" si="34"/>
        <v>114.28945438102893</v>
      </c>
    </row>
    <row r="151" spans="1:5" ht="39.75" customHeight="1" x14ac:dyDescent="0.25">
      <c r="A151" s="1" t="s">
        <v>166</v>
      </c>
      <c r="B151" s="2" t="s">
        <v>170</v>
      </c>
      <c r="C151" s="3">
        <v>42451</v>
      </c>
      <c r="D151" s="4">
        <v>40659.317999999999</v>
      </c>
      <c r="E151" s="27">
        <f t="shared" si="34"/>
        <v>95.779411556853773</v>
      </c>
    </row>
    <row r="152" spans="1:5" ht="23.25" customHeight="1" x14ac:dyDescent="0.25">
      <c r="A152" s="1" t="s">
        <v>167</v>
      </c>
      <c r="B152" s="2" t="s">
        <v>171</v>
      </c>
      <c r="C152" s="3">
        <v>10540</v>
      </c>
      <c r="D152" s="4">
        <v>10884.545</v>
      </c>
      <c r="E152" s="27">
        <f t="shared" si="34"/>
        <v>103.26892789373814</v>
      </c>
    </row>
    <row r="153" spans="1:5" ht="34.5" customHeight="1" x14ac:dyDescent="0.25">
      <c r="A153" s="1" t="s">
        <v>168</v>
      </c>
      <c r="B153" s="2" t="s">
        <v>172</v>
      </c>
      <c r="C153" s="3">
        <v>1552</v>
      </c>
      <c r="D153" s="4">
        <v>840.65599999999995</v>
      </c>
      <c r="E153" s="27">
        <f t="shared" si="34"/>
        <v>54.165979381443293</v>
      </c>
    </row>
    <row r="154" spans="1:5" ht="34.5" customHeight="1" x14ac:dyDescent="0.25">
      <c r="A154" s="1" t="s">
        <v>254</v>
      </c>
      <c r="B154" s="2" t="s">
        <v>255</v>
      </c>
      <c r="C154" s="3">
        <v>51560</v>
      </c>
      <c r="D154" s="7">
        <v>51560</v>
      </c>
      <c r="E154" s="27">
        <f t="shared" si="34"/>
        <v>100</v>
      </c>
    </row>
    <row r="155" spans="1:5" ht="22.5" customHeight="1" x14ac:dyDescent="0.25">
      <c r="A155" s="10" t="s">
        <v>145</v>
      </c>
      <c r="B155" s="11" t="s">
        <v>146</v>
      </c>
      <c r="C155" s="12">
        <f>SUM(C156:C161)</f>
        <v>2008157</v>
      </c>
      <c r="D155" s="12">
        <f>SUM(D156:D161)</f>
        <v>2004833.713</v>
      </c>
      <c r="E155" s="27">
        <f t="shared" si="34"/>
        <v>99.83451059852392</v>
      </c>
    </row>
    <row r="156" spans="1:5" ht="99" customHeight="1" x14ac:dyDescent="0.25">
      <c r="A156" s="1" t="s">
        <v>211</v>
      </c>
      <c r="B156" s="2" t="s">
        <v>162</v>
      </c>
      <c r="C156" s="3">
        <v>248</v>
      </c>
      <c r="D156" s="4">
        <v>212.78299999999999</v>
      </c>
      <c r="E156" s="27">
        <f t="shared" si="34"/>
        <v>85.799596774193546</v>
      </c>
    </row>
    <row r="157" spans="1:5" ht="86.25" customHeight="1" x14ac:dyDescent="0.25">
      <c r="A157" s="1" t="s">
        <v>212</v>
      </c>
      <c r="B157" s="2" t="s">
        <v>158</v>
      </c>
      <c r="C157" s="3">
        <v>494</v>
      </c>
      <c r="D157" s="4">
        <v>494</v>
      </c>
      <c r="E157" s="27">
        <f t="shared" si="34"/>
        <v>100</v>
      </c>
    </row>
    <row r="158" spans="1:5" ht="56.25" customHeight="1" x14ac:dyDescent="0.25">
      <c r="A158" s="1" t="s">
        <v>213</v>
      </c>
      <c r="B158" s="2" t="s">
        <v>159</v>
      </c>
      <c r="C158" s="3">
        <v>360</v>
      </c>
      <c r="D158" s="4">
        <v>0</v>
      </c>
      <c r="E158" s="27">
        <f t="shared" si="34"/>
        <v>0</v>
      </c>
    </row>
    <row r="159" spans="1:5" ht="24.75" customHeight="1" x14ac:dyDescent="0.25">
      <c r="A159" s="1" t="s">
        <v>214</v>
      </c>
      <c r="B159" s="2" t="s">
        <v>156</v>
      </c>
      <c r="C159" s="3">
        <v>4087</v>
      </c>
      <c r="D159" s="4">
        <v>3688.7979999999998</v>
      </c>
      <c r="E159" s="27">
        <f t="shared" si="34"/>
        <v>90.256863224859302</v>
      </c>
    </row>
    <row r="160" spans="1:5" ht="144" x14ac:dyDescent="0.25">
      <c r="A160" s="1" t="s">
        <v>243</v>
      </c>
      <c r="B160" s="2" t="s">
        <v>245</v>
      </c>
      <c r="C160" s="3">
        <v>15605</v>
      </c>
      <c r="D160" s="4">
        <v>15308.695</v>
      </c>
      <c r="E160" s="27">
        <f t="shared" si="34"/>
        <v>98.101217558474858</v>
      </c>
    </row>
    <row r="161" spans="1:5" ht="120" x14ac:dyDescent="0.25">
      <c r="A161" s="1" t="s">
        <v>244</v>
      </c>
      <c r="B161" s="2" t="s">
        <v>246</v>
      </c>
      <c r="C161" s="3">
        <v>1987363</v>
      </c>
      <c r="D161" s="4">
        <v>1985129.4369999999</v>
      </c>
      <c r="E161" s="27">
        <f t="shared" si="34"/>
        <v>99.887611724682401</v>
      </c>
    </row>
    <row r="162" spans="1:5" ht="24.75" customHeight="1" x14ac:dyDescent="0.25">
      <c r="A162" s="10" t="s">
        <v>147</v>
      </c>
      <c r="B162" s="30" t="s">
        <v>148</v>
      </c>
      <c r="C162" s="31">
        <f>SUM(C163:C170)</f>
        <v>66624.67</v>
      </c>
      <c r="D162" s="31">
        <f>SUM(D163:D170)</f>
        <v>66763.948999999993</v>
      </c>
      <c r="E162" s="27">
        <f t="shared" si="34"/>
        <v>100.20905019116793</v>
      </c>
    </row>
    <row r="163" spans="1:5" ht="59.25" customHeight="1" x14ac:dyDescent="0.25">
      <c r="A163" s="1" t="s">
        <v>316</v>
      </c>
      <c r="B163" s="40" t="s">
        <v>317</v>
      </c>
      <c r="C163" s="3">
        <v>0</v>
      </c>
      <c r="D163" s="4">
        <v>2416</v>
      </c>
      <c r="E163" s="27">
        <v>0</v>
      </c>
    </row>
    <row r="164" spans="1:5" ht="48" x14ac:dyDescent="0.25">
      <c r="A164" s="1" t="s">
        <v>215</v>
      </c>
      <c r="B164" s="2" t="s">
        <v>195</v>
      </c>
      <c r="C164" s="3">
        <v>52921.67</v>
      </c>
      <c r="D164" s="4">
        <v>52921.659</v>
      </c>
      <c r="E164" s="27">
        <f t="shared" si="34"/>
        <v>99.999979214563723</v>
      </c>
    </row>
    <row r="165" spans="1:5" ht="60" x14ac:dyDescent="0.25">
      <c r="A165" s="1" t="s">
        <v>284</v>
      </c>
      <c r="B165" s="2" t="s">
        <v>286</v>
      </c>
      <c r="C165" s="3">
        <v>2305</v>
      </c>
      <c r="D165" s="4">
        <v>2305</v>
      </c>
      <c r="E165" s="27">
        <f t="shared" si="34"/>
        <v>100</v>
      </c>
    </row>
    <row r="166" spans="1:5" ht="24" x14ac:dyDescent="0.25">
      <c r="A166" s="1" t="s">
        <v>285</v>
      </c>
      <c r="B166" s="2" t="s">
        <v>287</v>
      </c>
      <c r="C166" s="3">
        <v>10078</v>
      </c>
      <c r="D166" s="4">
        <v>7407</v>
      </c>
      <c r="E166" s="27">
        <f t="shared" si="34"/>
        <v>73.49672554078191</v>
      </c>
    </row>
    <row r="167" spans="1:5" ht="48" x14ac:dyDescent="0.25">
      <c r="A167" s="39" t="s">
        <v>299</v>
      </c>
      <c r="B167" s="40" t="s">
        <v>300</v>
      </c>
      <c r="C167" s="44">
        <v>1320</v>
      </c>
      <c r="D167" s="45">
        <v>1320</v>
      </c>
      <c r="E167" s="27">
        <f t="shared" si="34"/>
        <v>100</v>
      </c>
    </row>
    <row r="168" spans="1:5" ht="48" x14ac:dyDescent="0.25">
      <c r="A168" s="43" t="s">
        <v>319</v>
      </c>
      <c r="B168" s="46" t="s">
        <v>318</v>
      </c>
      <c r="C168" s="47">
        <v>0</v>
      </c>
      <c r="D168" s="48">
        <v>273</v>
      </c>
      <c r="E168" s="27">
        <v>0</v>
      </c>
    </row>
    <row r="169" spans="1:5" ht="60" x14ac:dyDescent="0.25">
      <c r="A169" s="43" t="s">
        <v>320</v>
      </c>
      <c r="B169" s="46" t="s">
        <v>322</v>
      </c>
      <c r="C169" s="47">
        <v>0</v>
      </c>
      <c r="D169" s="48">
        <v>114</v>
      </c>
      <c r="E169" s="27">
        <v>0</v>
      </c>
    </row>
    <row r="170" spans="1:5" ht="60" x14ac:dyDescent="0.25">
      <c r="A170" s="43" t="s">
        <v>321</v>
      </c>
      <c r="B170" s="46" t="s">
        <v>323</v>
      </c>
      <c r="C170" s="47">
        <v>0</v>
      </c>
      <c r="D170" s="48">
        <v>7.29</v>
      </c>
      <c r="E170" s="27">
        <v>0</v>
      </c>
    </row>
    <row r="171" spans="1:5" ht="29.25" customHeight="1" x14ac:dyDescent="0.25">
      <c r="A171" s="49" t="s">
        <v>326</v>
      </c>
      <c r="B171" s="50" t="s">
        <v>325</v>
      </c>
      <c r="C171" s="51">
        <f>SUM(C172:C173)</f>
        <v>0</v>
      </c>
      <c r="D171" s="51">
        <f>SUM(D172:D173)</f>
        <v>-13260.972</v>
      </c>
      <c r="E171" s="27">
        <v>0</v>
      </c>
    </row>
    <row r="172" spans="1:5" ht="48" customHeight="1" x14ac:dyDescent="0.25">
      <c r="A172" s="43" t="s">
        <v>327</v>
      </c>
      <c r="B172" s="46" t="s">
        <v>328</v>
      </c>
      <c r="C172" s="47">
        <v>0</v>
      </c>
      <c r="D172" s="48">
        <v>-1655.9</v>
      </c>
      <c r="E172" s="27">
        <v>0</v>
      </c>
    </row>
    <row r="173" spans="1:5" ht="24" x14ac:dyDescent="0.25">
      <c r="A173" s="43" t="s">
        <v>324</v>
      </c>
      <c r="B173" s="46" t="s">
        <v>325</v>
      </c>
      <c r="C173" s="47">
        <v>0</v>
      </c>
      <c r="D173" s="48">
        <v>-11605.072</v>
      </c>
      <c r="E173" s="27">
        <v>0</v>
      </c>
    </row>
    <row r="174" spans="1:5" ht="15" customHeight="1" thickBot="1" x14ac:dyDescent="0.3">
      <c r="A174" s="58" t="s">
        <v>149</v>
      </c>
      <c r="B174" s="59"/>
      <c r="C174" s="32">
        <f>C7+C104</f>
        <v>6540837.3435699996</v>
      </c>
      <c r="D174" s="32">
        <f>D7+D104</f>
        <v>6550795.6150000012</v>
      </c>
      <c r="E174" s="52">
        <f t="shared" si="34"/>
        <v>100.15224765434338</v>
      </c>
    </row>
    <row r="175" spans="1:5" x14ac:dyDescent="0.25">
      <c r="A175" s="24"/>
      <c r="B175" s="24"/>
      <c r="C175" s="24"/>
      <c r="D175" s="24"/>
      <c r="E175" s="33"/>
    </row>
    <row r="176" spans="1:5" x14ac:dyDescent="0.25">
      <c r="A176" s="25"/>
    </row>
    <row r="177" spans="1:3" ht="15" customHeight="1" x14ac:dyDescent="0.25">
      <c r="A177" s="57"/>
      <c r="B177" s="57"/>
      <c r="C177" s="35"/>
    </row>
  </sheetData>
  <mergeCells count="10">
    <mergeCell ref="B1:E1"/>
    <mergeCell ref="A2:E2"/>
    <mergeCell ref="A3:E3"/>
    <mergeCell ref="A177:B177"/>
    <mergeCell ref="A174:B174"/>
    <mergeCell ref="A4:A5"/>
    <mergeCell ref="B4:B5"/>
    <mergeCell ref="C4:C5"/>
    <mergeCell ref="D4:D5"/>
    <mergeCell ref="E4:E5"/>
  </mergeCells>
  <pageMargins left="1.1811023622047245" right="0.39370078740157483" top="0.78740157480314965" bottom="0.51181102362204722" header="0.59055118110236227" footer="0.23622047244094491"/>
  <pageSetup paperSize="9" scale="92" fitToHeight="12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2022-10-31T06:28:21Z</cp:lastPrinted>
  <dcterms:created xsi:type="dcterms:W3CDTF">2019-11-01T08:25:04Z</dcterms:created>
  <dcterms:modified xsi:type="dcterms:W3CDTF">2023-04-03T12:43:23Z</dcterms:modified>
</cp:coreProperties>
</file>