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8\_files\_ПАПКИ ПОЛЬЗОВАТЕЛЕЙ\ПРЕСС-СЛУЖБА\СОВЕТ 47 от 21.12.2023\311-47-РСД Уточнение бюджета на декабрь 2023 года\"/>
    </mc:Choice>
  </mc:AlternateContent>
  <bookViews>
    <workbookView xWindow="0" yWindow="0" windowWidth="28800" windowHeight="12435"/>
  </bookViews>
  <sheets>
    <sheet name="Результат 1" sheetId="1" r:id="rId1"/>
  </sheets>
  <definedNames>
    <definedName name="_xlnm.Print_Titles" localSheetId="0">'Результат 1'!$5:$7</definedName>
  </definedNames>
  <calcPr calcId="152511"/>
</workbook>
</file>

<file path=xl/calcChain.xml><?xml version="1.0" encoding="utf-8"?>
<calcChain xmlns="http://schemas.openxmlformats.org/spreadsheetml/2006/main">
  <c r="E175" i="1" l="1"/>
  <c r="D175" i="1"/>
  <c r="C175" i="1"/>
  <c r="C169" i="1"/>
  <c r="C166" i="1" s="1"/>
  <c r="E101" i="1"/>
  <c r="D101" i="1"/>
  <c r="C101" i="1"/>
  <c r="E169" i="1"/>
  <c r="E166" i="1" s="1"/>
  <c r="D169" i="1"/>
  <c r="D166" i="1" s="1"/>
  <c r="E95" i="1" l="1"/>
  <c r="D95" i="1"/>
  <c r="C95" i="1"/>
  <c r="E99" i="1"/>
  <c r="D99" i="1"/>
  <c r="C99" i="1"/>
  <c r="C20" i="1" l="1"/>
  <c r="C10" i="1"/>
  <c r="C19" i="1" s="1"/>
  <c r="E33" i="1"/>
  <c r="D33" i="1"/>
  <c r="C33" i="1"/>
  <c r="E20" i="1"/>
  <c r="D20" i="1"/>
  <c r="E160" i="1" l="1"/>
  <c r="D160" i="1"/>
  <c r="C160" i="1"/>
  <c r="E121" i="1"/>
  <c r="D121" i="1"/>
  <c r="C121" i="1"/>
  <c r="E79" i="1" l="1"/>
  <c r="D79" i="1"/>
  <c r="C79" i="1"/>
  <c r="E91" i="1"/>
  <c r="D91" i="1"/>
  <c r="C91" i="1"/>
  <c r="E10" i="1" l="1"/>
  <c r="E19" i="1" s="1"/>
  <c r="E18" i="1" l="1"/>
  <c r="D10" i="1" l="1"/>
  <c r="D19" i="1" s="1"/>
  <c r="D18" i="1" l="1"/>
  <c r="C18" i="1"/>
  <c r="E55" i="1"/>
  <c r="D55" i="1"/>
  <c r="C55" i="1"/>
  <c r="E93" i="1" l="1"/>
  <c r="E78" i="1" s="1"/>
  <c r="D93" i="1"/>
  <c r="D78" i="1" s="1"/>
  <c r="C93" i="1"/>
  <c r="C78" i="1" s="1"/>
  <c r="E146" i="1" l="1"/>
  <c r="D146" i="1"/>
  <c r="C146" i="1"/>
  <c r="E105" i="1"/>
  <c r="D105" i="1"/>
  <c r="E76" i="1"/>
  <c r="D76" i="1"/>
  <c r="C76" i="1"/>
  <c r="E74" i="1"/>
  <c r="D74" i="1"/>
  <c r="C74" i="1"/>
  <c r="E72" i="1"/>
  <c r="D72" i="1"/>
  <c r="C72" i="1"/>
  <c r="E70" i="1"/>
  <c r="D70" i="1"/>
  <c r="C70" i="1"/>
  <c r="E66" i="1"/>
  <c r="D66" i="1"/>
  <c r="C66" i="1"/>
  <c r="E64" i="1"/>
  <c r="D64" i="1"/>
  <c r="C64" i="1"/>
  <c r="E59" i="1"/>
  <c r="E58" i="1" s="1"/>
  <c r="D59" i="1"/>
  <c r="D58" i="1" s="1"/>
  <c r="C59" i="1"/>
  <c r="C58" i="1" s="1"/>
  <c r="E53" i="1"/>
  <c r="D53" i="1"/>
  <c r="C53" i="1"/>
  <c r="E48" i="1"/>
  <c r="D48" i="1"/>
  <c r="C48" i="1"/>
  <c r="D44" i="1"/>
  <c r="E44" i="1"/>
  <c r="C44" i="1"/>
  <c r="D42" i="1"/>
  <c r="E42" i="1"/>
  <c r="C42" i="1"/>
  <c r="E38" i="1"/>
  <c r="D38" i="1"/>
  <c r="C38" i="1"/>
  <c r="E36" i="1"/>
  <c r="D36" i="1"/>
  <c r="C36" i="1"/>
  <c r="D31" i="1"/>
  <c r="E31" i="1"/>
  <c r="C31" i="1"/>
  <c r="D28" i="1"/>
  <c r="E28" i="1"/>
  <c r="C28" i="1"/>
  <c r="E22" i="1"/>
  <c r="E21" i="1" s="1"/>
  <c r="D22" i="1"/>
  <c r="D21" i="1" s="1"/>
  <c r="C22" i="1"/>
  <c r="C21" i="1" s="1"/>
  <c r="C27" i="1" l="1"/>
  <c r="E27" i="1"/>
  <c r="D27" i="1"/>
  <c r="D104" i="1"/>
  <c r="D103" i="1" s="1"/>
  <c r="E104" i="1"/>
  <c r="E103" i="1" s="1"/>
  <c r="E47" i="1"/>
  <c r="D47" i="1"/>
  <c r="C47" i="1"/>
  <c r="D9" i="1"/>
  <c r="D63" i="1"/>
  <c r="E63" i="1"/>
  <c r="E35" i="1"/>
  <c r="D69" i="1"/>
  <c r="C69" i="1"/>
  <c r="E9" i="1"/>
  <c r="D35" i="1"/>
  <c r="C35" i="1"/>
  <c r="E69" i="1"/>
  <c r="C9" i="1"/>
  <c r="C63" i="1"/>
  <c r="C41" i="1"/>
  <c r="E41" i="1"/>
  <c r="D41" i="1"/>
  <c r="C8" i="1" l="1"/>
  <c r="E8" i="1"/>
  <c r="E177" i="1" s="1"/>
  <c r="D8" i="1"/>
  <c r="D177" i="1" s="1"/>
  <c r="C105" i="1"/>
  <c r="C104" i="1" l="1"/>
  <c r="C103" i="1" l="1"/>
  <c r="C177" i="1" s="1"/>
</calcChain>
</file>

<file path=xl/sharedStrings.xml><?xml version="1.0" encoding="utf-8"?>
<sst xmlns="http://schemas.openxmlformats.org/spreadsheetml/2006/main" count="347" uniqueCount="343">
  <si>
    <t>(тыс. руб.)</t>
  </si>
  <si>
    <t>Код дохода</t>
  </si>
  <si>
    <t>Наименование кода дохода</t>
  </si>
  <si>
    <t>Сумма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</si>
  <si>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</si>
  <si>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</si>
  <si>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</si>
  <si>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</si>
  <si>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</si>
  <si>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</si>
  <si>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</si>
  <si>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</si>
  <si>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</si>
  <si>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</si>
  <si>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</si>
  <si>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</si>
  <si>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</si>
  <si>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</si>
  <si>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</si>
  <si>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</si>
  <si>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</si>
  <si>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</si>
  <si>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</si>
  <si>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</si>
  <si>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</si>
  <si>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</si>
  <si>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</si>
  <si>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</si>
  <si>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</si>
  <si>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</si>
  <si>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</si>
  <si>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</si>
  <si>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</si>
  <si>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</si>
  <si>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1 05 01 010 01 0000 110</t>
  </si>
  <si>
    <t>Налог, взимаемый с налогоплательщиков, выбравших в качестве объекта налогообложения доходы</t>
  </si>
  <si>
    <t>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</si>
  <si>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</si>
  <si>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1 05 04 000 02 0000 110</t>
  </si>
  <si>
    <t>Налог, взимаемый в связи с применением патентной системы налогообложения</t>
  </si>
  <si>
    <t>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</si>
  <si>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</si>
  <si>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</si>
  <si>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</si>
  <si>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</si>
  <si>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</si>
  <si>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</si>
  <si>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</si>
  <si>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1 06 06 000 00 0000 110</t>
  </si>
  <si>
    <t>Земельный налог</t>
  </si>
  <si>
    <t>1 06 06 030 00 0000 110</t>
  </si>
  <si>
    <t>Земельный налог с организаций</t>
  </si>
  <si>
    <t>1 06 06 040 00 0000 110</t>
  </si>
  <si>
    <t>Земельный налог с физических лиц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</si>
  <si>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</si>
  <si>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</si>
  <si>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</si>
  <si>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</si>
  <si>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</si>
  <si>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</si>
  <si>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</si>
  <si>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</si>
  <si>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</si>
  <si>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</si>
  <si>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1 08 07 170 01 0000 110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</si>
  <si>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</si>
  <si>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</si>
  <si>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</si>
  <si>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</si>
  <si>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</si>
  <si>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</si>
  <si>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</si>
  <si>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</si>
  <si>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</si>
  <si>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1 11 05 030 00 0000 120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</si>
  <si>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</si>
  <si>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1 11 05 070 00 0000 120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</si>
  <si>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</si>
  <si>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</si>
  <si>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</si>
  <si>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</si>
  <si>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</si>
  <si>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</si>
  <si>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</si>
  <si>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</si>
  <si>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</si>
  <si>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</si>
  <si>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</si>
  <si>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</si>
  <si>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</si>
  <si>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</si>
  <si>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</si>
  <si>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</si>
  <si>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</si>
  <si>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</si>
  <si>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</si>
  <si>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</si>
  <si>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</si>
  <si>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</si>
  <si>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</si>
  <si>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1 13 01 990 00 0000 130</t>
  </si>
  <si>
    <t>Прочие доходы от оказания платных услуг (работ)</t>
  </si>
  <si>
    <t>1 13 02 000 00 0000 130</t>
  </si>
  <si>
    <t>Доходы от компенсации затрат государства</t>
  </si>
  <si>
    <t>1 13 02 060 00 0000 130</t>
  </si>
  <si>
    <t>Доходы, поступающие в порядке возмещения расходов, понесенных в связи с эксплуатацией имущества</t>
  </si>
  <si>
    <t>1 13 02 990 00 0000 130</t>
  </si>
  <si>
    <t>Прочие доходы от компенсации затрат государства</t>
  </si>
  <si>
    <t>1 14 00 000 00 0000 000</t>
  </si>
  <si>
    <t>ДОХОДЫ ОТ ПРОДАЖИ МАТЕРИАЛЬНЫХ И НЕМАТЕРИАЛЬНЫХ АКТИВОВ</t>
  </si>
  <si>
    <t>1 14 01 000 00 0000 410</t>
  </si>
  <si>
    <t>Доходы от продажи квартир</t>
  </si>
  <si>
    <t>1 14 01 040 04 0000 410</t>
  </si>
  <si>
    <t>Доходы от продажи квартир, находящихся в собственности городских округов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</si>
  <si>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</si>
  <si>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</si>
  <si>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</si>
  <si>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</si>
  <si>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</si>
  <si>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</si>
  <si>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1 14 06 010 00 0000 430</t>
  </si>
  <si>
    <t>Доходы от продажи земельных участков, государственная собственность на которые не разграничена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</si>
  <si>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</si>
  <si>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</si>
  <si>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</si>
  <si>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</si>
  <si>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1 17 00 000 00 0000 000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</si>
  <si>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</si>
  <si>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</si>
  <si>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</si>
  <si>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</si>
  <si>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</si>
  <si>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</si>
  <si>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</si>
  <si>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2 02 29 999 00 0000 150</t>
  </si>
  <si>
    <t>Прочие субсидии</t>
  </si>
  <si>
    <t>2 02 30 000 00 0000 150</t>
  </si>
  <si>
    <t>Субвенции бюджетам бюджетной системы Российской Федерации</t>
  </si>
  <si>
    <t>2 02 39 999 00 0000 150</t>
  </si>
  <si>
    <t>Прочие субвенции</t>
  </si>
  <si>
    <t>2 02 40 000 00 0000 150</t>
  </si>
  <si>
    <t>Иные межбюджетные трансферты</t>
  </si>
  <si>
    <t xml:space="preserve">ИТОГО  </t>
  </si>
  <si>
    <t>Прочие субсидии бюджетам городских округов(проведение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 (Министерство ЖКХ МО)</t>
  </si>
  <si>
    <t>Прочие субсидии бюджетам городских округов (софинансирование работ по капитальному ремонту и ремонту автомобильных дорог общего пользования местного значения)</t>
  </si>
  <si>
    <t>Прочие субсидии бюджетам городских округов (ремонт подъездов в многоквартирных домах)</t>
  </si>
  <si>
    <t>Прочие субсидии бюджетам городских округов (мероприятия по организации отдыха детей в каникулярное время)</t>
  </si>
  <si>
    <t>Прочие субвенции бюджетам городских округов (осуществление государственных полномочий Московской области в области земельных отношений)</t>
  </si>
  <si>
    <t>Прочие субвенции бюджетам городских округов (осуществление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экспертизы)</t>
  </si>
  <si>
    <t>2 02 30 029 04 0000 150</t>
  </si>
  <si>
    <t>2 02 35 082 04 0000 150</t>
  </si>
  <si>
    <t>2 02 35 118 04 0000 150</t>
  </si>
  <si>
    <t>2 02 35 120 04 0000 150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</si>
  <si>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</si>
  <si>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</si>
  <si>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</si>
  <si>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2 02 25 497 04 0000150</t>
  </si>
  <si>
    <t>Субсидии на реализацию мероприятий по обеспечению жильем молодых семей</t>
  </si>
  <si>
    <t>2 02 20 077 04 0000 150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</si>
  <si>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</si>
  <si>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2 02 27 227 04 0000 150</t>
  </si>
  <si>
    <t>2 02 25 304 04 0000 150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</si>
  <si>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</si>
  <si>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1 16 00 000 00 0000 000</t>
  </si>
  <si>
    <t>ШТРАФЫ, САНКЦИИ, ВОЗМЕЩЕНИЕ УЩЕРБА</t>
  </si>
  <si>
    <t>1 16 01 000 01 0000 140</t>
  </si>
  <si>
    <t>Административные штрафы, установленные Кодексом Российской Федерации об административных правонарушениях</t>
  </si>
  <si>
    <t>1 16 01 070 01 0000 140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</si>
  <si>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</si>
  <si>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1 16 07 000 01 0000 140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</si>
  <si>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</si>
  <si>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1 16 07 090 00 0000 140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</si>
  <si>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</si>
  <si>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</si>
  <si>
    <t>1 11 09 080 00 0000 120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</si>
  <si>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</si>
  <si>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1 16 01 080 01 0000 140</t>
  </si>
  <si>
    <t>2 02 29 999 04 0006 150</t>
  </si>
  <si>
    <t>2 02 29 999 04 0010 150</t>
  </si>
  <si>
    <t>2 02 29 999 04 0011 150</t>
  </si>
  <si>
    <t>2 02 29 999 04 0013 150</t>
  </si>
  <si>
    <t>2 02 29 999 04 0016 150</t>
  </si>
  <si>
    <t>2 02 29 999 04 0017 150</t>
  </si>
  <si>
    <t>2 02 30 024 04 0001 150</t>
  </si>
  <si>
    <t>2 02 30 024 04 0002 150</t>
  </si>
  <si>
    <t>2 02 30 024 04 0003 150</t>
  </si>
  <si>
    <t>2 02 30 024 04 0004 150</t>
  </si>
  <si>
    <t>2 02 30 024 04 0005 150</t>
  </si>
  <si>
    <t>2 02 39 999 04 0003 150</t>
  </si>
  <si>
    <t>2 02 39 999 04 0004 150</t>
  </si>
  <si>
    <t>1 01 02 080 01 0000 110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</si>
  <si>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</si>
  <si>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 на доходы физических лиц по дополнительному нормативу:</t>
  </si>
  <si>
    <t>1 16 01 190 01 0000 140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</si>
  <si>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</si>
  <si>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 (Строительство и реконструкция объектов очистки сточных вод)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</si>
  <si>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(Строительство и реконструкция объектов водоснабжения)</t>
  </si>
  <si>
    <t>2 02 25 519 04 0000 150</t>
  </si>
  <si>
    <t>2 02 25 555 04 0000 150</t>
  </si>
  <si>
    <t>Субсидия бюджетам городских округов на поддержку отрасли культуры (модернизация библиотек в части комплектования книжных фондов муниципальных общедоступных библиотек)</t>
  </si>
  <si>
    <t>Субсидии бюджетам городских округов на реализацию программ формирования современной городской среды (в части благоустройства общественных территорий)</t>
  </si>
  <si>
    <t>Прочие субсидии бюджетам городских округов (обустройство и установка детских игровых площадок на территории муниципальных образований Московской области)</t>
  </si>
  <si>
    <t>2 02 29 999 04 0022 150</t>
  </si>
  <si>
    <t>2 02 29 999 04 0023 150</t>
  </si>
  <si>
    <t>Прочие субсидии бюджетам городских округов (ремонт дворовых территорий)</t>
  </si>
  <si>
    <t>2 02 29 999 04 0028 150</t>
  </si>
  <si>
    <t>2 02 29 999 04 0035 150</t>
  </si>
  <si>
    <t>Прочие субсидии бюджетам городских округов (проведение работ по капитальному ремонту зданий региональных (муниципальных) общеобразовательных организаций)</t>
  </si>
  <si>
    <t>2 02 29 999 04 0036 150</t>
  </si>
  <si>
    <t>Прочие субсидии бюджетам городских округов (оснащение отремонтированных зданий общеобразовательных организаций средствами обучения и воспитания)</t>
  </si>
  <si>
    <t>2 02 29 999 04 0038 150</t>
  </si>
  <si>
    <t>Прочие субсидии бюджетам городских округов (благоустройство лесопарковых зон)</t>
  </si>
  <si>
    <t>2 02 29 999 04 0039 150</t>
  </si>
  <si>
    <t>2 02 29 999 04 0040 150</t>
  </si>
  <si>
    <t>Прочие субсидии бюджетам городских округов (капитальные вложения в объекты общего образования)</t>
  </si>
  <si>
    <t>2 02 29 999 04 0041 150</t>
  </si>
  <si>
    <t>Прочие субсидии бюджетам городских округов (проведение капитального ремонта объектов физической культуры и спорта, находящихся в собственности муниципальных образований Московской области)</t>
  </si>
  <si>
    <t>2 02 29 999 04 0042 150</t>
  </si>
  <si>
    <t>Прочие субсидии бюджетам городских округов (реализация мероприятий по созданию в муниципальных образовательных организациях: дошкольных, общеобразовательных, 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образования)</t>
  </si>
  <si>
    <t>Прочие субсидии бюджетам городских округов (организация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области)</t>
  </si>
  <si>
    <t>2 02 30 024 04 0006 150</t>
  </si>
  <si>
    <t>2 02 39 999 04 0009 150</t>
  </si>
  <si>
    <t>2 02 39 999 04 0010 150</t>
  </si>
  <si>
    <t xml:space="preserve">на 2024 год </t>
  </si>
  <si>
    <t>Доходы бюджета городского округа Электросталь Московской области на 2023 год  и на плановый период  2024 и 2025 годов</t>
  </si>
  <si>
    <t xml:space="preserve"> Сумма на 2023 год </t>
  </si>
  <si>
    <t xml:space="preserve">на 2025 год </t>
  </si>
  <si>
    <t>1 16 01 050 01 0000 140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</si>
  <si>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</si>
  <si>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1 16 01 060 01 0000 140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</si>
  <si>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</si>
  <si>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1 16 01 090 01 0000 140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</si>
  <si>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</si>
  <si>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1 16 01 130 01 0000 140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</si>
  <si>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</si>
  <si>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1 16 01 140 01 0000 140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</si>
  <si>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</si>
  <si>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1 16 01 150 01 0000 140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</si>
  <si>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</si>
  <si>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1 16 01 170 01 0000 140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</si>
  <si>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</si>
  <si>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1 16 01 200 01 0000 140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</si>
  <si>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</si>
  <si>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1 16 02 000 02 0000 140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</si>
  <si>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</si>
  <si>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1 16 02 020 02 0000 140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</si>
  <si>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</si>
  <si>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Субсидии бюджетам городских округов на реализацию программ формирования современной городской среды (в части достижения основного результата по благоустройству общественных территорий (благоустройство скверов)</t>
  </si>
  <si>
    <t>2 02 25299 04 0000 150</t>
  </si>
  <si>
    <t>Субсидия на реализацию мероприятий федеральной целевой программы «Увековечение памяти погибших при защите Отечества на 2019-2024 годы»</t>
  </si>
  <si>
    <t>2 02 29999 04 0005 150</t>
  </si>
  <si>
    <t>Прочие субсидии бюджетам городских округов (подготовка основания, приобретение и установка плоскостных спортивных сооружений в муниципальных образованиях Московской области)</t>
  </si>
  <si>
    <t>2 02 29 999 04 0027 150</t>
  </si>
  <si>
    <t>Прочие субсидии бюджетам городских округов (ямочный ремонт асфальтового покрытия дворовых территорий)</t>
  </si>
  <si>
    <t>Прочие субсидии бюджетам городских округов (техническая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услуг)</t>
  </si>
  <si>
    <t>2 02 29999 04 0043 150</t>
  </si>
  <si>
    <t>2 02 29999 04 0045 150</t>
  </si>
  <si>
    <t>2 02 29999 04 0047 150</t>
  </si>
  <si>
    <t>2 02 29999 04 0048 150</t>
  </si>
  <si>
    <t>Прочие субсидии бюджетам городских округов (мероприятия по разработке проектно-сметной документации на проведение капитального ремонта зданий муниципальных общеобразовательных организаций в Московской области)</t>
  </si>
  <si>
    <t>Прочие субсидии бюджетам городских округов (благоустройство территорий муниципальных общеобразовательных организаций, в зданиях которых выполнен капитальный ремонт)</t>
  </si>
  <si>
    <t>Прочие субсидии бюджетам городских округов  (создание доступной среды в муниципальных учреждениях культуры)</t>
  </si>
  <si>
    <t>Прочие субсидии бюджетам городских округов (создание доступной среды в муниципальных учреждениях дополнительного образования сферы культуры
(неконкурсная)</t>
  </si>
  <si>
    <t xml:space="preserve">Прочие субсидии бюджетам городских округов (на государственную поддержку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 </t>
  </si>
  <si>
    <t>Прочие субсидии бюджетам городских округов (обновление и техническое обслуживание (ремонт) средств (программного обеспечения и оборудования), приобретенных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образования)</t>
  </si>
  <si>
    <t>2 02 30024 04 0007 150</t>
  </si>
  <si>
    <t>Субвенции бюджетам городских округов на выполнение  передаваемых полномочий субъектов Российской Федерации (обеспечение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архивах)</t>
  </si>
  <si>
    <t>Субвенции бюджетам городских округов на выполнение  передаваемых полномочий субъектов Российской Федерации (создание комиссий по делам несовершеннолетних и защите их прав муниципальных образований Московской области)</t>
  </si>
  <si>
    <t>Субвенции бюджетам городских округов на выполнение  передаваемых полномочий субъектов Российской Федерации (организация мероприятий при осуществлении деятельности по обращению с собаками без владельцев)</t>
  </si>
  <si>
    <t>Субвенции бюджетам городских округов на выполнение  передаваемых полномочий субъектов Российской Федерации  (создание административных комиссий, уполномоченных рассматривать дела об административных правонарушениях в сфере благоустройства)</t>
  </si>
  <si>
    <t>Субвенции бюджетам городских округов на выполнение  передаваемых полномочий субъектов Российской Федерации  (организации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лицам)</t>
  </si>
  <si>
    <t>Субвенции бюджетам городских округов на выполнение передаваемых полномочий субъектов Российской Федерации (осуществление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газом)</t>
  </si>
  <si>
    <t>Субвенции бюджетам городских округов на выполнение  передаваемых полномочий субъектов Российской Федерации  (компенсация проезда к месту учебы и обратно отдельным категориям обучающихся по очной форме обучения муниципальных общеобразовательных организаций)</t>
  </si>
  <si>
    <t>Субвенции бюджетам городских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</si>
  <si>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Субвенции бюдетам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</si>
  <si>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2 02 35303 04 0000 150</t>
  </si>
  <si>
    <t>2 02 39999 04 0011 150</t>
  </si>
  <si>
    <t>Прочие субвенции бюджетам городских округов (осуществление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доме)</t>
  </si>
  <si>
    <t>2 02 45454 04 0000 150</t>
  </si>
  <si>
    <t>Межбюджетные трансферты, передаваемые бюджетам городских округов на создание модельных муниципальных библиотек</t>
  </si>
  <si>
    <t>Прочие субвенции бюджетам городских округов (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программам)</t>
  </si>
  <si>
    <t>Прочие субвенции бюджетам городских округов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</si>
  <si>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1 05 07 000 01 0000 110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</si>
  <si>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</si>
  <si>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1 05 07 000 01 1000 110</t>
  </si>
  <si>
    <t>Налог, взимаемый в связи с применением специального налогового режима "Автоматизированная упрощенная система налогообложения" (сумма платежа (перерасчеты, недоимка и задолженность по соответствующему платежу, в том числе по отмененному)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</si>
  <si>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</si>
  <si>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</si>
  <si>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2 02 25 213 04 0000 150</t>
  </si>
  <si>
    <t>Субсидии бюджетам городских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</si>
  <si>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Субсидии бюджетам городских округов на реализацию мероприятий по модернизации школьных систем образования (проведение работ по капитальному ремонту зданий региональных (муниципальных) общеобразовательных организаций)</t>
  </si>
  <si>
    <t>Субсидии бюджетам городских округов на реализацию мероприятий по модернизации школьных систем образования (оснащение отремонтированных зданий общеобразовательных организаций средствами обучения и воспитания)</t>
  </si>
  <si>
    <t>2 02 25750 04 0000 150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</si>
  <si>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</si>
  <si>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2 02 35179 04 0000 150</t>
  </si>
  <si>
    <t>"Приложение № 1
к решению Совета депутатов
городского округа Электросталь
Московской области
от 15.12.2022 № 193/35</t>
  </si>
  <si>
    <t xml:space="preserve">_x000D_".
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</si>
  <si>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</si>
  <si>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</si>
  <si>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1 01 02 130 01 1000 110</t>
  </si>
  <si>
    <t>1 01 02 140 01 1000 110</t>
  </si>
  <si>
    <t>Налог на доходы физических лиц по дополнительному нормативу (2023 - 35,651264%; 2024 - 28,26%;  2025 - 24,76%)</t>
  </si>
  <si>
    <t>Налог на доходы физических лиц по дополнительному нормативу (2023 - 31,037571%; 2024 - 24,61%;  2025 - 21,55%)</t>
  </si>
  <si>
    <t>1 16 10 000 00 0000 140</t>
  </si>
  <si>
    <t>Платежи в целях возмещения причиненного ущерба (убытков)</t>
  </si>
  <si>
    <t>Платежи в целях возмещения убытков, причиненных уклонением от заключения муниципального контракта</t>
  </si>
  <si>
    <t>1 16 10 060 00 0000 140</t>
  </si>
  <si>
    <t>1 16 10 120 00 0000 140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</si>
  <si>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</si>
  <si>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1 16 18 000 02 0000 140</t>
  </si>
  <si>
    <t>Доходы от сумм пеней, предусмотренных законодательством Российской Федерации о налогах и сборах,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Федеральным казначейством между бюджетами субъектов Российской Федерации в соответствии с федеральным законом о федеральном бюджете</t>
  </si>
  <si>
    <t>1 17 05 000 00 0000 180</t>
  </si>
  <si>
    <t>Прочие неналоговые доходы</t>
  </si>
  <si>
    <t>Субсидии бюджетам городских округов на реализацию программ формирования современной городской среды (в части достижения основного результата по благоустройству общественных территорий)</t>
  </si>
  <si>
    <t>2 02 29 999 04 0029 150</t>
  </si>
  <si>
    <t>Прочие субсидии бюджетам городских округов (создание и ремонт пешеходных коммуникаций)</t>
  </si>
  <si>
    <t>2 02 45519 04 0000 150</t>
  </si>
  <si>
    <t>Межбюджетные трансферты, передаваемые бюджетам городских округов на поддержку отрасли культуры</t>
  </si>
  <si>
    <t>2 02 49999 04 0000 150</t>
  </si>
  <si>
    <t xml:space="preserve">Прочие межбюджетные трансферты, передаваемые бюджетам  городских округов </t>
  </si>
  <si>
    <t>2 02 49999 04 0009 150</t>
  </si>
  <si>
    <t>2 02 49999 04 0011 150</t>
  </si>
  <si>
    <t>2 02 49999 04 0012 150</t>
  </si>
  <si>
    <t>Прочие межбюджетные трансферты, передаваемые бюджетам  городских округов (финансовое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образования)</t>
  </si>
  <si>
    <t>Прочие межбюджетные трансферты, передаваемые бюджетам  городских округов (предоставление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организациях)</t>
  </si>
  <si>
    <t>Прочие межбюджетные трансферты, передаваемые бюджетам  городских округов (финансирование организаций дополнительного образования сферы культуры, направленное на социальную поддержку одаренных детей)</t>
  </si>
  <si>
    <t>2 02 25786 04 0000 150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</si>
  <si>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</si>
  <si>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1 17 15 000 00 0000 150</t>
  </si>
  <si>
    <t>Инициативные платежи</t>
  </si>
  <si>
    <t>1 17 15020 04 0000 150</t>
  </si>
  <si>
    <t>Инициативные платежи, зачисляемые в бюджеты городских округов</t>
  </si>
  <si>
    <t>2 02 29 999 04 0030 150</t>
  </si>
  <si>
    <t>Прочие субсидии бюджетам городских округов (реализация проектов граждан, сформированных в рамках практик инициативного бюджетирования)</t>
  </si>
  <si>
    <t>Прочие межбюджетные трансферты, передаваемые бюджетам  городских округов (сохранение достигнутого уровня заработной платы работников муниципальных учреждений культуры)</t>
  </si>
  <si>
    <t>2 02 49999 04 0013 150</t>
  </si>
  <si>
    <t>Прочие межбюджетные трансферты, передаваемые бюджетам  городских округов (сохранение достигнутого уровня заработной платы отдельных категорий работников в сферах здравоохранения, культуры)</t>
  </si>
  <si>
    <t>2 02 49999 04 0014 150</t>
  </si>
  <si>
    <t>2 07 00 000 00 0000 000</t>
  </si>
  <si>
    <t>ПРОЧИЕ БЕЗВОЗМЕЗДНЫЕ ПОСТУПЛЕНИЯ</t>
  </si>
  <si>
    <t>2 07 04 050 04 0000 150</t>
  </si>
  <si>
    <t>Прочие безвозмездные поступления в бюджеты городских округов</t>
  </si>
  <si>
    <t xml:space="preserve">Приложение 1
к решению Совета депутатов
городского округа Электросталь
Московской области
от 21.12.2023 № 311/47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</si>
</sst>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"/>
  </numFmts>
  <fonts count="11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9" fillId="0" borderId="28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" xfId="0" applyNumberFormat="1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165" fontId="3" fillId="0" borderId="17" xfId="0" applyNumberFormat="1" applyFont="1" applyFill="1" applyBorder="1" applyAlignment="1">
      <alignment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vertical="center" wrapText="1"/>
    </xf>
    <xf numFmtId="165" fontId="4" fillId="0" borderId="17" xfId="0" applyNumberFormat="1" applyFont="1" applyFill="1" applyBorder="1" applyAlignment="1">
      <alignment vertical="center" wrapText="1"/>
    </xf>
    <xf numFmtId="49" fontId="4" fillId="0" borderId="16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right" vertical="center" wrapText="1"/>
    </xf>
    <xf numFmtId="165" fontId="4" fillId="0" borderId="17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/>
    <xf numFmtId="0" fontId="2" fillId="0" borderId="3" xfId="0" applyFont="1" applyFill="1" applyBorder="1"/>
    <xf numFmtId="0" fontId="0" fillId="0" borderId="0" xfId="0" applyFill="1"/>
    <xf numFmtId="0" fontId="3" fillId="0" borderId="2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164" fontId="3" fillId="0" borderId="8" xfId="0" applyNumberFormat="1" applyFont="1" applyFill="1" applyBorder="1" applyAlignment="1">
      <alignment vertical="center" wrapText="1"/>
    </xf>
    <xf numFmtId="164" fontId="3" fillId="0" borderId="21" xfId="0" applyNumberFormat="1" applyFont="1" applyFill="1" applyBorder="1" applyAlignment="1">
      <alignment vertical="center" wrapText="1"/>
    </xf>
    <xf numFmtId="49" fontId="3" fillId="0" borderId="16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vertical="center" wrapText="1"/>
    </xf>
    <xf numFmtId="164" fontId="3" fillId="0" borderId="17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7" fillId="0" borderId="7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65" fontId="7" fillId="0" borderId="17" xfId="0" applyNumberFormat="1" applyFont="1" applyFill="1" applyBorder="1" applyAlignment="1">
      <alignment horizontal="right" vertical="center"/>
    </xf>
    <xf numFmtId="165" fontId="3" fillId="0" borderId="17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left" wrapText="1"/>
    </xf>
    <xf numFmtId="0" fontId="0" fillId="0" borderId="0" xfId="0" applyFill="1" applyAlignment="1">
      <alignment vertical="center"/>
    </xf>
    <xf numFmtId="165" fontId="4" fillId="0" borderId="22" xfId="0" applyNumberFormat="1" applyFont="1" applyFill="1" applyBorder="1" applyAlignment="1">
      <alignment horizontal="right" vertical="center" wrapText="1"/>
    </xf>
    <xf numFmtId="0" fontId="4" fillId="0" borderId="7" xfId="0" applyNumberFormat="1" applyFont="1" applyFill="1" applyBorder="1" applyAlignment="1">
      <alignment horizontal="left" vertical="center" wrapText="1"/>
    </xf>
    <xf numFmtId="49" fontId="7" fillId="0" borderId="25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 wrapText="1"/>
    </xf>
    <xf numFmtId="49" fontId="4" fillId="0" borderId="26" xfId="0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left" vertical="center" wrapText="1"/>
    </xf>
    <xf numFmtId="165" fontId="4" fillId="0" borderId="23" xfId="0" applyNumberFormat="1" applyFont="1" applyFill="1" applyBorder="1" applyAlignment="1">
      <alignment vertical="center" wrapText="1"/>
    </xf>
    <xf numFmtId="49" fontId="4" fillId="0" borderId="35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left" vertical="center" wrapText="1"/>
    </xf>
    <xf numFmtId="165" fontId="4" fillId="0" borderId="24" xfId="0" applyNumberFormat="1" applyFont="1" applyFill="1" applyBorder="1" applyAlignment="1">
      <alignment vertical="center" wrapText="1"/>
    </xf>
    <xf numFmtId="49" fontId="4" fillId="0" borderId="36" xfId="0" applyNumberFormat="1" applyFont="1" applyFill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left" vertical="center" wrapText="1"/>
    </xf>
    <xf numFmtId="165" fontId="4" fillId="0" borderId="29" xfId="0" applyNumberFormat="1" applyFont="1" applyFill="1" applyBorder="1" applyAlignment="1">
      <alignment vertical="center" wrapText="1"/>
    </xf>
    <xf numFmtId="165" fontId="4" fillId="0" borderId="30" xfId="0" applyNumberFormat="1" applyFont="1" applyFill="1" applyBorder="1" applyAlignment="1">
      <alignment horizontal="right" vertical="center"/>
    </xf>
    <xf numFmtId="165" fontId="4" fillId="0" borderId="34" xfId="0" applyNumberFormat="1" applyFont="1" applyFill="1" applyBorder="1" applyAlignment="1">
      <alignment vertical="center" wrapText="1"/>
    </xf>
    <xf numFmtId="165" fontId="4" fillId="0" borderId="37" xfId="0" applyNumberFormat="1" applyFont="1" applyFill="1" applyBorder="1" applyAlignment="1">
      <alignment horizontal="right" vertical="center"/>
    </xf>
    <xf numFmtId="165" fontId="3" fillId="0" borderId="33" xfId="0" applyNumberFormat="1" applyFont="1" applyFill="1" applyBorder="1" applyAlignment="1">
      <alignment vertical="center" wrapText="1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right" vertical="center" wrapText="1"/>
    </xf>
    <xf numFmtId="0" fontId="4" fillId="0" borderId="3" xfId="0" applyNumberFormat="1" applyFont="1" applyFill="1" applyBorder="1"/>
    <xf numFmtId="0" fontId="4" fillId="0" borderId="3" xfId="0" applyNumberFormat="1" applyFont="1" applyFill="1" applyBorder="1" applyAlignment="1">
      <alignment horizontal="left" wrapText="1"/>
    </xf>
    <xf numFmtId="49" fontId="10" fillId="0" borderId="38" xfId="0" applyNumberFormat="1" applyFont="1" applyFill="1" applyBorder="1" applyAlignment="1">
      <alignment horizontal="center" vertical="center"/>
    </xf>
    <xf numFmtId="165" fontId="3" fillId="0" borderId="39" xfId="0" applyNumberFormat="1" applyFont="1" applyFill="1" applyBorder="1" applyAlignment="1">
      <alignment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center" vertical="center"/>
    </xf>
    <xf numFmtId="165" fontId="3" fillId="0" borderId="24" xfId="0" applyNumberFormat="1" applyFont="1" applyFill="1" applyBorder="1" applyAlignment="1">
      <alignment vertical="center" wrapText="1"/>
    </xf>
    <xf numFmtId="165" fontId="3" fillId="0" borderId="37" xfId="0" applyNumberFormat="1" applyFont="1" applyFill="1" applyBorder="1" applyAlignment="1">
      <alignment horizontal="right" vertical="center"/>
    </xf>
    <xf numFmtId="0" fontId="5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right"/>
    </xf>
    <xf numFmtId="0" fontId="4" fillId="0" borderId="3" xfId="0" applyNumberFormat="1" applyFont="1" applyFill="1" applyBorder="1" applyAlignment="1">
      <alignment horizontal="left" wrapText="1"/>
    </xf>
    <xf numFmtId="0" fontId="3" fillId="0" borderId="31" xfId="0" applyNumberFormat="1" applyFont="1" applyFill="1" applyBorder="1" applyAlignment="1">
      <alignment vertical="center" wrapText="1"/>
    </xf>
    <xf numFmtId="0" fontId="3" fillId="0" borderId="32" xfId="0" applyNumberFormat="1" applyFont="1" applyFill="1" applyBorder="1" applyAlignment="1">
      <alignment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abSelected="1" zoomScaleNormal="100" workbookViewId="0">
      <selection activeCell="D1" sqref="D1:E1"/>
    </sheetView>
  </sheetViews>
  <sheetFormatPr defaultColWidth="9.140625" defaultRowHeight="15" x14ac:dyDescent="0.25"/>
  <cols>
    <col min="1" max="1" width="21.5703125" style="15" customWidth="1"/>
    <col min="2" max="2" width="69.85546875" style="15" customWidth="1"/>
    <col min="3" max="3" width="14.42578125" style="15" customWidth="1"/>
    <col min="4" max="4" width="15.140625" style="15" customWidth="1"/>
    <col min="5" max="5" width="13.28515625" style="15" customWidth="1"/>
    <col min="6" max="16384" width="9.140625" style="15"/>
  </cols>
  <sheetData>
    <row r="1" spans="1:5" s="13" customFormat="1" ht="81.75" customHeight="1" x14ac:dyDescent="0.25">
      <c r="A1" s="14"/>
      <c r="B1" s="14"/>
      <c r="C1" s="14"/>
      <c r="D1" s="64" t="s">
        <v>342</v>
      </c>
      <c r="E1" s="64"/>
    </row>
    <row r="2" spans="1:5" s="13" customFormat="1" ht="63" customHeight="1" x14ac:dyDescent="0.25">
      <c r="A2" s="14"/>
      <c r="B2" s="14"/>
      <c r="C2" s="14"/>
      <c r="D2" s="64" t="s">
        <v>295</v>
      </c>
      <c r="E2" s="64"/>
    </row>
    <row r="3" spans="1:5" ht="21.75" customHeight="1" x14ac:dyDescent="0.25">
      <c r="A3" s="67" t="s">
        <v>224</v>
      </c>
      <c r="B3" s="67"/>
      <c r="C3" s="67"/>
      <c r="D3" s="67"/>
      <c r="E3" s="67"/>
    </row>
    <row r="4" spans="1:5" ht="15.75" thickBot="1" x14ac:dyDescent="0.3">
      <c r="A4" s="68" t="s">
        <v>0</v>
      </c>
      <c r="B4" s="68"/>
      <c r="C4" s="68"/>
      <c r="D4" s="68"/>
      <c r="E4" s="68"/>
    </row>
    <row r="5" spans="1:5" ht="15.75" thickBot="1" x14ac:dyDescent="0.3">
      <c r="A5" s="72" t="s">
        <v>1</v>
      </c>
      <c r="B5" s="74" t="s">
        <v>2</v>
      </c>
      <c r="C5" s="76" t="s">
        <v>225</v>
      </c>
      <c r="D5" s="65" t="s">
        <v>3</v>
      </c>
      <c r="E5" s="66"/>
    </row>
    <row r="6" spans="1:5" ht="15" customHeight="1" thickBot="1" x14ac:dyDescent="0.3">
      <c r="A6" s="73"/>
      <c r="B6" s="75"/>
      <c r="C6" s="77"/>
      <c r="D6" s="16" t="s">
        <v>223</v>
      </c>
      <c r="E6" s="17" t="s">
        <v>226</v>
      </c>
    </row>
    <row r="7" spans="1:5" ht="15" customHeight="1" thickBot="1" x14ac:dyDescent="0.3">
      <c r="A7" s="18">
        <v>1</v>
      </c>
      <c r="B7" s="19">
        <v>2</v>
      </c>
      <c r="C7" s="20">
        <v>3</v>
      </c>
      <c r="D7" s="21">
        <v>4</v>
      </c>
      <c r="E7" s="22">
        <v>5</v>
      </c>
    </row>
    <row r="8" spans="1:5" ht="18.75" customHeight="1" x14ac:dyDescent="0.25">
      <c r="A8" s="23" t="s">
        <v>4</v>
      </c>
      <c r="B8" s="24" t="s">
        <v>5</v>
      </c>
      <c r="C8" s="25">
        <f>C9+C21+C27+C35+C41+C47+C58+C63+C69+C78+C99+C101</f>
        <v>4241097.0219999989</v>
      </c>
      <c r="D8" s="25">
        <f>D9+D21+D27+D35+D41+D47+D58+D63+D69+D78+D99</f>
        <v>3720736.43</v>
      </c>
      <c r="E8" s="26">
        <f>E9+E21+E27+E35+E41+E47+E58+E63+E69+E78+E99</f>
        <v>3635603.0799999996</v>
      </c>
    </row>
    <row r="9" spans="1:5" ht="21" customHeight="1" x14ac:dyDescent="0.25">
      <c r="A9" s="27" t="s">
        <v>6</v>
      </c>
      <c r="B9" s="2" t="s">
        <v>7</v>
      </c>
      <c r="C9" s="28">
        <f>C10</f>
        <v>2723685.4810000001</v>
      </c>
      <c r="D9" s="28">
        <f t="shared" ref="D9:E9" si="0">D10</f>
        <v>2220140.4500000002</v>
      </c>
      <c r="E9" s="29">
        <f t="shared" si="0"/>
        <v>1987225.0999999999</v>
      </c>
    </row>
    <row r="10" spans="1:5" ht="15" customHeight="1" x14ac:dyDescent="0.25">
      <c r="A10" s="27" t="s">
        <v>8</v>
      </c>
      <c r="B10" s="2" t="s">
        <v>9</v>
      </c>
      <c r="C10" s="28">
        <f>SUM(C11:C17)</f>
        <v>2723685.4810000001</v>
      </c>
      <c r="D10" s="28">
        <f>SUM(D11:D15)</f>
        <v>2220140.4500000002</v>
      </c>
      <c r="E10" s="29">
        <f>SUM(E11:E15)</f>
        <v>1987225.0999999999</v>
      </c>
    </row>
    <row r="11" spans="1:5" ht="40.5" customHeight="1" x14ac:dyDescent="0.25">
      <c r="A11" s="9" t="s">
        <v>10</v>
      </c>
      <c r="B11" s="6" t="s">
        <v>11</v>
      </c>
      <c r="C11" s="30">
        <v>2457485.929</v>
      </c>
      <c r="D11" s="30">
        <v>2017902.35</v>
      </c>
      <c r="E11" s="11">
        <v>1792217</v>
      </c>
    </row>
    <row r="12" spans="1:5" ht="61.5" customHeight="1" x14ac:dyDescent="0.25">
      <c r="A12" s="9" t="s">
        <v>12</v>
      </c>
      <c r="B12" s="6" t="s">
        <v>13</v>
      </c>
      <c r="C12" s="7">
        <v>4950</v>
      </c>
      <c r="D12" s="30">
        <v>4961.8999999999996</v>
      </c>
      <c r="E12" s="11">
        <v>4841.7</v>
      </c>
    </row>
    <row r="13" spans="1:5" ht="30" customHeight="1" x14ac:dyDescent="0.25">
      <c r="A13" s="9" t="s">
        <v>14</v>
      </c>
      <c r="B13" s="6" t="s">
        <v>15</v>
      </c>
      <c r="C13" s="7">
        <v>37251.199999999997</v>
      </c>
      <c r="D13" s="30">
        <v>33331.199999999997</v>
      </c>
      <c r="E13" s="11">
        <v>32523.4</v>
      </c>
    </row>
    <row r="14" spans="1:5" ht="48.75" customHeight="1" x14ac:dyDescent="0.25">
      <c r="A14" s="9" t="s">
        <v>16</v>
      </c>
      <c r="B14" s="6" t="s">
        <v>17</v>
      </c>
      <c r="C14" s="7">
        <v>14739.156999999999</v>
      </c>
      <c r="D14" s="30">
        <v>35379</v>
      </c>
      <c r="E14" s="11">
        <v>32666</v>
      </c>
    </row>
    <row r="15" spans="1:5" ht="48.75" customHeight="1" x14ac:dyDescent="0.25">
      <c r="A15" s="9" t="s">
        <v>190</v>
      </c>
      <c r="B15" s="6" t="s">
        <v>191</v>
      </c>
      <c r="C15" s="7">
        <v>82283</v>
      </c>
      <c r="D15" s="10">
        <v>128566</v>
      </c>
      <c r="E15" s="11">
        <v>124977</v>
      </c>
    </row>
    <row r="16" spans="1:5" ht="48.75" customHeight="1" x14ac:dyDescent="0.25">
      <c r="A16" s="9" t="s">
        <v>299</v>
      </c>
      <c r="B16" s="6" t="s">
        <v>297</v>
      </c>
      <c r="C16" s="7">
        <v>48976.195</v>
      </c>
      <c r="D16" s="10">
        <v>0</v>
      </c>
      <c r="E16" s="11">
        <v>0</v>
      </c>
    </row>
    <row r="17" spans="1:5" ht="48.75" customHeight="1" x14ac:dyDescent="0.25">
      <c r="A17" s="9" t="s">
        <v>300</v>
      </c>
      <c r="B17" s="6" t="s">
        <v>298</v>
      </c>
      <c r="C17" s="7">
        <v>78000</v>
      </c>
      <c r="D17" s="10">
        <v>0</v>
      </c>
      <c r="E17" s="11">
        <v>0</v>
      </c>
    </row>
    <row r="18" spans="1:5" x14ac:dyDescent="0.25">
      <c r="A18" s="9"/>
      <c r="B18" s="6" t="s">
        <v>192</v>
      </c>
      <c r="C18" s="7">
        <f>C19+C20</f>
        <v>1921601.6089948146</v>
      </c>
      <c r="D18" s="7">
        <f t="shared" ref="D18:E18" si="1">D19+D20</f>
        <v>1462734.7361042653</v>
      </c>
      <c r="E18" s="11">
        <f t="shared" si="1"/>
        <v>1249965.7733563466</v>
      </c>
    </row>
    <row r="19" spans="1:5" ht="24.75" customHeight="1" x14ac:dyDescent="0.25">
      <c r="A19" s="9"/>
      <c r="B19" s="6" t="s">
        <v>301</v>
      </c>
      <c r="C19" s="7">
        <f>(C10-C14-C15-C17)/50.651264%*35.651264%+C14</f>
        <v>1808634.5474692595</v>
      </c>
      <c r="D19" s="7">
        <f>(D10-D14-D15)/43.26%*28.26%+D14</f>
        <v>1378607.9278085993</v>
      </c>
      <c r="E19" s="11">
        <f>(E10-E14-E15)/39.76%*24.76%+E14</f>
        <v>1172013.404325956</v>
      </c>
    </row>
    <row r="20" spans="1:5" ht="24.75" customHeight="1" x14ac:dyDescent="0.25">
      <c r="A20" s="9"/>
      <c r="B20" s="6" t="s">
        <v>302</v>
      </c>
      <c r="C20" s="7">
        <f>(C15+C17)/44.037571%*31.037571%</f>
        <v>112967.06152555507</v>
      </c>
      <c r="D20" s="7">
        <f>D15/37.61%*24.61%</f>
        <v>84126.808295666036</v>
      </c>
      <c r="E20" s="11">
        <f>E15/34.55%*21.55%</f>
        <v>77952.369030390735</v>
      </c>
    </row>
    <row r="21" spans="1:5" ht="38.25" customHeight="1" x14ac:dyDescent="0.25">
      <c r="A21" s="27" t="s">
        <v>18</v>
      </c>
      <c r="B21" s="2" t="s">
        <v>19</v>
      </c>
      <c r="C21" s="3">
        <f>C22</f>
        <v>17878</v>
      </c>
      <c r="D21" s="3">
        <f t="shared" ref="D21:E21" si="2">D22</f>
        <v>19490</v>
      </c>
      <c r="E21" s="4">
        <f t="shared" si="2"/>
        <v>20626</v>
      </c>
    </row>
    <row r="22" spans="1:5" ht="23.25" customHeight="1" x14ac:dyDescent="0.25">
      <c r="A22" s="27" t="s">
        <v>20</v>
      </c>
      <c r="B22" s="2" t="s">
        <v>21</v>
      </c>
      <c r="C22" s="3">
        <f>SUM(C23:C26)</f>
        <v>17878</v>
      </c>
      <c r="D22" s="3">
        <f t="shared" ref="D22:E22" si="3">SUM(D23:D26)</f>
        <v>19490</v>
      </c>
      <c r="E22" s="4">
        <f t="shared" si="3"/>
        <v>20626</v>
      </c>
    </row>
    <row r="23" spans="1:5" ht="39" customHeight="1" x14ac:dyDescent="0.25">
      <c r="A23" s="9" t="s">
        <v>22</v>
      </c>
      <c r="B23" s="6" t="s">
        <v>23</v>
      </c>
      <c r="C23" s="7">
        <v>8621</v>
      </c>
      <c r="D23" s="30">
        <v>9444</v>
      </c>
      <c r="E23" s="11">
        <v>10018</v>
      </c>
    </row>
    <row r="24" spans="1:5" ht="51.75" customHeight="1" x14ac:dyDescent="0.25">
      <c r="A24" s="9" t="s">
        <v>24</v>
      </c>
      <c r="B24" s="6" t="s">
        <v>25</v>
      </c>
      <c r="C24" s="7">
        <v>49</v>
      </c>
      <c r="D24" s="30">
        <v>54</v>
      </c>
      <c r="E24" s="11">
        <v>57</v>
      </c>
    </row>
    <row r="25" spans="1:5" ht="38.25" customHeight="1" x14ac:dyDescent="0.25">
      <c r="A25" s="9" t="s">
        <v>26</v>
      </c>
      <c r="B25" s="6" t="s">
        <v>27</v>
      </c>
      <c r="C25" s="7">
        <v>10217</v>
      </c>
      <c r="D25" s="30">
        <v>11083</v>
      </c>
      <c r="E25" s="11">
        <v>11642</v>
      </c>
    </row>
    <row r="26" spans="1:5" ht="43.5" customHeight="1" x14ac:dyDescent="0.25">
      <c r="A26" s="9" t="s">
        <v>28</v>
      </c>
      <c r="B26" s="6" t="s">
        <v>29</v>
      </c>
      <c r="C26" s="31">
        <v>-1009</v>
      </c>
      <c r="D26" s="32">
        <v>-1091</v>
      </c>
      <c r="E26" s="33">
        <v>-1091</v>
      </c>
    </row>
    <row r="27" spans="1:5" ht="27" customHeight="1" x14ac:dyDescent="0.25">
      <c r="A27" s="27" t="s">
        <v>30</v>
      </c>
      <c r="B27" s="2" t="s">
        <v>31</v>
      </c>
      <c r="C27" s="3">
        <f>C28+C31+C33</f>
        <v>586836</v>
      </c>
      <c r="D27" s="3">
        <f t="shared" ref="D27:E27" si="4">D28+D31+D33</f>
        <v>735944</v>
      </c>
      <c r="E27" s="4">
        <f t="shared" si="4"/>
        <v>878384</v>
      </c>
    </row>
    <row r="28" spans="1:5" ht="18" customHeight="1" x14ac:dyDescent="0.25">
      <c r="A28" s="27" t="s">
        <v>32</v>
      </c>
      <c r="B28" s="2" t="s">
        <v>33</v>
      </c>
      <c r="C28" s="3">
        <f>C29+C30</f>
        <v>555540</v>
      </c>
      <c r="D28" s="3">
        <f t="shared" ref="D28:E28" si="5">D29+D30</f>
        <v>678281</v>
      </c>
      <c r="E28" s="4">
        <f t="shared" si="5"/>
        <v>816436</v>
      </c>
    </row>
    <row r="29" spans="1:5" ht="24.75" customHeight="1" x14ac:dyDescent="0.25">
      <c r="A29" s="9" t="s">
        <v>34</v>
      </c>
      <c r="B29" s="6" t="s">
        <v>35</v>
      </c>
      <c r="C29" s="7">
        <v>459799</v>
      </c>
      <c r="D29" s="30">
        <v>565217</v>
      </c>
      <c r="E29" s="11">
        <v>679389</v>
      </c>
    </row>
    <row r="30" spans="1:5" ht="23.25" customHeight="1" x14ac:dyDescent="0.25">
      <c r="A30" s="9" t="s">
        <v>36</v>
      </c>
      <c r="B30" s="6" t="s">
        <v>37</v>
      </c>
      <c r="C30" s="7">
        <v>95741</v>
      </c>
      <c r="D30" s="30">
        <v>113064</v>
      </c>
      <c r="E30" s="11">
        <v>137047</v>
      </c>
    </row>
    <row r="31" spans="1:5" ht="23.25" customHeight="1" x14ac:dyDescent="0.25">
      <c r="A31" s="27" t="s">
        <v>38</v>
      </c>
      <c r="B31" s="2" t="s">
        <v>39</v>
      </c>
      <c r="C31" s="3">
        <f>C32</f>
        <v>30396</v>
      </c>
      <c r="D31" s="3">
        <f t="shared" ref="D31:E31" si="6">D32</f>
        <v>57502</v>
      </c>
      <c r="E31" s="4">
        <f t="shared" si="6"/>
        <v>61780</v>
      </c>
    </row>
    <row r="32" spans="1:5" ht="23.25" customHeight="1" x14ac:dyDescent="0.25">
      <c r="A32" s="9" t="s">
        <v>40</v>
      </c>
      <c r="B32" s="6" t="s">
        <v>41</v>
      </c>
      <c r="C32" s="7">
        <v>30396</v>
      </c>
      <c r="D32" s="30">
        <v>57502</v>
      </c>
      <c r="E32" s="11">
        <v>61780</v>
      </c>
    </row>
    <row r="33" spans="1:5" ht="23.25" customHeight="1" x14ac:dyDescent="0.25">
      <c r="A33" s="27" t="s">
        <v>282</v>
      </c>
      <c r="B33" s="2" t="s">
        <v>283</v>
      </c>
      <c r="C33" s="3">
        <f>C34</f>
        <v>900</v>
      </c>
      <c r="D33" s="3">
        <f t="shared" ref="D33:E33" si="7">D34</f>
        <v>161</v>
      </c>
      <c r="E33" s="34">
        <f t="shared" si="7"/>
        <v>168</v>
      </c>
    </row>
    <row r="34" spans="1:5" ht="44.25" customHeight="1" x14ac:dyDescent="0.25">
      <c r="A34" s="9" t="s">
        <v>284</v>
      </c>
      <c r="B34" s="6" t="s">
        <v>285</v>
      </c>
      <c r="C34" s="7">
        <v>900</v>
      </c>
      <c r="D34" s="10">
        <v>161</v>
      </c>
      <c r="E34" s="11">
        <v>168</v>
      </c>
    </row>
    <row r="35" spans="1:5" ht="27.75" customHeight="1" x14ac:dyDescent="0.25">
      <c r="A35" s="27" t="s">
        <v>42</v>
      </c>
      <c r="B35" s="2" t="s">
        <v>43</v>
      </c>
      <c r="C35" s="3">
        <f>C36+C38</f>
        <v>382870</v>
      </c>
      <c r="D35" s="3">
        <f t="shared" ref="D35:E35" si="8">D36+D38</f>
        <v>387997</v>
      </c>
      <c r="E35" s="4">
        <f t="shared" si="8"/>
        <v>393381</v>
      </c>
    </row>
    <row r="36" spans="1:5" ht="15" customHeight="1" x14ac:dyDescent="0.25">
      <c r="A36" s="27" t="s">
        <v>44</v>
      </c>
      <c r="B36" s="2" t="s">
        <v>45</v>
      </c>
      <c r="C36" s="3">
        <f>C37</f>
        <v>102083</v>
      </c>
      <c r="D36" s="3">
        <f t="shared" ref="D36:E36" si="9">D37</f>
        <v>107210</v>
      </c>
      <c r="E36" s="4">
        <f t="shared" si="9"/>
        <v>112594</v>
      </c>
    </row>
    <row r="37" spans="1:5" ht="31.5" customHeight="1" x14ac:dyDescent="0.25">
      <c r="A37" s="9" t="s">
        <v>46</v>
      </c>
      <c r="B37" s="6" t="s">
        <v>47</v>
      </c>
      <c r="C37" s="7">
        <v>102083</v>
      </c>
      <c r="D37" s="30">
        <v>107210</v>
      </c>
      <c r="E37" s="11">
        <v>112594</v>
      </c>
    </row>
    <row r="38" spans="1:5" ht="15" customHeight="1" x14ac:dyDescent="0.25">
      <c r="A38" s="27" t="s">
        <v>48</v>
      </c>
      <c r="B38" s="2" t="s">
        <v>49</v>
      </c>
      <c r="C38" s="3">
        <f>C39+C40</f>
        <v>280787</v>
      </c>
      <c r="D38" s="3">
        <f t="shared" ref="D38:E38" si="10">D39+D40</f>
        <v>280787</v>
      </c>
      <c r="E38" s="4">
        <f t="shared" si="10"/>
        <v>280787</v>
      </c>
    </row>
    <row r="39" spans="1:5" ht="15" customHeight="1" x14ac:dyDescent="0.25">
      <c r="A39" s="9" t="s">
        <v>50</v>
      </c>
      <c r="B39" s="6" t="s">
        <v>51</v>
      </c>
      <c r="C39" s="7">
        <v>247106</v>
      </c>
      <c r="D39" s="7">
        <v>247106</v>
      </c>
      <c r="E39" s="11">
        <v>247106</v>
      </c>
    </row>
    <row r="40" spans="1:5" ht="15" customHeight="1" x14ac:dyDescent="0.25">
      <c r="A40" s="9" t="s">
        <v>52</v>
      </c>
      <c r="B40" s="6" t="s">
        <v>53</v>
      </c>
      <c r="C40" s="7">
        <v>33681</v>
      </c>
      <c r="D40" s="7">
        <v>33681</v>
      </c>
      <c r="E40" s="11">
        <v>33681</v>
      </c>
    </row>
    <row r="41" spans="1:5" ht="22.5" customHeight="1" x14ac:dyDescent="0.25">
      <c r="A41" s="27" t="s">
        <v>54</v>
      </c>
      <c r="B41" s="2" t="s">
        <v>55</v>
      </c>
      <c r="C41" s="3">
        <f>C42+C44</f>
        <v>20472</v>
      </c>
      <c r="D41" s="3">
        <f t="shared" ref="D41:E41" si="11">D42+D44</f>
        <v>29369</v>
      </c>
      <c r="E41" s="4">
        <f t="shared" si="11"/>
        <v>31148</v>
      </c>
    </row>
    <row r="42" spans="1:5" ht="23.25" customHeight="1" x14ac:dyDescent="0.25">
      <c r="A42" s="27" t="s">
        <v>56</v>
      </c>
      <c r="B42" s="2" t="s">
        <v>57</v>
      </c>
      <c r="C42" s="3">
        <f>C43</f>
        <v>20362</v>
      </c>
      <c r="D42" s="3">
        <f t="shared" ref="D42:E42" si="12">D43</f>
        <v>29171</v>
      </c>
      <c r="E42" s="4">
        <f t="shared" si="12"/>
        <v>30950</v>
      </c>
    </row>
    <row r="43" spans="1:5" ht="27.75" customHeight="1" x14ac:dyDescent="0.25">
      <c r="A43" s="9" t="s">
        <v>58</v>
      </c>
      <c r="B43" s="6" t="s">
        <v>59</v>
      </c>
      <c r="C43" s="7">
        <v>20362</v>
      </c>
      <c r="D43" s="30">
        <v>29171</v>
      </c>
      <c r="E43" s="11">
        <v>30950</v>
      </c>
    </row>
    <row r="44" spans="1:5" ht="23.25" customHeight="1" x14ac:dyDescent="0.25">
      <c r="A44" s="27" t="s">
        <v>60</v>
      </c>
      <c r="B44" s="2" t="s">
        <v>61</v>
      </c>
      <c r="C44" s="3">
        <f>C45+C46</f>
        <v>110</v>
      </c>
      <c r="D44" s="3">
        <f t="shared" ref="D44:E44" si="13">D45+D46</f>
        <v>198</v>
      </c>
      <c r="E44" s="4">
        <f t="shared" si="13"/>
        <v>198</v>
      </c>
    </row>
    <row r="45" spans="1:5" ht="18.75" customHeight="1" x14ac:dyDescent="0.25">
      <c r="A45" s="9" t="s">
        <v>62</v>
      </c>
      <c r="B45" s="6" t="s">
        <v>63</v>
      </c>
      <c r="C45" s="7">
        <v>110</v>
      </c>
      <c r="D45" s="30">
        <v>160</v>
      </c>
      <c r="E45" s="11">
        <v>160</v>
      </c>
    </row>
    <row r="46" spans="1:5" ht="40.5" customHeight="1" x14ac:dyDescent="0.25">
      <c r="A46" s="9" t="s">
        <v>64</v>
      </c>
      <c r="B46" s="6" t="s">
        <v>65</v>
      </c>
      <c r="C46" s="7">
        <v>0</v>
      </c>
      <c r="D46" s="30">
        <v>38</v>
      </c>
      <c r="E46" s="11">
        <v>38</v>
      </c>
    </row>
    <row r="47" spans="1:5" ht="35.25" customHeight="1" x14ac:dyDescent="0.25">
      <c r="A47" s="27" t="s">
        <v>66</v>
      </c>
      <c r="B47" s="2" t="s">
        <v>67</v>
      </c>
      <c r="C47" s="3">
        <f>C48+C53+C55</f>
        <v>312333.96600000001</v>
      </c>
      <c r="D47" s="3">
        <f t="shared" ref="D47:E47" si="14">D48+D53+D55</f>
        <v>282493</v>
      </c>
      <c r="E47" s="4">
        <f t="shared" si="14"/>
        <v>282013</v>
      </c>
    </row>
    <row r="48" spans="1:5" ht="50.25" customHeight="1" x14ac:dyDescent="0.25">
      <c r="A48" s="27" t="s">
        <v>68</v>
      </c>
      <c r="B48" s="2" t="s">
        <v>69</v>
      </c>
      <c r="C48" s="3">
        <f>SUM(C49:C52)</f>
        <v>233278.67800000001</v>
      </c>
      <c r="D48" s="3">
        <f t="shared" ref="D48:E48" si="15">SUM(D49:D52)</f>
        <v>205389</v>
      </c>
      <c r="E48" s="4">
        <f t="shared" si="15"/>
        <v>206309</v>
      </c>
    </row>
    <row r="49" spans="1:5" ht="39" customHeight="1" x14ac:dyDescent="0.25">
      <c r="A49" s="9" t="s">
        <v>70</v>
      </c>
      <c r="B49" s="6" t="s">
        <v>71</v>
      </c>
      <c r="C49" s="7">
        <v>206000</v>
      </c>
      <c r="D49" s="30">
        <v>180036</v>
      </c>
      <c r="E49" s="11">
        <v>180036</v>
      </c>
    </row>
    <row r="50" spans="1:5" ht="47.25" customHeight="1" x14ac:dyDescent="0.25">
      <c r="A50" s="9" t="s">
        <v>72</v>
      </c>
      <c r="B50" s="6" t="s">
        <v>73</v>
      </c>
      <c r="C50" s="7">
        <v>2950</v>
      </c>
      <c r="D50" s="30">
        <v>2341</v>
      </c>
      <c r="E50" s="11">
        <v>2341</v>
      </c>
    </row>
    <row r="51" spans="1:5" ht="51" customHeight="1" x14ac:dyDescent="0.25">
      <c r="A51" s="9" t="s">
        <v>74</v>
      </c>
      <c r="B51" s="6" t="s">
        <v>75</v>
      </c>
      <c r="C51" s="7">
        <v>328.678</v>
      </c>
      <c r="D51" s="30">
        <v>0</v>
      </c>
      <c r="E51" s="11">
        <v>0</v>
      </c>
    </row>
    <row r="52" spans="1:5" ht="23.25" customHeight="1" x14ac:dyDescent="0.25">
      <c r="A52" s="9" t="s">
        <v>76</v>
      </c>
      <c r="B52" s="6" t="s">
        <v>77</v>
      </c>
      <c r="C52" s="7">
        <v>24000</v>
      </c>
      <c r="D52" s="30">
        <v>23012</v>
      </c>
      <c r="E52" s="11">
        <v>23932</v>
      </c>
    </row>
    <row r="53" spans="1:5" ht="29.25" customHeight="1" x14ac:dyDescent="0.25">
      <c r="A53" s="27" t="s">
        <v>78</v>
      </c>
      <c r="B53" s="2" t="s">
        <v>79</v>
      </c>
      <c r="C53" s="3">
        <f>C54</f>
        <v>567</v>
      </c>
      <c r="D53" s="3">
        <f t="shared" ref="D53:E53" si="16">D54</f>
        <v>120</v>
      </c>
      <c r="E53" s="4">
        <f t="shared" si="16"/>
        <v>120</v>
      </c>
    </row>
    <row r="54" spans="1:5" ht="28.5" customHeight="1" x14ac:dyDescent="0.25">
      <c r="A54" s="9" t="s">
        <v>80</v>
      </c>
      <c r="B54" s="6" t="s">
        <v>81</v>
      </c>
      <c r="C54" s="7">
        <v>567</v>
      </c>
      <c r="D54" s="30">
        <v>120</v>
      </c>
      <c r="E54" s="11">
        <v>120</v>
      </c>
    </row>
    <row r="55" spans="1:5" ht="48.75" customHeight="1" x14ac:dyDescent="0.25">
      <c r="A55" s="27" t="s">
        <v>82</v>
      </c>
      <c r="B55" s="2" t="s">
        <v>83</v>
      </c>
      <c r="C55" s="3">
        <f>C56+C57</f>
        <v>78488.288</v>
      </c>
      <c r="D55" s="3">
        <f t="shared" ref="D55:E55" si="17">D56+D57</f>
        <v>76984</v>
      </c>
      <c r="E55" s="4">
        <f t="shared" si="17"/>
        <v>75584</v>
      </c>
    </row>
    <row r="56" spans="1:5" ht="49.5" customHeight="1" x14ac:dyDescent="0.25">
      <c r="A56" s="9" t="s">
        <v>84</v>
      </c>
      <c r="B56" s="6" t="s">
        <v>85</v>
      </c>
      <c r="C56" s="7">
        <v>58885.194000000003</v>
      </c>
      <c r="D56" s="30">
        <v>61984</v>
      </c>
      <c r="E56" s="11">
        <v>60584</v>
      </c>
    </row>
    <row r="57" spans="1:5" ht="63" customHeight="1" x14ac:dyDescent="0.25">
      <c r="A57" s="9" t="s">
        <v>174</v>
      </c>
      <c r="B57" s="6" t="s">
        <v>173</v>
      </c>
      <c r="C57" s="7">
        <v>19603.094000000001</v>
      </c>
      <c r="D57" s="10">
        <v>15000</v>
      </c>
      <c r="E57" s="11">
        <v>15000</v>
      </c>
    </row>
    <row r="58" spans="1:5" ht="29.25" customHeight="1" x14ac:dyDescent="0.25">
      <c r="A58" s="27" t="s">
        <v>86</v>
      </c>
      <c r="B58" s="2" t="s">
        <v>87</v>
      </c>
      <c r="C58" s="3">
        <f>C59</f>
        <v>6926.82</v>
      </c>
      <c r="D58" s="3">
        <f t="shared" ref="D58:E58" si="18">D59</f>
        <v>1072</v>
      </c>
      <c r="E58" s="4">
        <f t="shared" si="18"/>
        <v>1072</v>
      </c>
    </row>
    <row r="59" spans="1:5" ht="15" customHeight="1" x14ac:dyDescent="0.25">
      <c r="A59" s="27" t="s">
        <v>88</v>
      </c>
      <c r="B59" s="2" t="s">
        <v>89</v>
      </c>
      <c r="C59" s="3">
        <f>SUM(C60:C62)</f>
        <v>6926.82</v>
      </c>
      <c r="D59" s="3">
        <f t="shared" ref="D59:E59" si="19">SUM(D60:D62)</f>
        <v>1072</v>
      </c>
      <c r="E59" s="4">
        <f t="shared" si="19"/>
        <v>1072</v>
      </c>
    </row>
    <row r="60" spans="1:5" ht="23.25" customHeight="1" x14ac:dyDescent="0.25">
      <c r="A60" s="9" t="s">
        <v>90</v>
      </c>
      <c r="B60" s="6" t="s">
        <v>91</v>
      </c>
      <c r="C60" s="7">
        <v>409.85</v>
      </c>
      <c r="D60" s="7">
        <v>35.744</v>
      </c>
      <c r="E60" s="11">
        <v>35.744</v>
      </c>
    </row>
    <row r="61" spans="1:5" ht="15" customHeight="1" x14ac:dyDescent="0.25">
      <c r="A61" s="9" t="s">
        <v>92</v>
      </c>
      <c r="B61" s="6" t="s">
        <v>93</v>
      </c>
      <c r="C61" s="7">
        <v>6224.78</v>
      </c>
      <c r="D61" s="7">
        <v>874.26599999999996</v>
      </c>
      <c r="E61" s="11">
        <v>874.26599999999996</v>
      </c>
    </row>
    <row r="62" spans="1:5" ht="15" customHeight="1" x14ac:dyDescent="0.25">
      <c r="A62" s="9" t="s">
        <v>94</v>
      </c>
      <c r="B62" s="6" t="s">
        <v>95</v>
      </c>
      <c r="C62" s="7">
        <v>292.19</v>
      </c>
      <c r="D62" s="7">
        <v>161.99</v>
      </c>
      <c r="E62" s="11">
        <v>161.99</v>
      </c>
    </row>
    <row r="63" spans="1:5" ht="33" customHeight="1" x14ac:dyDescent="0.25">
      <c r="A63" s="27" t="s">
        <v>96</v>
      </c>
      <c r="B63" s="2" t="s">
        <v>97</v>
      </c>
      <c r="C63" s="3">
        <f>C64+C66</f>
        <v>27579.112000000001</v>
      </c>
      <c r="D63" s="3">
        <f t="shared" ref="D63:E63" si="20">D64+D66</f>
        <v>14831</v>
      </c>
      <c r="E63" s="4">
        <f t="shared" si="20"/>
        <v>15354</v>
      </c>
    </row>
    <row r="64" spans="1:5" ht="15" customHeight="1" x14ac:dyDescent="0.25">
      <c r="A64" s="27" t="s">
        <v>98</v>
      </c>
      <c r="B64" s="2" t="s">
        <v>99</v>
      </c>
      <c r="C64" s="3">
        <f>C65</f>
        <v>12948</v>
      </c>
      <c r="D64" s="3">
        <f t="shared" ref="D64:E64" si="21">D65</f>
        <v>13325</v>
      </c>
      <c r="E64" s="4">
        <f t="shared" si="21"/>
        <v>13844</v>
      </c>
    </row>
    <row r="65" spans="1:5" ht="15" customHeight="1" x14ac:dyDescent="0.25">
      <c r="A65" s="9" t="s">
        <v>100</v>
      </c>
      <c r="B65" s="6" t="s">
        <v>101</v>
      </c>
      <c r="C65" s="7">
        <v>12948</v>
      </c>
      <c r="D65" s="30">
        <v>13325</v>
      </c>
      <c r="E65" s="11">
        <v>13844</v>
      </c>
    </row>
    <row r="66" spans="1:5" ht="15" customHeight="1" x14ac:dyDescent="0.25">
      <c r="A66" s="27" t="s">
        <v>102</v>
      </c>
      <c r="B66" s="2" t="s">
        <v>103</v>
      </c>
      <c r="C66" s="3">
        <f>SUM(C67:C68)</f>
        <v>14631.111999999999</v>
      </c>
      <c r="D66" s="3">
        <f t="shared" ref="D66:E66" si="22">SUM(D67:D68)</f>
        <v>1506</v>
      </c>
      <c r="E66" s="4">
        <f t="shared" si="22"/>
        <v>1510</v>
      </c>
    </row>
    <row r="67" spans="1:5" ht="23.25" customHeight="1" x14ac:dyDescent="0.25">
      <c r="A67" s="9" t="s">
        <v>104</v>
      </c>
      <c r="B67" s="6" t="s">
        <v>105</v>
      </c>
      <c r="C67" s="7">
        <v>650</v>
      </c>
      <c r="D67" s="30">
        <v>200</v>
      </c>
      <c r="E67" s="11">
        <v>200</v>
      </c>
    </row>
    <row r="68" spans="1:5" ht="15" customHeight="1" x14ac:dyDescent="0.25">
      <c r="A68" s="9" t="s">
        <v>106</v>
      </c>
      <c r="B68" s="6" t="s">
        <v>107</v>
      </c>
      <c r="C68" s="7">
        <v>13981.111999999999</v>
      </c>
      <c r="D68" s="30">
        <v>1306</v>
      </c>
      <c r="E68" s="11">
        <v>1310</v>
      </c>
    </row>
    <row r="69" spans="1:5" ht="23.25" customHeight="1" x14ac:dyDescent="0.25">
      <c r="A69" s="27" t="s">
        <v>108</v>
      </c>
      <c r="B69" s="2" t="s">
        <v>109</v>
      </c>
      <c r="C69" s="3">
        <f>C70+C72+C74+C76</f>
        <v>124367.33</v>
      </c>
      <c r="D69" s="3">
        <f t="shared" ref="D69:E69" si="23">D70+D72+D74+D76</f>
        <v>20000</v>
      </c>
      <c r="E69" s="4">
        <f t="shared" si="23"/>
        <v>18000</v>
      </c>
    </row>
    <row r="70" spans="1:5" ht="15" customHeight="1" x14ac:dyDescent="0.25">
      <c r="A70" s="27" t="s">
        <v>110</v>
      </c>
      <c r="B70" s="2" t="s">
        <v>111</v>
      </c>
      <c r="C70" s="3">
        <f>C71</f>
        <v>4167.33</v>
      </c>
      <c r="D70" s="3">
        <f t="shared" ref="D70:E70" si="24">D71</f>
        <v>1000</v>
      </c>
      <c r="E70" s="4">
        <f t="shared" si="24"/>
        <v>1000</v>
      </c>
    </row>
    <row r="71" spans="1:5" ht="20.25" customHeight="1" x14ac:dyDescent="0.25">
      <c r="A71" s="9" t="s">
        <v>112</v>
      </c>
      <c r="B71" s="6" t="s">
        <v>113</v>
      </c>
      <c r="C71" s="7">
        <v>4167.33</v>
      </c>
      <c r="D71" s="30">
        <v>1000</v>
      </c>
      <c r="E71" s="11">
        <v>1000</v>
      </c>
    </row>
    <row r="72" spans="1:5" ht="46.5" customHeight="1" x14ac:dyDescent="0.25">
      <c r="A72" s="27" t="s">
        <v>114</v>
      </c>
      <c r="B72" s="2" t="s">
        <v>115</v>
      </c>
      <c r="C72" s="3">
        <f>C73</f>
        <v>51200</v>
      </c>
      <c r="D72" s="3">
        <f t="shared" ref="D72:E72" si="25">D73</f>
        <v>12000</v>
      </c>
      <c r="E72" s="4">
        <f t="shared" si="25"/>
        <v>10000</v>
      </c>
    </row>
    <row r="73" spans="1:5" ht="52.5" customHeight="1" x14ac:dyDescent="0.25">
      <c r="A73" s="9" t="s">
        <v>116</v>
      </c>
      <c r="B73" s="6" t="s">
        <v>117</v>
      </c>
      <c r="C73" s="7">
        <v>51200</v>
      </c>
      <c r="D73" s="30">
        <v>12000</v>
      </c>
      <c r="E73" s="11">
        <v>10000</v>
      </c>
    </row>
    <row r="74" spans="1:5" ht="23.25" customHeight="1" x14ac:dyDescent="0.25">
      <c r="A74" s="27" t="s">
        <v>118</v>
      </c>
      <c r="B74" s="2" t="s">
        <v>119</v>
      </c>
      <c r="C74" s="3">
        <f>C75</f>
        <v>41500</v>
      </c>
      <c r="D74" s="3">
        <f t="shared" ref="D74:E74" si="26">D75</f>
        <v>5000</v>
      </c>
      <c r="E74" s="4">
        <f t="shared" si="26"/>
        <v>5000</v>
      </c>
    </row>
    <row r="75" spans="1:5" ht="23.25" customHeight="1" x14ac:dyDescent="0.25">
      <c r="A75" s="9" t="s">
        <v>120</v>
      </c>
      <c r="B75" s="6" t="s">
        <v>121</v>
      </c>
      <c r="C75" s="7">
        <v>41500</v>
      </c>
      <c r="D75" s="30">
        <v>5000</v>
      </c>
      <c r="E75" s="11">
        <v>5000</v>
      </c>
    </row>
    <row r="76" spans="1:5" ht="57.75" customHeight="1" x14ac:dyDescent="0.25">
      <c r="A76" s="27" t="s">
        <v>122</v>
      </c>
      <c r="B76" s="2" t="s">
        <v>123</v>
      </c>
      <c r="C76" s="3">
        <f>C77</f>
        <v>27500</v>
      </c>
      <c r="D76" s="3">
        <f t="shared" ref="D76:E76" si="27">D77</f>
        <v>2000</v>
      </c>
      <c r="E76" s="4">
        <f t="shared" si="27"/>
        <v>2000</v>
      </c>
    </row>
    <row r="77" spans="1:5" ht="37.5" customHeight="1" x14ac:dyDescent="0.25">
      <c r="A77" s="9" t="s">
        <v>124</v>
      </c>
      <c r="B77" s="6" t="s">
        <v>125</v>
      </c>
      <c r="C77" s="7">
        <v>27500</v>
      </c>
      <c r="D77" s="30">
        <v>2000</v>
      </c>
      <c r="E77" s="11">
        <v>2000</v>
      </c>
    </row>
    <row r="78" spans="1:5" ht="20.25" customHeight="1" x14ac:dyDescent="0.25">
      <c r="A78" s="27" t="s">
        <v>163</v>
      </c>
      <c r="B78" s="2" t="s">
        <v>164</v>
      </c>
      <c r="C78" s="3">
        <f>C79+C91+C93+C95+C98</f>
        <v>30022.691999999999</v>
      </c>
      <c r="D78" s="3">
        <f t="shared" ref="D78:E78" si="28">D79+D91+D93</f>
        <v>9399.98</v>
      </c>
      <c r="E78" s="4">
        <f t="shared" si="28"/>
        <v>8399.98</v>
      </c>
    </row>
    <row r="79" spans="1:5" ht="24" x14ac:dyDescent="0.25">
      <c r="A79" s="27" t="s">
        <v>165</v>
      </c>
      <c r="B79" s="2" t="s">
        <v>166</v>
      </c>
      <c r="C79" s="3">
        <f>SUM(C80:C90)</f>
        <v>1440.296</v>
      </c>
      <c r="D79" s="3">
        <f t="shared" ref="D79:E79" si="29">SUM(D80:D90)</f>
        <v>1520.62</v>
      </c>
      <c r="E79" s="4">
        <f t="shared" si="29"/>
        <v>1528.3999999999999</v>
      </c>
    </row>
    <row r="80" spans="1:5" ht="36" x14ac:dyDescent="0.25">
      <c r="A80" s="9" t="s">
        <v>227</v>
      </c>
      <c r="B80" s="6" t="s">
        <v>228</v>
      </c>
      <c r="C80" s="7">
        <v>49.5</v>
      </c>
      <c r="D80" s="10">
        <v>48.65</v>
      </c>
      <c r="E80" s="11">
        <v>48.65</v>
      </c>
    </row>
    <row r="81" spans="1:5" ht="48" x14ac:dyDescent="0.25">
      <c r="A81" s="9" t="s">
        <v>229</v>
      </c>
      <c r="B81" s="6" t="s">
        <v>230</v>
      </c>
      <c r="C81" s="7">
        <v>161.5</v>
      </c>
      <c r="D81" s="10">
        <v>161.5</v>
      </c>
      <c r="E81" s="11">
        <v>161.5</v>
      </c>
    </row>
    <row r="82" spans="1:5" ht="37.5" customHeight="1" x14ac:dyDescent="0.25">
      <c r="A82" s="9" t="s">
        <v>167</v>
      </c>
      <c r="B82" s="6" t="s">
        <v>168</v>
      </c>
      <c r="C82" s="7">
        <v>60.415999999999997</v>
      </c>
      <c r="D82" s="10">
        <v>135.41</v>
      </c>
      <c r="E82" s="11">
        <v>135.41</v>
      </c>
    </row>
    <row r="83" spans="1:5" ht="37.5" customHeight="1" x14ac:dyDescent="0.25">
      <c r="A83" s="9" t="s">
        <v>176</v>
      </c>
      <c r="B83" s="6" t="s">
        <v>175</v>
      </c>
      <c r="C83" s="7">
        <v>0</v>
      </c>
      <c r="D83" s="10">
        <v>10</v>
      </c>
      <c r="E83" s="11">
        <v>10</v>
      </c>
    </row>
    <row r="84" spans="1:5" ht="37.5" customHeight="1" x14ac:dyDescent="0.25">
      <c r="A84" s="9" t="s">
        <v>231</v>
      </c>
      <c r="B84" s="6" t="s">
        <v>232</v>
      </c>
      <c r="C84" s="7">
        <v>30</v>
      </c>
      <c r="D84" s="10">
        <v>30</v>
      </c>
      <c r="E84" s="11">
        <v>30</v>
      </c>
    </row>
    <row r="85" spans="1:5" ht="37.5" customHeight="1" x14ac:dyDescent="0.25">
      <c r="A85" s="9" t="s">
        <v>233</v>
      </c>
      <c r="B85" s="6" t="s">
        <v>234</v>
      </c>
      <c r="C85" s="7">
        <v>20</v>
      </c>
      <c r="D85" s="10">
        <v>20</v>
      </c>
      <c r="E85" s="11">
        <v>20</v>
      </c>
    </row>
    <row r="86" spans="1:5" ht="37.5" customHeight="1" x14ac:dyDescent="0.25">
      <c r="A86" s="9" t="s">
        <v>235</v>
      </c>
      <c r="B86" s="6" t="s">
        <v>236</v>
      </c>
      <c r="C86" s="7">
        <v>255</v>
      </c>
      <c r="D86" s="10">
        <v>255</v>
      </c>
      <c r="E86" s="11">
        <v>255</v>
      </c>
    </row>
    <row r="87" spans="1:5" ht="37.5" customHeight="1" x14ac:dyDescent="0.25">
      <c r="A87" s="9" t="s">
        <v>237</v>
      </c>
      <c r="B87" s="6" t="s">
        <v>238</v>
      </c>
      <c r="C87" s="7">
        <v>68.33</v>
      </c>
      <c r="D87" s="10">
        <v>63.51</v>
      </c>
      <c r="E87" s="11">
        <v>71.290000000000006</v>
      </c>
    </row>
    <row r="88" spans="1:5" ht="37.5" customHeight="1" x14ac:dyDescent="0.25">
      <c r="A88" s="9" t="s">
        <v>239</v>
      </c>
      <c r="B88" s="6" t="s">
        <v>240</v>
      </c>
      <c r="C88" s="7">
        <v>4</v>
      </c>
      <c r="D88" s="10">
        <v>4</v>
      </c>
      <c r="E88" s="11">
        <v>4</v>
      </c>
    </row>
    <row r="89" spans="1:5" ht="37.5" customHeight="1" x14ac:dyDescent="0.25">
      <c r="A89" s="9" t="s">
        <v>193</v>
      </c>
      <c r="B89" s="6" t="s">
        <v>194</v>
      </c>
      <c r="C89" s="7">
        <v>233.3</v>
      </c>
      <c r="D89" s="10">
        <v>234.3</v>
      </c>
      <c r="E89" s="11">
        <v>234.3</v>
      </c>
    </row>
    <row r="90" spans="1:5" ht="37.5" customHeight="1" x14ac:dyDescent="0.25">
      <c r="A90" s="9" t="s">
        <v>241</v>
      </c>
      <c r="B90" s="6" t="s">
        <v>242</v>
      </c>
      <c r="C90" s="7">
        <v>558.25</v>
      </c>
      <c r="D90" s="10">
        <v>558.25</v>
      </c>
      <c r="E90" s="11">
        <v>558.25</v>
      </c>
    </row>
    <row r="91" spans="1:5" ht="37.5" customHeight="1" x14ac:dyDescent="0.25">
      <c r="A91" s="27" t="s">
        <v>243</v>
      </c>
      <c r="B91" s="2" t="s">
        <v>244</v>
      </c>
      <c r="C91" s="3">
        <f>C92</f>
        <v>2772</v>
      </c>
      <c r="D91" s="3">
        <f t="shared" ref="D91:E91" si="30">D92</f>
        <v>2772</v>
      </c>
      <c r="E91" s="34">
        <f t="shared" si="30"/>
        <v>2772</v>
      </c>
    </row>
    <row r="92" spans="1:5" ht="37.5" customHeight="1" x14ac:dyDescent="0.25">
      <c r="A92" s="9" t="s">
        <v>245</v>
      </c>
      <c r="B92" s="6" t="s">
        <v>246</v>
      </c>
      <c r="C92" s="7">
        <v>2772</v>
      </c>
      <c r="D92" s="10">
        <v>2772</v>
      </c>
      <c r="E92" s="11">
        <v>2772</v>
      </c>
    </row>
    <row r="93" spans="1:5" ht="60" x14ac:dyDescent="0.25">
      <c r="A93" s="27" t="s">
        <v>169</v>
      </c>
      <c r="B93" s="2" t="s">
        <v>170</v>
      </c>
      <c r="C93" s="3">
        <f>C94</f>
        <v>14621.489</v>
      </c>
      <c r="D93" s="3">
        <f>D94</f>
        <v>5107.3599999999997</v>
      </c>
      <c r="E93" s="34">
        <f>E94</f>
        <v>4099.58</v>
      </c>
    </row>
    <row r="94" spans="1:5" ht="48" x14ac:dyDescent="0.25">
      <c r="A94" s="9" t="s">
        <v>171</v>
      </c>
      <c r="B94" s="6" t="s">
        <v>172</v>
      </c>
      <c r="C94" s="7">
        <v>14621.489</v>
      </c>
      <c r="D94" s="10">
        <v>5107.3599999999997</v>
      </c>
      <c r="E94" s="11">
        <v>4099.58</v>
      </c>
    </row>
    <row r="95" spans="1:5" x14ac:dyDescent="0.25">
      <c r="A95" s="27" t="s">
        <v>303</v>
      </c>
      <c r="B95" s="2" t="s">
        <v>304</v>
      </c>
      <c r="C95" s="3">
        <f>C96+C97</f>
        <v>841.90700000000004</v>
      </c>
      <c r="D95" s="3">
        <f t="shared" ref="D95:E95" si="31">D96+D97</f>
        <v>0</v>
      </c>
      <c r="E95" s="34">
        <f t="shared" si="31"/>
        <v>0</v>
      </c>
    </row>
    <row r="96" spans="1:5" ht="24" x14ac:dyDescent="0.25">
      <c r="A96" s="9" t="s">
        <v>306</v>
      </c>
      <c r="B96" s="6" t="s">
        <v>305</v>
      </c>
      <c r="C96" s="7">
        <v>170.90700000000001</v>
      </c>
      <c r="D96" s="10">
        <v>0</v>
      </c>
      <c r="E96" s="11">
        <v>0</v>
      </c>
    </row>
    <row r="97" spans="1:5" ht="36" x14ac:dyDescent="0.25">
      <c r="A97" s="9" t="s">
        <v>307</v>
      </c>
      <c r="B97" s="6" t="s">
        <v>308</v>
      </c>
      <c r="C97" s="7">
        <v>671</v>
      </c>
      <c r="D97" s="10">
        <v>0</v>
      </c>
      <c r="E97" s="11">
        <v>0</v>
      </c>
    </row>
    <row r="98" spans="1:5" ht="72" x14ac:dyDescent="0.25">
      <c r="A98" s="27" t="s">
        <v>309</v>
      </c>
      <c r="B98" s="2" t="s">
        <v>310</v>
      </c>
      <c r="C98" s="3">
        <v>10347</v>
      </c>
      <c r="D98" s="3">
        <v>0</v>
      </c>
      <c r="E98" s="34">
        <v>0</v>
      </c>
    </row>
    <row r="99" spans="1:5" ht="26.25" customHeight="1" x14ac:dyDescent="0.25">
      <c r="A99" s="27" t="s">
        <v>126</v>
      </c>
      <c r="B99" s="2" t="s">
        <v>127</v>
      </c>
      <c r="C99" s="3">
        <f>C100</f>
        <v>7782.0209999999997</v>
      </c>
      <c r="D99" s="3">
        <f t="shared" ref="D99:E99" si="32">D100</f>
        <v>0</v>
      </c>
      <c r="E99" s="34">
        <f t="shared" si="32"/>
        <v>0</v>
      </c>
    </row>
    <row r="100" spans="1:5" ht="17.25" customHeight="1" x14ac:dyDescent="0.25">
      <c r="A100" s="9" t="s">
        <v>311</v>
      </c>
      <c r="B100" s="6" t="s">
        <v>312</v>
      </c>
      <c r="C100" s="7">
        <v>7782.0209999999997</v>
      </c>
      <c r="D100" s="10">
        <v>0</v>
      </c>
      <c r="E100" s="11">
        <v>0</v>
      </c>
    </row>
    <row r="101" spans="1:5" ht="17.25" customHeight="1" x14ac:dyDescent="0.25">
      <c r="A101" s="1" t="s">
        <v>328</v>
      </c>
      <c r="B101" s="2" t="s">
        <v>329</v>
      </c>
      <c r="C101" s="3">
        <f>C102</f>
        <v>343.6</v>
      </c>
      <c r="D101" s="3">
        <f t="shared" ref="D101:E101" si="33">D102</f>
        <v>0</v>
      </c>
      <c r="E101" s="4">
        <f t="shared" si="33"/>
        <v>0</v>
      </c>
    </row>
    <row r="102" spans="1:5" ht="17.25" customHeight="1" x14ac:dyDescent="0.25">
      <c r="A102" s="5" t="s">
        <v>330</v>
      </c>
      <c r="B102" s="6" t="s">
        <v>331</v>
      </c>
      <c r="C102" s="7">
        <v>343.6</v>
      </c>
      <c r="D102" s="7">
        <v>0</v>
      </c>
      <c r="E102" s="8">
        <v>0</v>
      </c>
    </row>
    <row r="103" spans="1:5" ht="24.75" customHeight="1" x14ac:dyDescent="0.25">
      <c r="A103" s="27" t="s">
        <v>128</v>
      </c>
      <c r="B103" s="2" t="s">
        <v>129</v>
      </c>
      <c r="C103" s="3">
        <f>C104+C175</f>
        <v>3680635.1629999997</v>
      </c>
      <c r="D103" s="3">
        <f t="shared" ref="D103:E103" si="34">D104</f>
        <v>3094658.1949999998</v>
      </c>
      <c r="E103" s="4">
        <f t="shared" si="34"/>
        <v>3286795.9339999999</v>
      </c>
    </row>
    <row r="104" spans="1:5" ht="31.5" customHeight="1" x14ac:dyDescent="0.25">
      <c r="A104" s="27" t="s">
        <v>130</v>
      </c>
      <c r="B104" s="2" t="s">
        <v>131</v>
      </c>
      <c r="C104" s="3">
        <f>C105+C146+C166</f>
        <v>3675635.1629999997</v>
      </c>
      <c r="D104" s="3">
        <f>D105+D146+D166</f>
        <v>3094658.1949999998</v>
      </c>
      <c r="E104" s="4">
        <f>E105+E146+E166</f>
        <v>3286795.9339999999</v>
      </c>
    </row>
    <row r="105" spans="1:5" ht="24.75" customHeight="1" x14ac:dyDescent="0.25">
      <c r="A105" s="27" t="s">
        <v>132</v>
      </c>
      <c r="B105" s="2" t="s">
        <v>133</v>
      </c>
      <c r="C105" s="3">
        <f>SUM(C106:C120)+C121</f>
        <v>1370284.7899999998</v>
      </c>
      <c r="D105" s="3">
        <f>SUM(D106:D120)+D121</f>
        <v>815878.505</v>
      </c>
      <c r="E105" s="4">
        <f>SUM(E106:E120)+E121</f>
        <v>1015206.1740000001</v>
      </c>
    </row>
    <row r="106" spans="1:5" ht="27" customHeight="1" x14ac:dyDescent="0.25">
      <c r="A106" s="9" t="s">
        <v>158</v>
      </c>
      <c r="B106" s="6" t="s">
        <v>159</v>
      </c>
      <c r="C106" s="7">
        <v>0</v>
      </c>
      <c r="D106" s="30">
        <v>167290.63</v>
      </c>
      <c r="E106" s="11">
        <v>170000</v>
      </c>
    </row>
    <row r="107" spans="1:5" ht="55.5" customHeight="1" x14ac:dyDescent="0.25">
      <c r="A107" s="9" t="s">
        <v>286</v>
      </c>
      <c r="B107" s="6" t="s">
        <v>287</v>
      </c>
      <c r="C107" s="7">
        <v>183083.53</v>
      </c>
      <c r="D107" s="10">
        <v>0</v>
      </c>
      <c r="E107" s="11">
        <v>0</v>
      </c>
    </row>
    <row r="108" spans="1:5" ht="44.25" customHeight="1" x14ac:dyDescent="0.25">
      <c r="A108" s="9" t="s">
        <v>288</v>
      </c>
      <c r="B108" s="6" t="s">
        <v>289</v>
      </c>
      <c r="C108" s="7">
        <v>0</v>
      </c>
      <c r="D108" s="7">
        <v>3478.0740000000001</v>
      </c>
      <c r="E108" s="11">
        <v>0</v>
      </c>
    </row>
    <row r="109" spans="1:5" ht="23.25" customHeight="1" x14ac:dyDescent="0.25">
      <c r="A109" s="9" t="s">
        <v>248</v>
      </c>
      <c r="B109" s="6" t="s">
        <v>249</v>
      </c>
      <c r="C109" s="7">
        <v>44.64</v>
      </c>
      <c r="D109" s="30">
        <v>0</v>
      </c>
      <c r="E109" s="11">
        <v>0</v>
      </c>
    </row>
    <row r="110" spans="1:5" s="36" customFormat="1" ht="36" x14ac:dyDescent="0.2">
      <c r="A110" s="9" t="s">
        <v>161</v>
      </c>
      <c r="B110" s="35" t="s">
        <v>162</v>
      </c>
      <c r="C110" s="7">
        <v>71039.414999999994</v>
      </c>
      <c r="D110" s="30">
        <v>71039.413</v>
      </c>
      <c r="E110" s="11">
        <v>78354.638000000006</v>
      </c>
    </row>
    <row r="111" spans="1:5" ht="23.25" customHeight="1" x14ac:dyDescent="0.25">
      <c r="A111" s="9" t="s">
        <v>156</v>
      </c>
      <c r="B111" s="6" t="s">
        <v>157</v>
      </c>
      <c r="C111" s="7">
        <v>0</v>
      </c>
      <c r="D111" s="30">
        <v>3170.56</v>
      </c>
      <c r="E111" s="11">
        <v>2934</v>
      </c>
    </row>
    <row r="112" spans="1:5" ht="36" x14ac:dyDescent="0.25">
      <c r="A112" s="9" t="s">
        <v>197</v>
      </c>
      <c r="B112" s="6" t="s">
        <v>199</v>
      </c>
      <c r="C112" s="7">
        <v>709.37</v>
      </c>
      <c r="D112" s="30">
        <v>712.87800000000004</v>
      </c>
      <c r="E112" s="11">
        <v>724.26599999999996</v>
      </c>
    </row>
    <row r="113" spans="1:5" ht="23.25" customHeight="1" x14ac:dyDescent="0.25">
      <c r="A113" s="9" t="s">
        <v>198</v>
      </c>
      <c r="B113" s="6" t="s">
        <v>200</v>
      </c>
      <c r="C113" s="7">
        <v>20995.69</v>
      </c>
      <c r="D113" s="30">
        <v>0</v>
      </c>
      <c r="E113" s="11">
        <v>0</v>
      </c>
    </row>
    <row r="114" spans="1:5" ht="42.75" customHeight="1" x14ac:dyDescent="0.25">
      <c r="A114" s="9" t="s">
        <v>198</v>
      </c>
      <c r="B114" s="6" t="s">
        <v>247</v>
      </c>
      <c r="C114" s="7">
        <v>44640</v>
      </c>
      <c r="D114" s="30">
        <v>0</v>
      </c>
      <c r="E114" s="11">
        <v>0</v>
      </c>
    </row>
    <row r="115" spans="1:5" ht="42.75" customHeight="1" x14ac:dyDescent="0.25">
      <c r="A115" s="9" t="s">
        <v>198</v>
      </c>
      <c r="B115" s="6" t="s">
        <v>313</v>
      </c>
      <c r="C115" s="7">
        <v>289519.48</v>
      </c>
      <c r="D115" s="30">
        <v>0</v>
      </c>
      <c r="E115" s="11">
        <v>0</v>
      </c>
    </row>
    <row r="116" spans="1:5" ht="42.75" customHeight="1" x14ac:dyDescent="0.25">
      <c r="A116" s="9" t="s">
        <v>292</v>
      </c>
      <c r="B116" s="6" t="s">
        <v>290</v>
      </c>
      <c r="C116" s="7">
        <v>25127.678</v>
      </c>
      <c r="D116" s="30">
        <v>0</v>
      </c>
      <c r="E116" s="11">
        <v>0</v>
      </c>
    </row>
    <row r="117" spans="1:5" ht="42.75" customHeight="1" x14ac:dyDescent="0.25">
      <c r="A117" s="9" t="s">
        <v>292</v>
      </c>
      <c r="B117" s="6" t="s">
        <v>291</v>
      </c>
      <c r="C117" s="7">
        <v>5349.0529999999999</v>
      </c>
      <c r="D117" s="30">
        <v>0</v>
      </c>
      <c r="E117" s="11">
        <v>0</v>
      </c>
    </row>
    <row r="118" spans="1:5" ht="42.75" customHeight="1" x14ac:dyDescent="0.25">
      <c r="A118" s="9" t="s">
        <v>326</v>
      </c>
      <c r="B118" s="6" t="s">
        <v>327</v>
      </c>
      <c r="C118" s="7">
        <v>981.64</v>
      </c>
      <c r="D118" s="30">
        <v>0</v>
      </c>
      <c r="E118" s="11">
        <v>0</v>
      </c>
    </row>
    <row r="119" spans="1:5" ht="45.75" customHeight="1" x14ac:dyDescent="0.25">
      <c r="A119" s="9" t="s">
        <v>160</v>
      </c>
      <c r="B119" s="6" t="s">
        <v>195</v>
      </c>
      <c r="C119" s="7">
        <v>0</v>
      </c>
      <c r="D119" s="30">
        <v>0</v>
      </c>
      <c r="E119" s="11">
        <v>101972.23</v>
      </c>
    </row>
    <row r="120" spans="1:5" ht="36.75" customHeight="1" x14ac:dyDescent="0.25">
      <c r="A120" s="9" t="s">
        <v>160</v>
      </c>
      <c r="B120" s="6" t="s">
        <v>196</v>
      </c>
      <c r="C120" s="7">
        <v>12699</v>
      </c>
      <c r="D120" s="30">
        <v>52290</v>
      </c>
      <c r="E120" s="11">
        <v>0</v>
      </c>
    </row>
    <row r="121" spans="1:5" ht="21" customHeight="1" x14ac:dyDescent="0.25">
      <c r="A121" s="27" t="s">
        <v>134</v>
      </c>
      <c r="B121" s="2" t="s">
        <v>135</v>
      </c>
      <c r="C121" s="3">
        <f>SUM(C122:C145)</f>
        <v>716095.29399999988</v>
      </c>
      <c r="D121" s="3">
        <f t="shared" ref="D121:E121" si="35">SUM(D122:D145)</f>
        <v>517896.95</v>
      </c>
      <c r="E121" s="34">
        <f t="shared" si="35"/>
        <v>661221.04</v>
      </c>
    </row>
    <row r="122" spans="1:5" ht="43.5" customHeight="1" x14ac:dyDescent="0.25">
      <c r="A122" s="9" t="s">
        <v>250</v>
      </c>
      <c r="B122" s="6" t="s">
        <v>251</v>
      </c>
      <c r="C122" s="7">
        <v>0</v>
      </c>
      <c r="D122" s="30">
        <v>12648</v>
      </c>
      <c r="E122" s="11">
        <v>0</v>
      </c>
    </row>
    <row r="123" spans="1:5" ht="25.5" customHeight="1" x14ac:dyDescent="0.25">
      <c r="A123" s="9" t="s">
        <v>177</v>
      </c>
      <c r="B123" s="6" t="s">
        <v>144</v>
      </c>
      <c r="C123" s="7">
        <v>89038</v>
      </c>
      <c r="D123" s="30">
        <v>117063</v>
      </c>
      <c r="E123" s="11">
        <v>103506</v>
      </c>
    </row>
    <row r="124" spans="1:5" ht="50.25" customHeight="1" x14ac:dyDescent="0.25">
      <c r="A124" s="9" t="s">
        <v>178</v>
      </c>
      <c r="B124" s="6" t="s">
        <v>143</v>
      </c>
      <c r="C124" s="30">
        <v>0</v>
      </c>
      <c r="D124" s="37">
        <v>0</v>
      </c>
      <c r="E124" s="11">
        <v>26862</v>
      </c>
    </row>
    <row r="125" spans="1:5" ht="17.25" customHeight="1" x14ac:dyDescent="0.25">
      <c r="A125" s="9" t="s">
        <v>179</v>
      </c>
      <c r="B125" s="38" t="s">
        <v>145</v>
      </c>
      <c r="C125" s="7">
        <v>14079.45</v>
      </c>
      <c r="D125" s="10">
        <v>4083.07</v>
      </c>
      <c r="E125" s="11">
        <v>3785.47</v>
      </c>
    </row>
    <row r="126" spans="1:5" ht="78.75" customHeight="1" x14ac:dyDescent="0.25">
      <c r="A126" s="9" t="s">
        <v>180</v>
      </c>
      <c r="B126" s="38" t="s">
        <v>263</v>
      </c>
      <c r="C126" s="7">
        <v>1320</v>
      </c>
      <c r="D126" s="10">
        <v>1279</v>
      </c>
      <c r="E126" s="11">
        <v>1279</v>
      </c>
    </row>
    <row r="127" spans="1:5" ht="48" x14ac:dyDescent="0.25">
      <c r="A127" s="9" t="s">
        <v>181</v>
      </c>
      <c r="B127" s="38" t="s">
        <v>219</v>
      </c>
      <c r="C127" s="7">
        <v>42167</v>
      </c>
      <c r="D127" s="10">
        <v>37562</v>
      </c>
      <c r="E127" s="11">
        <v>37562</v>
      </c>
    </row>
    <row r="128" spans="1:5" ht="26.25" customHeight="1" x14ac:dyDescent="0.25">
      <c r="A128" s="9" t="s">
        <v>182</v>
      </c>
      <c r="B128" s="38" t="s">
        <v>146</v>
      </c>
      <c r="C128" s="7">
        <v>6721</v>
      </c>
      <c r="D128" s="10">
        <v>6721</v>
      </c>
      <c r="E128" s="11">
        <v>6721</v>
      </c>
    </row>
    <row r="129" spans="1:6" ht="28.5" customHeight="1" x14ac:dyDescent="0.25">
      <c r="A129" s="9" t="s">
        <v>202</v>
      </c>
      <c r="B129" s="6" t="s">
        <v>201</v>
      </c>
      <c r="C129" s="7">
        <v>2643.22</v>
      </c>
      <c r="D129" s="10">
        <v>0</v>
      </c>
      <c r="E129" s="11">
        <v>0</v>
      </c>
    </row>
    <row r="130" spans="1:6" ht="28.5" customHeight="1" x14ac:dyDescent="0.25">
      <c r="A130" s="9" t="s">
        <v>203</v>
      </c>
      <c r="B130" s="6" t="s">
        <v>204</v>
      </c>
      <c r="C130" s="7">
        <v>40445.910000000003</v>
      </c>
      <c r="D130" s="10">
        <v>0</v>
      </c>
      <c r="E130" s="11">
        <v>0</v>
      </c>
    </row>
    <row r="131" spans="1:6" ht="24" x14ac:dyDescent="0.25">
      <c r="A131" s="9" t="s">
        <v>252</v>
      </c>
      <c r="B131" s="6" t="s">
        <v>253</v>
      </c>
      <c r="C131" s="7">
        <v>26763.16</v>
      </c>
      <c r="D131" s="10">
        <v>0</v>
      </c>
      <c r="E131" s="11">
        <v>0</v>
      </c>
    </row>
    <row r="132" spans="1:6" ht="60" x14ac:dyDescent="0.25">
      <c r="A132" s="9" t="s">
        <v>205</v>
      </c>
      <c r="B132" s="6" t="s">
        <v>254</v>
      </c>
      <c r="C132" s="7">
        <v>0</v>
      </c>
      <c r="D132" s="10">
        <v>594</v>
      </c>
      <c r="E132" s="11">
        <v>594</v>
      </c>
    </row>
    <row r="133" spans="1:6" ht="24" x14ac:dyDescent="0.25">
      <c r="A133" s="9" t="s">
        <v>314</v>
      </c>
      <c r="B133" s="6" t="s">
        <v>315</v>
      </c>
      <c r="C133" s="7">
        <v>6576.99</v>
      </c>
      <c r="D133" s="10">
        <v>0</v>
      </c>
      <c r="E133" s="11">
        <v>0</v>
      </c>
    </row>
    <row r="134" spans="1:6" s="13" customFormat="1" ht="24" x14ac:dyDescent="0.25">
      <c r="A134" s="9" t="s">
        <v>332</v>
      </c>
      <c r="B134" s="6" t="s">
        <v>333</v>
      </c>
      <c r="C134" s="7">
        <v>3336.83</v>
      </c>
      <c r="D134" s="10">
        <v>0</v>
      </c>
      <c r="E134" s="11">
        <v>0</v>
      </c>
      <c r="F134" s="12"/>
    </row>
    <row r="135" spans="1:6" ht="24" x14ac:dyDescent="0.25">
      <c r="A135" s="9" t="s">
        <v>206</v>
      </c>
      <c r="B135" s="6" t="s">
        <v>207</v>
      </c>
      <c r="C135" s="7">
        <v>279723.054</v>
      </c>
      <c r="D135" s="10">
        <v>242956.16</v>
      </c>
      <c r="E135" s="11">
        <v>0</v>
      </c>
    </row>
    <row r="136" spans="1:6" ht="24" x14ac:dyDescent="0.25">
      <c r="A136" s="9" t="s">
        <v>208</v>
      </c>
      <c r="B136" s="6" t="s">
        <v>209</v>
      </c>
      <c r="C136" s="7">
        <v>654.5</v>
      </c>
      <c r="D136" s="10">
        <v>23400</v>
      </c>
      <c r="E136" s="11">
        <v>0</v>
      </c>
    </row>
    <row r="137" spans="1:6" ht="28.5" customHeight="1" x14ac:dyDescent="0.25">
      <c r="A137" s="9" t="s">
        <v>210</v>
      </c>
      <c r="B137" s="6" t="s">
        <v>211</v>
      </c>
      <c r="C137" s="7">
        <v>185271.9</v>
      </c>
      <c r="D137" s="10">
        <v>0</v>
      </c>
      <c r="E137" s="11">
        <v>0</v>
      </c>
    </row>
    <row r="138" spans="1:6" ht="84" x14ac:dyDescent="0.25">
      <c r="A138" s="9" t="s">
        <v>212</v>
      </c>
      <c r="B138" s="6" t="s">
        <v>264</v>
      </c>
      <c r="C138" s="7">
        <v>0</v>
      </c>
      <c r="D138" s="10">
        <v>228</v>
      </c>
      <c r="E138" s="11">
        <v>1057</v>
      </c>
    </row>
    <row r="139" spans="1:6" ht="28.5" customHeight="1" x14ac:dyDescent="0.25">
      <c r="A139" s="9" t="s">
        <v>213</v>
      </c>
      <c r="B139" s="6" t="s">
        <v>214</v>
      </c>
      <c r="C139" s="7">
        <v>0</v>
      </c>
      <c r="D139" s="10">
        <v>0</v>
      </c>
      <c r="E139" s="11">
        <v>440610</v>
      </c>
    </row>
    <row r="140" spans="1:6" ht="36" x14ac:dyDescent="0.25">
      <c r="A140" s="9" t="s">
        <v>215</v>
      </c>
      <c r="B140" s="6" t="s">
        <v>216</v>
      </c>
      <c r="C140" s="7">
        <v>0</v>
      </c>
      <c r="D140" s="10">
        <v>35081.83</v>
      </c>
      <c r="E140" s="11">
        <v>36468.67</v>
      </c>
    </row>
    <row r="141" spans="1:6" ht="60" x14ac:dyDescent="0.25">
      <c r="A141" s="9" t="s">
        <v>217</v>
      </c>
      <c r="B141" s="6" t="s">
        <v>218</v>
      </c>
      <c r="C141" s="7">
        <v>0</v>
      </c>
      <c r="D141" s="10">
        <v>2775.9</v>
      </c>
      <c r="E141" s="11">
        <v>2775.9</v>
      </c>
    </row>
    <row r="142" spans="1:6" ht="38.25" x14ac:dyDescent="0.25">
      <c r="A142" s="39" t="s">
        <v>255</v>
      </c>
      <c r="B142" s="40" t="s">
        <v>259</v>
      </c>
      <c r="C142" s="7">
        <v>0</v>
      </c>
      <c r="D142" s="10">
        <v>15504.99</v>
      </c>
      <c r="E142" s="11">
        <v>0</v>
      </c>
    </row>
    <row r="143" spans="1:6" ht="38.25" x14ac:dyDescent="0.25">
      <c r="A143" s="39" t="s">
        <v>256</v>
      </c>
      <c r="B143" s="40" t="s">
        <v>260</v>
      </c>
      <c r="C143" s="7">
        <v>16076.5</v>
      </c>
      <c r="D143" s="10">
        <v>18000</v>
      </c>
      <c r="E143" s="11">
        <v>0</v>
      </c>
    </row>
    <row r="144" spans="1:6" ht="25.5" x14ac:dyDescent="0.25">
      <c r="A144" s="39" t="s">
        <v>257</v>
      </c>
      <c r="B144" s="40" t="s">
        <v>261</v>
      </c>
      <c r="C144" s="7">
        <v>986.09</v>
      </c>
      <c r="D144" s="10">
        <v>0</v>
      </c>
      <c r="E144" s="11">
        <v>0</v>
      </c>
    </row>
    <row r="145" spans="1:5" ht="38.25" x14ac:dyDescent="0.25">
      <c r="A145" s="39" t="s">
        <v>258</v>
      </c>
      <c r="B145" s="40" t="s">
        <v>262</v>
      </c>
      <c r="C145" s="7">
        <v>291.69</v>
      </c>
      <c r="D145" s="10">
        <v>0</v>
      </c>
      <c r="E145" s="11">
        <v>0</v>
      </c>
    </row>
    <row r="146" spans="1:5" ht="23.25" customHeight="1" x14ac:dyDescent="0.25">
      <c r="A146" s="27" t="s">
        <v>136</v>
      </c>
      <c r="B146" s="2" t="s">
        <v>137</v>
      </c>
      <c r="C146" s="3">
        <f>SUM(C147:C159)+C160</f>
        <v>2284184.0430000001</v>
      </c>
      <c r="D146" s="3">
        <f t="shared" ref="D146:E146" si="36">SUM(D147:D159)+D160</f>
        <v>2278779.69</v>
      </c>
      <c r="E146" s="4">
        <f t="shared" si="36"/>
        <v>2271589.7599999998</v>
      </c>
    </row>
    <row r="147" spans="1:5" ht="48" x14ac:dyDescent="0.25">
      <c r="A147" s="9" t="s">
        <v>183</v>
      </c>
      <c r="B147" s="6" t="s">
        <v>266</v>
      </c>
      <c r="C147" s="7">
        <v>1523</v>
      </c>
      <c r="D147" s="30">
        <v>1532</v>
      </c>
      <c r="E147" s="11">
        <v>1537</v>
      </c>
    </row>
    <row r="148" spans="1:5" ht="36" x14ac:dyDescent="0.25">
      <c r="A148" s="9" t="s">
        <v>184</v>
      </c>
      <c r="B148" s="6" t="s">
        <v>267</v>
      </c>
      <c r="C148" s="7">
        <v>5807</v>
      </c>
      <c r="D148" s="30">
        <v>5876</v>
      </c>
      <c r="E148" s="11">
        <v>5928</v>
      </c>
    </row>
    <row r="149" spans="1:5" ht="36" x14ac:dyDescent="0.25">
      <c r="A149" s="9" t="s">
        <v>185</v>
      </c>
      <c r="B149" s="6" t="s">
        <v>268</v>
      </c>
      <c r="C149" s="7">
        <v>2929</v>
      </c>
      <c r="D149" s="30">
        <v>2846</v>
      </c>
      <c r="E149" s="11">
        <v>2846</v>
      </c>
    </row>
    <row r="150" spans="1:5" ht="36" x14ac:dyDescent="0.25">
      <c r="A150" s="9" t="s">
        <v>186</v>
      </c>
      <c r="B150" s="6" t="s">
        <v>269</v>
      </c>
      <c r="C150" s="7">
        <v>1144</v>
      </c>
      <c r="D150" s="30">
        <v>674</v>
      </c>
      <c r="E150" s="11">
        <v>674</v>
      </c>
    </row>
    <row r="151" spans="1:5" ht="48" x14ac:dyDescent="0.25">
      <c r="A151" s="9" t="s">
        <v>187</v>
      </c>
      <c r="B151" s="6" t="s">
        <v>272</v>
      </c>
      <c r="C151" s="7">
        <v>16</v>
      </c>
      <c r="D151" s="30">
        <v>16</v>
      </c>
      <c r="E151" s="11">
        <v>16</v>
      </c>
    </row>
    <row r="152" spans="1:5" ht="60" x14ac:dyDescent="0.25">
      <c r="A152" s="9" t="s">
        <v>220</v>
      </c>
      <c r="B152" s="6" t="s">
        <v>270</v>
      </c>
      <c r="C152" s="7">
        <v>184.84</v>
      </c>
      <c r="D152" s="7">
        <v>184.84</v>
      </c>
      <c r="E152" s="11">
        <v>184.84</v>
      </c>
    </row>
    <row r="153" spans="1:5" ht="48" x14ac:dyDescent="0.25">
      <c r="A153" s="9" t="s">
        <v>265</v>
      </c>
      <c r="B153" s="6" t="s">
        <v>271</v>
      </c>
      <c r="C153" s="7">
        <v>1093</v>
      </c>
      <c r="D153" s="30">
        <v>901</v>
      </c>
      <c r="E153" s="11">
        <v>901</v>
      </c>
    </row>
    <row r="154" spans="1:5" ht="43.5" customHeight="1" x14ac:dyDescent="0.25">
      <c r="A154" s="9" t="s">
        <v>149</v>
      </c>
      <c r="B154" s="6" t="s">
        <v>153</v>
      </c>
      <c r="C154" s="7">
        <v>45618</v>
      </c>
      <c r="D154" s="30">
        <v>39694</v>
      </c>
      <c r="E154" s="11">
        <v>39694</v>
      </c>
    </row>
    <row r="155" spans="1:5" ht="39.75" customHeight="1" x14ac:dyDescent="0.25">
      <c r="A155" s="9" t="s">
        <v>150</v>
      </c>
      <c r="B155" s="6" t="s">
        <v>154</v>
      </c>
      <c r="C155" s="7">
        <v>64852</v>
      </c>
      <c r="D155" s="30">
        <v>49847</v>
      </c>
      <c r="E155" s="11">
        <v>42179</v>
      </c>
    </row>
    <row r="156" spans="1:5" ht="33.75" customHeight="1" x14ac:dyDescent="0.25">
      <c r="A156" s="9" t="s">
        <v>151</v>
      </c>
      <c r="B156" s="6" t="s">
        <v>273</v>
      </c>
      <c r="C156" s="7">
        <v>11462.5</v>
      </c>
      <c r="D156" s="30">
        <v>11974.95</v>
      </c>
      <c r="E156" s="11">
        <v>12396.62</v>
      </c>
    </row>
    <row r="157" spans="1:5" ht="34.5" customHeight="1" x14ac:dyDescent="0.25">
      <c r="A157" s="9" t="s">
        <v>152</v>
      </c>
      <c r="B157" s="6" t="s">
        <v>155</v>
      </c>
      <c r="C157" s="7">
        <v>0.20300000000000001</v>
      </c>
      <c r="D157" s="30">
        <v>5.9</v>
      </c>
      <c r="E157" s="11">
        <v>5.3</v>
      </c>
    </row>
    <row r="158" spans="1:5" ht="34.5" customHeight="1" x14ac:dyDescent="0.25">
      <c r="A158" s="9" t="s">
        <v>294</v>
      </c>
      <c r="B158" s="6" t="s">
        <v>293</v>
      </c>
      <c r="C158" s="7">
        <v>7505.5</v>
      </c>
      <c r="D158" s="10">
        <v>7538</v>
      </c>
      <c r="E158" s="11">
        <v>7538</v>
      </c>
    </row>
    <row r="159" spans="1:5" ht="34.5" customHeight="1" x14ac:dyDescent="0.25">
      <c r="A159" s="9" t="s">
        <v>275</v>
      </c>
      <c r="B159" s="6" t="s">
        <v>274</v>
      </c>
      <c r="C159" s="7">
        <v>51872</v>
      </c>
      <c r="D159" s="10">
        <v>51341</v>
      </c>
      <c r="E159" s="11">
        <v>51341</v>
      </c>
    </row>
    <row r="160" spans="1:5" ht="22.5" customHeight="1" x14ac:dyDescent="0.25">
      <c r="A160" s="27" t="s">
        <v>138</v>
      </c>
      <c r="B160" s="2" t="s">
        <v>139</v>
      </c>
      <c r="C160" s="3">
        <f>SUM(C161:C165)</f>
        <v>2090177</v>
      </c>
      <c r="D160" s="3">
        <f t="shared" ref="D160:E160" si="37">SUM(D161:D165)</f>
        <v>2106349</v>
      </c>
      <c r="E160" s="4">
        <f t="shared" si="37"/>
        <v>2106349</v>
      </c>
    </row>
    <row r="161" spans="1:5" ht="56.25" customHeight="1" x14ac:dyDescent="0.25">
      <c r="A161" s="9" t="s">
        <v>188</v>
      </c>
      <c r="B161" s="6" t="s">
        <v>148</v>
      </c>
      <c r="C161" s="7">
        <v>805</v>
      </c>
      <c r="D161" s="30">
        <v>805</v>
      </c>
      <c r="E161" s="11">
        <v>805</v>
      </c>
    </row>
    <row r="162" spans="1:5" ht="24.75" customHeight="1" x14ac:dyDescent="0.25">
      <c r="A162" s="9" t="s">
        <v>189</v>
      </c>
      <c r="B162" s="6" t="s">
        <v>147</v>
      </c>
      <c r="C162" s="7">
        <v>3093</v>
      </c>
      <c r="D162" s="30">
        <v>3093</v>
      </c>
      <c r="E162" s="11">
        <v>3093</v>
      </c>
    </row>
    <row r="163" spans="1:5" ht="132" x14ac:dyDescent="0.25">
      <c r="A163" s="9" t="s">
        <v>221</v>
      </c>
      <c r="B163" s="6" t="s">
        <v>280</v>
      </c>
      <c r="C163" s="7">
        <v>17493</v>
      </c>
      <c r="D163" s="30">
        <v>17493</v>
      </c>
      <c r="E163" s="11">
        <v>17493</v>
      </c>
    </row>
    <row r="164" spans="1:5" ht="108" x14ac:dyDescent="0.25">
      <c r="A164" s="9" t="s">
        <v>222</v>
      </c>
      <c r="B164" s="6" t="s">
        <v>281</v>
      </c>
      <c r="C164" s="7">
        <v>2067989</v>
      </c>
      <c r="D164" s="30">
        <v>2084161</v>
      </c>
      <c r="E164" s="11">
        <v>2084161</v>
      </c>
    </row>
    <row r="165" spans="1:5" ht="36" x14ac:dyDescent="0.25">
      <c r="A165" s="9" t="s">
        <v>276</v>
      </c>
      <c r="B165" s="6" t="s">
        <v>277</v>
      </c>
      <c r="C165" s="7">
        <v>797</v>
      </c>
      <c r="D165" s="10">
        <v>797</v>
      </c>
      <c r="E165" s="11">
        <v>797</v>
      </c>
    </row>
    <row r="166" spans="1:5" ht="24.75" customHeight="1" x14ac:dyDescent="0.25">
      <c r="A166" s="27" t="s">
        <v>140</v>
      </c>
      <c r="B166" s="2" t="s">
        <v>141</v>
      </c>
      <c r="C166" s="3">
        <f>C167+C168+C169</f>
        <v>21166.33</v>
      </c>
      <c r="D166" s="3">
        <f t="shared" ref="D166:E166" si="38">D167+D168+D169</f>
        <v>0</v>
      </c>
      <c r="E166" s="4">
        <f t="shared" si="38"/>
        <v>0</v>
      </c>
    </row>
    <row r="167" spans="1:5" ht="24.75" customHeight="1" x14ac:dyDescent="0.25">
      <c r="A167" s="41" t="s">
        <v>278</v>
      </c>
      <c r="B167" s="42" t="s">
        <v>279</v>
      </c>
      <c r="C167" s="43">
        <v>5000</v>
      </c>
      <c r="D167" s="43">
        <v>0</v>
      </c>
      <c r="E167" s="11">
        <v>0</v>
      </c>
    </row>
    <row r="168" spans="1:5" ht="24.75" customHeight="1" x14ac:dyDescent="0.25">
      <c r="A168" s="44" t="s">
        <v>316</v>
      </c>
      <c r="B168" s="45" t="s">
        <v>317</v>
      </c>
      <c r="C168" s="46">
        <v>133.33000000000001</v>
      </c>
      <c r="D168" s="46">
        <v>0</v>
      </c>
      <c r="E168" s="11">
        <v>0</v>
      </c>
    </row>
    <row r="169" spans="1:5" ht="24.75" customHeight="1" x14ac:dyDescent="0.25">
      <c r="A169" s="27" t="s">
        <v>318</v>
      </c>
      <c r="B169" s="2" t="s">
        <v>319</v>
      </c>
      <c r="C169" s="3">
        <f>SUM(C170:C174)</f>
        <v>16033</v>
      </c>
      <c r="D169" s="3">
        <f t="shared" ref="D169:E169" si="39">SUM(D170:D172)</f>
        <v>0</v>
      </c>
      <c r="E169" s="4">
        <f t="shared" si="39"/>
        <v>0</v>
      </c>
    </row>
    <row r="170" spans="1:5" ht="60" x14ac:dyDescent="0.25">
      <c r="A170" s="44" t="s">
        <v>320</v>
      </c>
      <c r="B170" s="45" t="s">
        <v>323</v>
      </c>
      <c r="C170" s="46">
        <v>3479</v>
      </c>
      <c r="D170" s="46">
        <v>0</v>
      </c>
      <c r="E170" s="11">
        <v>0</v>
      </c>
    </row>
    <row r="171" spans="1:5" ht="48" x14ac:dyDescent="0.25">
      <c r="A171" s="47" t="s">
        <v>321</v>
      </c>
      <c r="B171" s="48" t="s">
        <v>324</v>
      </c>
      <c r="C171" s="49">
        <v>555</v>
      </c>
      <c r="D171" s="49">
        <v>0</v>
      </c>
      <c r="E171" s="50">
        <v>0</v>
      </c>
    </row>
    <row r="172" spans="1:5" ht="36" x14ac:dyDescent="0.25">
      <c r="A172" s="44" t="s">
        <v>322</v>
      </c>
      <c r="B172" s="45" t="s">
        <v>325</v>
      </c>
      <c r="C172" s="46">
        <v>1000</v>
      </c>
      <c r="D172" s="46">
        <v>0</v>
      </c>
      <c r="E172" s="11">
        <v>0</v>
      </c>
    </row>
    <row r="173" spans="1:5" ht="36" x14ac:dyDescent="0.25">
      <c r="A173" s="44" t="s">
        <v>335</v>
      </c>
      <c r="B173" s="45" t="s">
        <v>334</v>
      </c>
      <c r="C173" s="46">
        <v>9996</v>
      </c>
      <c r="D173" s="49">
        <v>0</v>
      </c>
      <c r="E173" s="50">
        <v>0</v>
      </c>
    </row>
    <row r="174" spans="1:5" ht="36" x14ac:dyDescent="0.25">
      <c r="A174" s="44" t="s">
        <v>337</v>
      </c>
      <c r="B174" s="45" t="s">
        <v>336</v>
      </c>
      <c r="C174" s="46">
        <v>1003</v>
      </c>
      <c r="D174" s="51">
        <v>0</v>
      </c>
      <c r="E174" s="52">
        <v>0</v>
      </c>
    </row>
    <row r="175" spans="1:5" x14ac:dyDescent="0.25">
      <c r="A175" s="58" t="s">
        <v>338</v>
      </c>
      <c r="B175" s="60" t="s">
        <v>339</v>
      </c>
      <c r="C175" s="62">
        <f>C176</f>
        <v>5000</v>
      </c>
      <c r="D175" s="62">
        <f t="shared" ref="D175:E175" si="40">D176</f>
        <v>0</v>
      </c>
      <c r="E175" s="63">
        <f t="shared" si="40"/>
        <v>0</v>
      </c>
    </row>
    <row r="176" spans="1:5" x14ac:dyDescent="0.25">
      <c r="A176" s="61" t="s">
        <v>340</v>
      </c>
      <c r="B176" s="45" t="s">
        <v>341</v>
      </c>
      <c r="C176" s="46">
        <v>5000</v>
      </c>
      <c r="D176" s="46">
        <v>0</v>
      </c>
      <c r="E176" s="52">
        <v>0</v>
      </c>
    </row>
    <row r="177" spans="1:5" ht="15" customHeight="1" thickBot="1" x14ac:dyDescent="0.3">
      <c r="A177" s="70" t="s">
        <v>142</v>
      </c>
      <c r="B177" s="71"/>
      <c r="C177" s="53">
        <f>C8+C103</f>
        <v>7921732.1849999987</v>
      </c>
      <c r="D177" s="53">
        <f>D8+D103</f>
        <v>6815394.625</v>
      </c>
      <c r="E177" s="59">
        <f>E8+E103</f>
        <v>6922399.0139999995</v>
      </c>
    </row>
    <row r="178" spans="1:5" ht="21" customHeight="1" x14ac:dyDescent="0.25">
      <c r="A178" s="54"/>
      <c r="B178" s="54"/>
      <c r="C178" s="54"/>
      <c r="D178" s="54"/>
      <c r="E178" s="55" t="s">
        <v>296</v>
      </c>
    </row>
    <row r="179" spans="1:5" x14ac:dyDescent="0.25">
      <c r="A179" s="56"/>
    </row>
    <row r="180" spans="1:5" ht="15" customHeight="1" x14ac:dyDescent="0.25">
      <c r="A180" s="69"/>
      <c r="B180" s="69"/>
      <c r="C180" s="57"/>
    </row>
  </sheetData>
  <mergeCells count="10">
    <mergeCell ref="A180:B180"/>
    <mergeCell ref="A177:B177"/>
    <mergeCell ref="A5:A6"/>
    <mergeCell ref="B5:B6"/>
    <mergeCell ref="C5:C6"/>
    <mergeCell ref="D1:E1"/>
    <mergeCell ref="D2:E2"/>
    <mergeCell ref="D5:E5"/>
    <mergeCell ref="A3:E3"/>
    <mergeCell ref="A4:E4"/>
  </mergeCells>
  <pageMargins left="1.1811023622047245" right="0.39370078740157483" top="0.78740157480314965" bottom="0.39370078740157483" header="0.59055118110236227" footer="0.23622047244094491"/>
  <pageSetup paperSize="9" scale="90" fitToHeight="0" orientation="landscape" r:id="rId1"/>
  <headerFooter>
    <oddHeader>&amp;C&amp;P</oddHeader>
  </headerFooter>
  <ignoredErrors>
    <ignoredError sqref="D10:E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 1</vt:lpstr>
      <vt:lpstr>'Результат 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2023-08-10T13:26:14Z</cp:lastPrinted>
  <dcterms:created xsi:type="dcterms:W3CDTF">2019-11-01T08:25:04Z</dcterms:created>
  <dcterms:modified xsi:type="dcterms:W3CDTF">2023-12-25T07:30:25Z</dcterms:modified>
</cp:coreProperties>
</file>