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1.8\_files\_ПАПКИ ПОЛЬЗОВАТЕЛЕЙ\ПРЕСС-СЛУЖБА\ФИН__УПРАВЛЕНИЕ\"/>
    </mc:Choice>
  </mc:AlternateContent>
  <bookViews>
    <workbookView xWindow="0" yWindow="0" windowWidth="28800" windowHeight="11835"/>
  </bookViews>
  <sheets>
    <sheet name="Результат 1" sheetId="1" r:id="rId1"/>
  </sheets>
  <definedNames>
    <definedName name="_xlnm.Print_Titles" localSheetId="0">'Результат 1'!$4:$6</definedName>
  </definedNames>
  <calcPr calcId="152511"/>
</workbook>
</file>

<file path=xl/calcChain.xml><?xml version="1.0" encoding="utf-8"?>
<calcChain xmlns="http://schemas.openxmlformats.org/spreadsheetml/2006/main">
  <c r="E175" i="1" l="1"/>
  <c r="E172" i="1"/>
  <c r="E171" i="1"/>
  <c r="E170" i="1"/>
  <c r="E169" i="1"/>
  <c r="E168" i="1"/>
  <c r="E166" i="1"/>
  <c r="E165" i="1"/>
  <c r="E163" i="1"/>
  <c r="E162" i="1"/>
  <c r="E161" i="1"/>
  <c r="E160" i="1"/>
  <c r="E159" i="1"/>
  <c r="E157" i="1"/>
  <c r="E156" i="1"/>
  <c r="E155" i="1"/>
  <c r="E154" i="1"/>
  <c r="E153" i="1"/>
  <c r="E152" i="1"/>
  <c r="E151" i="1"/>
  <c r="E150" i="1"/>
  <c r="E149" i="1"/>
  <c r="E148" i="1"/>
  <c r="E147" i="1"/>
  <c r="E146" i="1"/>
  <c r="E145" i="1"/>
  <c r="E143" i="1"/>
  <c r="E142" i="1"/>
  <c r="E141" i="1"/>
  <c r="E139" i="1"/>
  <c r="E138" i="1"/>
  <c r="E137" i="1"/>
  <c r="E136" i="1"/>
  <c r="E135" i="1"/>
  <c r="E134" i="1"/>
  <c r="E133" i="1"/>
  <c r="E132" i="1"/>
  <c r="E131" i="1"/>
  <c r="E130" i="1"/>
  <c r="E129" i="1"/>
  <c r="E128" i="1"/>
  <c r="E127" i="1"/>
  <c r="E125" i="1"/>
  <c r="E124" i="1"/>
  <c r="E123" i="1"/>
  <c r="E122" i="1"/>
  <c r="E121" i="1"/>
  <c r="E120" i="1"/>
  <c r="E119" i="1"/>
  <c r="E118" i="1"/>
  <c r="E117" i="1"/>
  <c r="E116" i="1"/>
  <c r="E115" i="1"/>
  <c r="E109" i="1"/>
  <c r="E107" i="1"/>
  <c r="E105" i="1"/>
  <c r="E102" i="1"/>
  <c r="E101" i="1"/>
  <c r="E99" i="1"/>
  <c r="E97" i="1"/>
  <c r="E95" i="1"/>
  <c r="E94" i="1"/>
  <c r="E93" i="1"/>
  <c r="E92" i="1"/>
  <c r="E91" i="1"/>
  <c r="E90" i="1"/>
  <c r="E89" i="1"/>
  <c r="E87" i="1"/>
  <c r="E86" i="1"/>
  <c r="E85" i="1"/>
  <c r="E82" i="1"/>
  <c r="E80" i="1"/>
  <c r="E78" i="1"/>
  <c r="E76" i="1"/>
  <c r="E73" i="1"/>
  <c r="E72" i="1"/>
  <c r="E70" i="1"/>
  <c r="E67" i="1"/>
  <c r="E66" i="1"/>
  <c r="E65" i="1"/>
  <c r="E62" i="1"/>
  <c r="E61" i="1"/>
  <c r="E59" i="1"/>
  <c r="E57" i="1"/>
  <c r="E56" i="1"/>
  <c r="E55" i="1"/>
  <c r="E54" i="1"/>
  <c r="E47" i="1"/>
  <c r="E45" i="1"/>
  <c r="E42" i="1"/>
  <c r="E41" i="1"/>
  <c r="E39" i="1"/>
  <c r="E36" i="1"/>
  <c r="E34" i="1"/>
  <c r="E29" i="1"/>
  <c r="E28" i="1"/>
  <c r="E25" i="1"/>
  <c r="E24" i="1"/>
  <c r="E23" i="1"/>
  <c r="E22" i="1"/>
  <c r="E16" i="1"/>
  <c r="E15" i="1"/>
  <c r="E14" i="1"/>
  <c r="E13" i="1"/>
  <c r="E12" i="1"/>
  <c r="E11" i="1"/>
  <c r="E10" i="1"/>
  <c r="D176" i="1" l="1"/>
  <c r="C176" i="1"/>
  <c r="D174" i="1"/>
  <c r="D167" i="1"/>
  <c r="C167" i="1"/>
  <c r="D158" i="1"/>
  <c r="D126" i="1"/>
  <c r="D112" i="1"/>
  <c r="C112" i="1"/>
  <c r="D164" i="1" l="1"/>
  <c r="E167" i="1"/>
  <c r="D144" i="1"/>
  <c r="D114" i="1"/>
  <c r="D108" i="1"/>
  <c r="D106" i="1"/>
  <c r="D103" i="1"/>
  <c r="C103" i="1"/>
  <c r="D100" i="1"/>
  <c r="D98" i="1"/>
  <c r="D96" i="1"/>
  <c r="D84" i="1"/>
  <c r="D81" i="1"/>
  <c r="D79" i="1"/>
  <c r="D77" i="1"/>
  <c r="D75" i="1"/>
  <c r="D71" i="1"/>
  <c r="D69" i="1"/>
  <c r="D64" i="1"/>
  <c r="D60" i="1"/>
  <c r="D58" i="1"/>
  <c r="D53" i="1"/>
  <c r="D48" i="1"/>
  <c r="C48" i="1"/>
  <c r="D63" i="1" l="1"/>
  <c r="D83" i="1"/>
  <c r="D111" i="1"/>
  <c r="D74" i="1"/>
  <c r="D68" i="1"/>
  <c r="D52" i="1"/>
  <c r="D110" i="1" l="1"/>
  <c r="D46" i="1"/>
  <c r="C46" i="1"/>
  <c r="D44" i="1"/>
  <c r="D40" i="1"/>
  <c r="D38" i="1"/>
  <c r="D31" i="1"/>
  <c r="C31" i="1"/>
  <c r="D27" i="1"/>
  <c r="D43" i="1" l="1"/>
  <c r="E46" i="1"/>
  <c r="D37" i="1"/>
  <c r="D35" i="1" l="1"/>
  <c r="D33" i="1"/>
  <c r="D21" i="1"/>
  <c r="D9" i="1"/>
  <c r="D19" i="1"/>
  <c r="C174" i="1"/>
  <c r="E174" i="1" s="1"/>
  <c r="C164" i="1"/>
  <c r="E164" i="1" s="1"/>
  <c r="C108" i="1"/>
  <c r="E108" i="1" s="1"/>
  <c r="D8" i="1" l="1"/>
  <c r="D20" i="1"/>
  <c r="D26" i="1"/>
  <c r="D18" i="1"/>
  <c r="C100" i="1"/>
  <c r="E100" i="1" s="1"/>
  <c r="C106" i="1"/>
  <c r="E106" i="1" s="1"/>
  <c r="D17" i="1" l="1"/>
  <c r="D7" i="1"/>
  <c r="C19" i="1"/>
  <c r="E19" i="1" s="1"/>
  <c r="C9" i="1"/>
  <c r="C35" i="1"/>
  <c r="E35" i="1" s="1"/>
  <c r="C18" i="1" l="1"/>
  <c r="E18" i="1" s="1"/>
  <c r="E9" i="1"/>
  <c r="D179" i="1"/>
  <c r="C158" i="1"/>
  <c r="E158" i="1" s="1"/>
  <c r="C126" i="1"/>
  <c r="E126" i="1" s="1"/>
  <c r="C84" i="1" l="1"/>
  <c r="E84" i="1" s="1"/>
  <c r="C96" i="1"/>
  <c r="E96" i="1" s="1"/>
  <c r="C17" i="1" l="1"/>
  <c r="E17" i="1" s="1"/>
  <c r="C60" i="1"/>
  <c r="E60" i="1" s="1"/>
  <c r="C98" i="1" l="1"/>
  <c r="C83" i="1" l="1"/>
  <c r="E83" i="1" s="1"/>
  <c r="E98" i="1"/>
  <c r="C144" i="1"/>
  <c r="E144" i="1" s="1"/>
  <c r="C81" i="1"/>
  <c r="E81" i="1" s="1"/>
  <c r="C79" i="1"/>
  <c r="E79" i="1" s="1"/>
  <c r="C77" i="1"/>
  <c r="E77" i="1" s="1"/>
  <c r="C75" i="1"/>
  <c r="E75" i="1" s="1"/>
  <c r="C71" i="1"/>
  <c r="E71" i="1" s="1"/>
  <c r="C69" i="1"/>
  <c r="E69" i="1" s="1"/>
  <c r="C64" i="1"/>
  <c r="C58" i="1"/>
  <c r="E58" i="1" s="1"/>
  <c r="C53" i="1"/>
  <c r="E53" i="1" s="1"/>
  <c r="C44" i="1"/>
  <c r="E44" i="1" s="1"/>
  <c r="C40" i="1"/>
  <c r="E40" i="1" s="1"/>
  <c r="C38" i="1"/>
  <c r="E38" i="1" s="1"/>
  <c r="C33" i="1"/>
  <c r="E33" i="1" s="1"/>
  <c r="C27" i="1"/>
  <c r="E27" i="1" s="1"/>
  <c r="C21" i="1"/>
  <c r="C20" i="1" l="1"/>
  <c r="E20" i="1" s="1"/>
  <c r="E21" i="1"/>
  <c r="C63" i="1"/>
  <c r="E63" i="1" s="1"/>
  <c r="E64" i="1"/>
  <c r="C26" i="1"/>
  <c r="E26" i="1" s="1"/>
  <c r="C52" i="1"/>
  <c r="E52" i="1" s="1"/>
  <c r="C74" i="1"/>
  <c r="E74" i="1" s="1"/>
  <c r="C37" i="1"/>
  <c r="E37" i="1" s="1"/>
  <c r="C8" i="1"/>
  <c r="E8" i="1" s="1"/>
  <c r="C68" i="1"/>
  <c r="E68" i="1" s="1"/>
  <c r="C43" i="1"/>
  <c r="E43" i="1" s="1"/>
  <c r="C7" i="1" l="1"/>
  <c r="E7" i="1" s="1"/>
  <c r="C114" i="1"/>
  <c r="C111" i="1" l="1"/>
  <c r="E114" i="1"/>
  <c r="C110" i="1" l="1"/>
  <c r="E111" i="1"/>
  <c r="E110" i="1" l="1"/>
  <c r="C179" i="1"/>
  <c r="E179" i="1" s="1"/>
</calcChain>
</file>

<file path=xl/sharedStrings.xml><?xml version="1.0" encoding="utf-8"?>
<sst xmlns="http://schemas.openxmlformats.org/spreadsheetml/2006/main" count="350" uniqueCount="345">
  <si>
    <t>Код дохода</t>
  </si>
  <si>
    <t>Наименование кода дохода</t>
  </si>
  <si>
    <t>1 00 00 000 00 0000 000</t>
  </si>
  <si>
    <t>НАЛОГОВЫЕ И НЕНАЛОГОВЫЕ ДОХОДЫ</t>
  </si>
  <si>
    <t>1 01 00 000 00 0000 000</t>
  </si>
  <si>
    <t>НАЛОГИ НА ПРИБЫЛЬ, ДОХОДЫ</t>
  </si>
  <si>
    <t>1 01 02 000 01 0000 110</t>
  </si>
  <si>
    <t>Налог на доходы физических лиц</t>
  </si>
  <si>
    <t>1 01 02 010 01 0000 110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</si>
  <si>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</si>
  <si>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1 01 02 020 01 0000 110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</si>
  <si>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</si>
  <si>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1 01 02 030 01 0000 110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</si>
  <si>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</si>
  <si>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1 01 02 040 01 0000 110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</si>
  <si>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</si>
  <si>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1 03 00 000 00 0000 000</t>
  </si>
  <si>
    <t>НАЛОГИ НА ТОВАРЫ (РАБОТЫ, УСЛУГИ), РЕАЛИЗУЕМЫЕ НА ТЕРРИТОРИИ РОССИЙСКОЙ ФЕДЕРАЦИИ</t>
  </si>
  <si>
    <t>1 03 02 000 01 0000 110</t>
  </si>
  <si>
    <t>Акцизы по подакцизным товарам (продукции), производимым на территории Российской Федерации</t>
  </si>
  <si>
    <t>1 03 02 230 01 0000 110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</si>
  <si>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</si>
  <si>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</si>
  <si>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</si>
  <si>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</si>
  <si>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</si>
  <si>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</si>
  <si>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</si>
  <si>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1 05 00 000 00 0000 000</t>
  </si>
  <si>
    <t>НАЛОГИ НА СОВОКУПНЫЙ ДОХОД</t>
  </si>
  <si>
    <t>1 05 01 000 00 0000 110</t>
  </si>
  <si>
    <t>Налог, взимаемый в связи с применением упрощенной системы налогообложения</t>
  </si>
  <si>
    <t>1 05 01 010 01 0000 110</t>
  </si>
  <si>
    <t>Налог, взимаемый с налогоплательщиков, выбравших в качестве объекта налогообложения доходы</t>
  </si>
  <si>
    <t>1 05 01 020 01 0000 110</t>
  </si>
  <si>
    <t>Налог, взимаемый с налогоплательщиков, выбравших в качестве объекта налогообложения доходы, уменьшенные на величину расходов</t>
  </si>
  <si>
    <t>1 05 04 000 02 0000 110</t>
  </si>
  <si>
    <t>Налог, взимаемый в связи с применением патентной системы налогообложения</t>
  </si>
  <si>
    <t>1 05 04 010 02 0000 110</t>
  </si>
  <si>
    <t>Налог, взимаемый в связи с применением патентной системы налогообложения, зачисляемый в бюджеты городских округов</t>
  </si>
  <si>
    <t>1 06 00 000 00 0000 000</t>
  </si>
  <si>
    <t>НАЛОГИ НА ИМУЩЕСТВО</t>
  </si>
  <si>
    <t>1 06 01 000 00 0000 110</t>
  </si>
  <si>
    <t>Налог на имущество физических лиц</t>
  </si>
  <si>
    <t>1 06 01 020 04 0000 110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</si>
  <si>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</si>
  <si>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1 06 06 000 00 0000 110</t>
  </si>
  <si>
    <t>Земельный налог</t>
  </si>
  <si>
    <t>1 06 06 030 00 0000 110</t>
  </si>
  <si>
    <t>Земельный налог с организаций</t>
  </si>
  <si>
    <t>1 06 06 040 00 0000 110</t>
  </si>
  <si>
    <t>Земельный налог с физических лиц</t>
  </si>
  <si>
    <t>1 08 00 000 00 0000 000</t>
  </si>
  <si>
    <t>ГОСУДАРСТВЕННАЯ ПОШЛИНА</t>
  </si>
  <si>
    <t>1 08 03 000 01 0000 110</t>
  </si>
  <si>
    <t>Государственная пошлина по делам, рассматриваемым в судах общей юрисдикции, мировыми судьями</t>
  </si>
  <si>
    <t>1 08 03 010 01 0000 110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</si>
  <si>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</si>
  <si>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1 08 07 000 01 0000 110</t>
  </si>
  <si>
    <t>Государственная пошлина за государственную регистрацию, а также за совершение прочих юридически значимых действий</t>
  </si>
  <si>
    <t>1 08 07 150 01 0000 110</t>
  </si>
  <si>
    <t>Государственная пошлина за выдачу разрешения на установку рекламной конструкции</t>
  </si>
  <si>
    <t>1 11 00 000 00 0000 000</t>
  </si>
  <si>
    <t>ДОХОДЫ ОТ ИСПОЛЬЗОВАНИЯ ИМУЩЕСТВА, НАХОДЯЩЕГОСЯ В ГОСУДАРСТВЕННОЙ И МУНИЦИПАЛЬНОЙ СОБСТВЕННОСТИ</t>
  </si>
  <si>
    <t>1 11 05 000 00 0000 120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</si>
  <si>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</si>
  <si>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1 11 05 010 00 0000 120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</si>
  <si>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</si>
  <si>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1 11 05 020 00 0000 120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</si>
  <si>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</si>
  <si>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1 11 05 030 00 0000 120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</si>
  <si>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</si>
  <si>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1 11 05 070 00 0000 120</t>
  </si>
  <si>
    <t>Доходы от сдачи в аренду имущества, составляющего государственную (муниципальную) казну (за исключением земельных участков)</t>
  </si>
  <si>
    <t>1 11 05 300 00 0000 120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</si>
  <si>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</si>
  <si>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1 11 05 310 00 0000 120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</si>
  <si>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</si>
  <si>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1 11 09 000 00 0000 120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</si>
  <si>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</si>
  <si>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1 11 09 040 00 0000 120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</si>
  <si>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</si>
  <si>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1 12 00 000 00 0000 000</t>
  </si>
  <si>
    <t>ПЛАТЕЖИ ПРИ ПОЛЬЗОВАНИИ ПРИРОДНЫМИ РЕСУРСАМИ</t>
  </si>
  <si>
    <t>1 12 01 000 01 0000 120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</si>
  <si>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</si>
  <si>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</si>
  <si>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</si>
  <si>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1 12 01 030 01 0000 120</t>
  </si>
  <si>
    <t>Плата за сбросы загрязняющих веществ в водные объекты</t>
  </si>
  <si>
    <t>1 12 01 040 01 0000 120</t>
  </si>
  <si>
    <t>Плата за размещение отходов производства и потребления</t>
  </si>
  <si>
    <t>1 13 00 000 00 0000 000</t>
  </si>
  <si>
    <t>ДОХОДЫ ОТ ОКАЗАНИЯ ПЛАТНЫХ УСЛУГ И КОМПЕНСАЦИИ ЗАТРАТ ГОСУДАРСТВА</t>
  </si>
  <si>
    <t>1 13 01 000 00 0000 130</t>
  </si>
  <si>
    <t>Доходы от оказания платных услуг (работ)</t>
  </si>
  <si>
    <t>1 13 01 990 00 0000 130</t>
  </si>
  <si>
    <t>Прочие доходы от оказания платных услуг (работ)</t>
  </si>
  <si>
    <t>1 13 02 000 00 0000 130</t>
  </si>
  <si>
    <t>Доходы от компенсации затрат государства</t>
  </si>
  <si>
    <t>1 13 02 060 00 0000 130</t>
  </si>
  <si>
    <t>Доходы, поступающие в порядке возмещения расходов, понесенных в связи с эксплуатацией имущества</t>
  </si>
  <si>
    <t>1 13 02 990 00 0000 130</t>
  </si>
  <si>
    <t>Прочие доходы от компенсации затрат государства</t>
  </si>
  <si>
    <t>1 14 00 000 00 0000 000</t>
  </si>
  <si>
    <t>ДОХОДЫ ОТ ПРОДАЖИ МАТЕРИАЛЬНЫХ И НЕМАТЕРИАЛЬНЫХ АКТИВОВ</t>
  </si>
  <si>
    <t>1 14 01 000 00 0000 410</t>
  </si>
  <si>
    <t>Доходы от продажи квартир</t>
  </si>
  <si>
    <t>1 14 01 040 04 0000 410</t>
  </si>
  <si>
    <t>Доходы от продажи квартир, находящихся в собственности городских округов</t>
  </si>
  <si>
    <t>1 14 02 000 00 0000 000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</si>
  <si>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</si>
  <si>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1 14 02 040 04 0000 410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</si>
  <si>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</si>
  <si>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1 14 06 000 00 0000 430</t>
  </si>
  <si>
    <t>Доходы от продажи земельных участков, находящихся в государственной и муниципальной собственности</t>
  </si>
  <si>
    <t>1 14 06 010 00 0000 430</t>
  </si>
  <si>
    <t>Доходы от продажи земельных участков, государственная собственность на которые не разграничена</t>
  </si>
  <si>
    <t>1 14 06 300 00 0000 430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</si>
  <si>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</si>
  <si>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1 14 06 310 00 0000 430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</si>
  <si>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</si>
  <si>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1 17 00 000 00 0000 000</t>
  </si>
  <si>
    <t>ПРОЧИЕ НЕНАЛОГОВЫЕ ДОХОДЫ</t>
  </si>
  <si>
    <t>2 00 00 000 00 0000 000</t>
  </si>
  <si>
    <t>БЕЗВОЗМЕЗДНЫЕ ПОСТУПЛЕНИЯ</t>
  </si>
  <si>
    <t>2 02 00 000 00 0000 000</t>
  </si>
  <si>
    <t>БЕЗВОЗМЕЗДНЫЕ ПОСТУПЛЕНИЯ ОТ ДРУГИХ БЮДЖЕТОВ БЮДЖЕТНОЙ СИСТЕМЫ РОССИЙСКОЙ ФЕДЕРАЦИИ</t>
  </si>
  <si>
    <t>2 02 20 000 00 0000 150</t>
  </si>
  <si>
    <t>Субсидии бюджетам бюджетной системы Российской Федерации (межбюджетные субсидии)</t>
  </si>
  <si>
    <t>2 02 29 999 00 0000 150</t>
  </si>
  <si>
    <t>Прочие субсидии</t>
  </si>
  <si>
    <t>2 02 30 000 00 0000 150</t>
  </si>
  <si>
    <t>Субвенции бюджетам бюджетной системы Российской Федерации</t>
  </si>
  <si>
    <t>2 02 39 999 00 0000 150</t>
  </si>
  <si>
    <t>Прочие субвенции</t>
  </si>
  <si>
    <t>2 02 40 000 00 0000 150</t>
  </si>
  <si>
    <t>Иные межбюджетные трансферты</t>
  </si>
  <si>
    <t xml:space="preserve">ИТОГО  </t>
  </si>
  <si>
    <t>Прочие субсидии бюджетам городских округов (софинансирование работ по капитальному ремонту и ремонту автомобильных дорог общего пользования местного значения)</t>
  </si>
  <si>
    <t>Прочие субсидии бюджетам городских округов (ремонт подъездов в многоквартирных домах)</t>
  </si>
  <si>
    <t>Прочие субсидии бюджетам городских округов (мероприятия по организации отдыха детей в каникулярное время)</t>
  </si>
  <si>
    <t>Прочие субвенции бюджетам городских округов (осуществление государственных полномочий Московской области в области земельных отношений)</t>
  </si>
  <si>
    <t>Прочие субвенции бюджетам городских округов (осуществление переданных полномочий Московской области по транспортировке в морг, включая погрузоразгрузочные работы, с мест обнаружения или происшествия умерших для производства судебно-медицинской экспертизы)</t>
  </si>
  <si>
    <t>2 02 30 029 04 0000 150</t>
  </si>
  <si>
    <t>2 02 35 082 04 0000 150</t>
  </si>
  <si>
    <t>2 02 35 118 04 0000 150</t>
  </si>
  <si>
    <t>2 02 35 120 04 0000 150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</si>
  <si>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</si>
  <si>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</si>
  <si>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</si>
  <si>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2 02 27 227 04 0000 150</t>
  </si>
  <si>
    <t>2 02 25 304 04 0000 150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</si>
  <si>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</si>
  <si>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1 16 00 000 00 0000 000</t>
  </si>
  <si>
    <t>ШТРАФЫ, САНКЦИИ, ВОЗМЕЩЕНИЕ УЩЕРБА</t>
  </si>
  <si>
    <t>1 16 01 000 01 0000 140</t>
  </si>
  <si>
    <t>Административные штрафы, установленные Кодексом Российской Федерации об административных правонарушениях</t>
  </si>
  <si>
    <t>1 16 01 070 01 0000 140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</si>
  <si>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</si>
  <si>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1 16 07 000 01 0000 140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</si>
  <si>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</si>
  <si>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1 16 07 090 00 0000 140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</si>
  <si>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</si>
  <si>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t>
  </si>
  <si>
    <t>1 11 09 080 00 0000 120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</si>
  <si>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</si>
  <si>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1 16 01 080 01 0000 140</t>
  </si>
  <si>
    <t>2 02 29 999 04 0006 150</t>
  </si>
  <si>
    <t>2 02 29 999 04 0011 150</t>
  </si>
  <si>
    <t>2 02 29 999 04 0013 150</t>
  </si>
  <si>
    <t>2 02 29 999 04 0016 150</t>
  </si>
  <si>
    <t>2 02 29 999 04 0017 150</t>
  </si>
  <si>
    <t>2 02 30 024 04 0001 150</t>
  </si>
  <si>
    <t>2 02 30 024 04 0002 150</t>
  </si>
  <si>
    <t>2 02 30 024 04 0003 150</t>
  </si>
  <si>
    <t>2 02 30 024 04 0004 150</t>
  </si>
  <si>
    <t>2 02 30 024 04 0005 150</t>
  </si>
  <si>
    <t>2 02 39 999 04 0003 150</t>
  </si>
  <si>
    <t>2 02 39 999 04 0004 150</t>
  </si>
  <si>
    <t>1 01 02 080 01 0000 110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</si>
  <si>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</si>
  <si>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Налог на доходы физических лиц по дополнительному нормативу:</t>
  </si>
  <si>
    <t>1 16 01 190 01 0000 140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</si>
  <si>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</si>
  <si>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Субсидии бюджетам городских округов на софинансирование капитальных вложений в объекты государственной (муниципальной) собственности в рамках нового строительства и реконструкции (Строительство и реконструкция объектов водоснабжения)</t>
  </si>
  <si>
    <t>2 02 25 519 04 0000 150</t>
  </si>
  <si>
    <t>2 02 25 555 04 0000 150</t>
  </si>
  <si>
    <t>Субсидия бюджетам городских округов на поддержку отрасли культуры (модернизация библиотек в части комплектования книжных фондов муниципальных общедоступных библиотек)</t>
  </si>
  <si>
    <t>Субсидии бюджетам городских округов на реализацию программ формирования современной городской среды (в части благоустройства общественных территорий)</t>
  </si>
  <si>
    <t>Прочие субсидии бюджетам городских округов (обустройство и установка детских игровых площадок на территории муниципальных образований Московской области)</t>
  </si>
  <si>
    <t>2 02 29 999 04 0022 150</t>
  </si>
  <si>
    <t>2 02 29 999 04 0023 150</t>
  </si>
  <si>
    <t>Прочие субсидии бюджетам городских округов (ремонт дворовых территорий)</t>
  </si>
  <si>
    <t>2 02 29 999 04 0035 150</t>
  </si>
  <si>
    <t>Прочие субсидии бюджетам городских округов (проведение работ по капитальному ремонту зданий региональных (муниципальных) общеобразовательных организаций)</t>
  </si>
  <si>
    <t>2 02 29 999 04 0036 150</t>
  </si>
  <si>
    <t>Прочие субсидии бюджетам городских округов (оснащение отремонтированных зданий общеобразовательных организаций средствами обучения и воспитания)</t>
  </si>
  <si>
    <t>2 02 29 999 04 0038 150</t>
  </si>
  <si>
    <t>Прочие субсидии бюджетам городских округов (благоустройство лесопарковых зон)</t>
  </si>
  <si>
    <t>Прочие субсидии бюджетам городских округов (организация питания обучающихся, получающих основное и среднее общее образование, и отдельных категорий обучающихся, получающих начальное общее образование, в муниципальных общеобразовательных организациях в Московской области)</t>
  </si>
  <si>
    <t>2 02 30 024 04 0006 150</t>
  </si>
  <si>
    <t>2 02 39 999 04 0009 150</t>
  </si>
  <si>
    <t>2 02 39 999 04 0010 150</t>
  </si>
  <si>
    <t xml:space="preserve"> Сумма на 2023 год </t>
  </si>
  <si>
    <t>1 16 01 050 01 0000 140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</si>
  <si>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</si>
  <si>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1 16 01 060 01 0000 140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</si>
  <si>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</si>
  <si>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1 16 01 090 01 0000 140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</si>
  <si>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</si>
  <si>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1 16 01 130 01 0000 140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</si>
  <si>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</si>
  <si>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1 16 01 140 01 0000 140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</si>
  <si>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</si>
  <si>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1 16 01 150 01 0000 140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</si>
  <si>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</si>
  <si>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1 16 01 170 01 0000 140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</si>
  <si>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</si>
  <si>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1 16 01 200 01 0000 140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</si>
  <si>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</si>
  <si>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1 16 02 000 02 0000 140</t>
  </si>
  <si>
    <t>Административные штрафы, установленные законами субъектов Российской Федерации об административных правонарушениях</t>
  </si>
  <si>
    <t>1 16 02 020 02 0000 140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</si>
  <si>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</si>
  <si>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Субсидии бюджетам городских округов на реализацию программ формирования современной городской среды (в части достижения основного результата по благоустройству общественных территорий (благоустройство скверов)</t>
  </si>
  <si>
    <t>2 02 25299 04 0000 150</t>
  </si>
  <si>
    <t>Субсидия на реализацию мероприятий федеральной целевой программы «Увековечение памяти погибших при защите Отечества на 2019-2024 годы»</t>
  </si>
  <si>
    <t>2 02 29 999 04 0027 150</t>
  </si>
  <si>
    <t>Прочие субсидии бюджетам городских округов (ямочный ремонт асфальтового покрытия дворовых территорий)</t>
  </si>
  <si>
    <t>2 02 29999 04 0045 150</t>
  </si>
  <si>
    <t>2 02 29999 04 0047 150</t>
  </si>
  <si>
    <t>2 02 29999 04 0048 150</t>
  </si>
  <si>
    <t>Прочие субсидии бюджетам городских округов (благоустройство территорий муниципальных общеобразовательных организаций, в зданиях которых выполнен капитальный ремонт)</t>
  </si>
  <si>
    <t>Прочие субсидии бюджетам городских округов  (создание доступной среды в муниципальных учреждениях культуры)</t>
  </si>
  <si>
    <t>Прочие субсидии бюджетам городских округов (создание доступной среды в муниципальных учреждениях дополнительного образования сферы культуры
(неконкурсная)</t>
  </si>
  <si>
    <t xml:space="preserve">Прочие субсидии бюджетам городских округов (на государственную поддержку частных дошкольных образовательных организаций, частных общеобразовательных организаций и индивидуальных предпринимателей, осуществляющих образовательную деятельность по основным общеобразовательным программам дошкольного образования, с целью возмещения расходов на присмотр и уход, содержание имущества и арендную плату за использование помещений </t>
  </si>
  <si>
    <t>2 02 30024 04 0007 150</t>
  </si>
  <si>
    <t>Субвенции бюджетам городских округов на выполнение  передаваемых полномочий субъектов Российской Федерации (обеспечение переданных полномочий по временному хранению, комплектованию, учету и использованию архивных документов, относящихся к собственности Московской области и временно хранящихся в муниципальных архивах)</t>
  </si>
  <si>
    <t>Субвенции бюджетам городских округов на выполнение  передаваемых полномочий субъектов Российской Федерации (создание комиссий по делам несовершеннолетних и защите их прав муниципальных образований Московской области)</t>
  </si>
  <si>
    <t>Субвенции бюджетам городских округов на выполнение  передаваемых полномочий субъектов Российской Федерации (организация мероприятий при осуществлении деятельности по обращению с собаками без владельцев)</t>
  </si>
  <si>
    <t>Субвенции бюджетам городских округов на выполнение  передаваемых полномочий субъектов Российской Федерации  (создание административных комиссий, уполномоченных рассматривать дела об административных правонарушениях в сфере благоустройства)</t>
  </si>
  <si>
    <t>Субвенции бюджетам городских округов на выполнение  передаваемых полномочий субъектов Российской Федерации  (организации деятельности по сбору (в том числе раздельному сбору), транспортированию, обработке, утилизации отходов, в том числе бытового мусора, на лесных участках в составе земель лесного фонда, не предоставленных гражданам и юридическим лицам)</t>
  </si>
  <si>
    <t>Субвенции бюджетам городских округов на выполнение передаваемых полномочий субъектов Российской Федерации (осуществление переданных органам местного самоуправления полномочий по региональному государственному жилищному контролю (надзору) за соблюдением гражданами требований правил пользования газом)</t>
  </si>
  <si>
    <t>Субвенции бюджетам городских округов на выполнение  передаваемых полномочий субъектов Российской Федерации  (компенсация проезда к месту учебы и обратно отдельным категориям обучающихся по очной форме обучения муниципальных общеобразовательных организаций)</t>
  </si>
  <si>
    <t>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</si>
  <si>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 xml:space="preserve">Субвенции бюдетам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</si>
  <si>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2 02 35303 04 0000 150</t>
  </si>
  <si>
    <t>2 02 39999 04 0011 150</t>
  </si>
  <si>
    <t>Прочие субвенции бюджетам городских округов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t>
  </si>
  <si>
    <t>2 02 45454 04 0000 150</t>
  </si>
  <si>
    <t>Межбюджетные трансферты, передаваемые бюджетам городских округов на создание модельных муниципальных библиотек</t>
  </si>
  <si>
    <t>Прочие субвенции бюджетам городских округов ( финансовое обеспечение получения гражданами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и обеспечение питанием отдельных категорий обучающихся по очной форме обучения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</si>
  <si>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Прочие субвенции бюджетам городских округов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</si>
  <si>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1 05 07 000 01 0000 110</t>
  </si>
  <si>
    <t>Налог, взимаемый в связи с применением специального налогового режима "Автоматизированная упрощенная система налогообложения"</t>
  </si>
  <si>
    <t>1 05 07 000 01 1000 110</t>
  </si>
  <si>
    <t>Налог, взимаемый в связи с применением специального налогового режима "Автоматизированная упрощенная система налогообложения" (сумма платежа (перерасчеты, недоимка и задолженность по соответствующему платежу, в том числе по отмененному)</t>
  </si>
  <si>
    <t>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</si>
  <si>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</si>
  <si>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городских округов на реализацию мероприятий по модернизации школьных систем образования (проведение работ по капитальному ремонту зданий региональных (муниципальных) общеобразовательных организаций)</t>
  </si>
  <si>
    <t>Субсидии бюджетам городских округов на реализацию мероприятий по модернизации школьных систем образования (оснащение отремонтированных зданий общеобразовательных организаций средствами обучения и воспитания)</t>
  </si>
  <si>
    <t>2 02 25750 04 0000 150</t>
  </si>
  <si>
    <t>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</si>
  <si>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2 02 35179 04 0000 150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</si>
  <si>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</si>
  <si>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</si>
  <si>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1 01 02 130 01 1000 110</t>
  </si>
  <si>
    <t>1 01 02 140 01 1000 110</t>
  </si>
  <si>
    <t>Налог на доходы физических лиц по дополнительному нормативу (2023 - 35,651264%; 2024 - 28,26%;  2025 - 24,76%)</t>
  </si>
  <si>
    <t>Налог на доходы физических лиц по дополнительному нормативу (2023 - 31,037571%; 2024 - 24,61%;  2025 - 21,55%)</t>
  </si>
  <si>
    <t>1 16 10 000 00 0000 140</t>
  </si>
  <si>
    <t>Платежи в целях возмещения причиненного ущерба (убытков)</t>
  </si>
  <si>
    <t>Платежи в целях возмещения убытков, причиненных уклонением от заключения муниципального контракта</t>
  </si>
  <si>
    <t>1 16 10 060 00 0000 140</t>
  </si>
  <si>
    <t>1 16 10 120 00 0000 140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</si>
  <si>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</si>
  <si>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1 16 18 000 02 0000 140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</si>
  <si>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</si>
  <si>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1 17 05 000 00 0000 180</t>
  </si>
  <si>
    <t>Прочие неналоговые доходы</t>
  </si>
  <si>
    <t>Субсидии бюджетам городских округов на реализацию программ формирования современной городской среды (в части достижения основного результата по благоустройству общественных территорий)</t>
  </si>
  <si>
    <t>2 02 29 999 04 0029 150</t>
  </si>
  <si>
    <t>Прочие субсидии бюджетам городских округов (создание и ремонт пешеходных коммуникаций)</t>
  </si>
  <si>
    <t>2 02 45519 04 0000 150</t>
  </si>
  <si>
    <t>Межбюджетные трансферты, передаваемые бюджетам городских округов на поддержку отрасли культуры</t>
  </si>
  <si>
    <t>2 02 49999 04 0000 150</t>
  </si>
  <si>
    <t xml:space="preserve">Прочие межбюджетные трансферты, передаваемые бюджетам  городских округов </t>
  </si>
  <si>
    <t>2 02 49999 04 0009 150</t>
  </si>
  <si>
    <t>2 02 49999 04 0011 150</t>
  </si>
  <si>
    <t>2 02 49999 04 0012 150</t>
  </si>
  <si>
    <t>Прочие межбюджетные трансферты, передаваемые бюджетам  городских округов (финансовое обеспечение расходов в связи с освобождением семей отдельных категорий граждан от платы, взимаемой за присмотр и уход за ребенком в муниципальных образовательных организациях в Московской области, реализующих программы дошкольного образования)</t>
  </si>
  <si>
    <t>Прочие межбюджетные трансферты, передаваемые бюджетам  городских округов (предоставление детям отдельных категорий граждан права бесплатного посещения занятий по дополнительным образовательным программам, реализуемым на платной основе в муниципальных образовательных организациях)</t>
  </si>
  <si>
    <t>Прочие межбюджетные трансферты, передаваемые бюджетам  городских округов (финансирование организаций дополнительного образования сферы культуры, направленное на социальную поддержку одаренных детей)</t>
  </si>
  <si>
    <t>2 02 25786 04 0000 150</t>
  </si>
  <si>
    <t>Субсидии бюджетам городских округов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</si>
  <si>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1 17 15 000 00 0000 150</t>
  </si>
  <si>
    <t>Инициативные платежи</t>
  </si>
  <si>
    <t>1 17 15020 04 0000 150</t>
  </si>
  <si>
    <t>Инициативные платежи, зачисляемые в бюджеты городских округов</t>
  </si>
  <si>
    <t>2 02 29 999 04 0030 150</t>
  </si>
  <si>
    <t>Прочие субсидии бюджетам городских округов (реализация проектов граждан, сформированных в рамках практик инициативного бюджетирования)</t>
  </si>
  <si>
    <t>Прочие межбюджетные трансферты, передаваемые бюджетам  городских округов (сохранение достигнутого уровня заработной платы работников муниципальных учреждений культуры)</t>
  </si>
  <si>
    <t>2 02 49999 04 0013 150</t>
  </si>
  <si>
    <t>Прочие межбюджетные трансферты, передаваемые бюджетам  городских округов (сохранение достигнутого уровня заработной платы отдельных категорий работников в сферах здравоохранения, культуры)</t>
  </si>
  <si>
    <t>2 02 49999 04 0014 150</t>
  </si>
  <si>
    <t>2 07 00 000 00 0000 000</t>
  </si>
  <si>
    <t>ПРОЧИЕ БЕЗВОЗМЕЗДНЫЕ ПОСТУПЛЕНИЯ</t>
  </si>
  <si>
    <t>2 07 04 050 04 0000 150</t>
  </si>
  <si>
    <t>Прочие безвозмездные поступления в бюджеты городских округов</t>
  </si>
  <si>
    <t xml:space="preserve">ФАКТ </t>
  </si>
  <si>
    <t>% исполнения</t>
  </si>
  <si>
    <t xml:space="preserve">Доходы бюджета городского округа Электросталь Московской области за 2023 год </t>
  </si>
  <si>
    <t>1 05 01 050 01 0000 110</t>
  </si>
  <si>
    <t>Минимальный налог, зачисляемый в бюджеты субъектов Российской Федерации (за налоговые периоды, истекшие до 1 января 2016 года)</t>
  </si>
  <si>
    <t>1 05 02 000 02 0000 110</t>
  </si>
  <si>
    <t>Единый налог на вмененный доход для отдельных видов деятельности</t>
  </si>
  <si>
    <t>1 05 02 010 02 0000 110</t>
  </si>
  <si>
    <t>(тыс. руб.)</t>
  </si>
  <si>
    <t>1 09 00 000 00 0000 000</t>
  </si>
  <si>
    <t>ЗАДОЛЖЕННОСТЬ И ПЕРЕРАСЧЕТЫ ПО ОТМЕНЕННЫМ НАЛОГАМ, СБОРАМ И ИНЫМ ОБЯЗАТЕЛЬНЫМ ПЛАТЕЖАМ</t>
  </si>
  <si>
    <t>Налог на прибыль организаций, зачислявшийся до 1 января 2005 года в местные бюджеты</t>
  </si>
  <si>
    <t>1 09 01 000 00 0000 110</t>
  </si>
  <si>
    <t>1 09 04 050 00 0000 110</t>
  </si>
  <si>
    <t>Земельный налог (по обязательствам, возникшим до 1 января 2006 года)</t>
  </si>
  <si>
    <t>1 09 07 050 00 0000 110</t>
  </si>
  <si>
    <t>Прочие местные налоги и сборы</t>
  </si>
  <si>
    <t>1 16 11 000 01 0000 140</t>
  </si>
  <si>
    <t>Платежи, уплачиваемые в целях возмещения вреда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</si>
  <si>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</si>
  <si>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1 16 11 050 01 0000 140</t>
  </si>
  <si>
    <t>2 02 10 000 00 0000 150</t>
  </si>
  <si>
    <t>Дотации бюджетам бюджетной системы Российской Федерации</t>
  </si>
  <si>
    <t>2 02 19 999 04 0000 150</t>
  </si>
  <si>
    <t>Прочие дотации бюджетам городских округов</t>
  </si>
  <si>
    <t>2 02 29999 04 0044 150</t>
  </si>
  <si>
    <t>Прочие субсидии бюджетам городских округов (софинансирование расходов на организацию деятельности многофункциональных центров предоставления государственных и муниципальных услуг)</t>
  </si>
  <si>
    <t>2 02 49999 04 0015 150</t>
  </si>
  <si>
    <t>Прочие межбюджетные трансферты, передаваемые бюджетам  городских округов (сохранение достигнутого уровня заработной платы отдельных категорий работников организаций дополнительного образования сферы физической культуры и спорта)</t>
  </si>
  <si>
    <t>2 19 00 000 04 0000 150</t>
  </si>
  <si>
    <t>Возврат остатков субсидий, субвенций и иных межбюджетных трансфертов, имеющих целевое назначение, прошлых лет из бюджетов городских округов</t>
  </si>
  <si>
    <t>2 19 45 303 04 0000 150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</si>
  <si>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t>
  </si>
  <si>
    <t>2 19 60 010 04 0000 150</t>
  </si>
  <si>
    <t xml:space="preserve">Приложение № 1
к решению Совета депутатов
городского округа Электросталь
Московской области
от _________________ № __________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</si>
</sst>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_ ;[Red]\-#,##0.0\ "/>
    <numFmt numFmtId="165" formatCode="#,##0.0"/>
  </numFmts>
  <fonts count="12" x14ac:knownFonts="1">
    <font>
      <sz val="11"/>
      <color indexed="8"/>
      <name val="Calibri"/>
      <family val="2"/>
      <scheme val="minor"/>
    </font>
    <font>
      <sz val="10"/>
      <color rgb="FF000000"/>
      <name val="Arial"/>
      <family val="2"/>
      <charset val="204"/>
    </font>
    <font>
      <sz val="10"/>
      <color rgb="FF000000"/>
      <name val="Times New Roman"/>
      <family val="1"/>
      <charset val="204"/>
    </font>
    <font>
      <b/>
      <sz val="9"/>
      <color rgb="FF000000"/>
      <name val="Times New Roman"/>
      <family val="1"/>
      <charset val="204"/>
    </font>
    <font>
      <sz val="9"/>
      <color rgb="FF000000"/>
      <name val="Times New Roman"/>
      <family val="1"/>
      <charset val="204"/>
    </font>
    <font>
      <sz val="9"/>
      <color theme="1"/>
      <name val="Times New Roman"/>
      <family val="1"/>
      <charset val="204"/>
    </font>
    <font>
      <b/>
      <sz val="11"/>
      <color rgb="FF000000"/>
      <name val="Times New Roman"/>
      <family val="1"/>
      <charset val="204"/>
    </font>
    <font>
      <sz val="9"/>
      <name val="Times New Roman"/>
      <family val="1"/>
      <charset val="204"/>
    </font>
    <font>
      <sz val="10"/>
      <name val="Times New Roman"/>
      <family val="1"/>
      <charset val="204"/>
    </font>
    <font>
      <b/>
      <sz val="9"/>
      <color indexed="8"/>
      <name val="Times New Roman"/>
      <family val="1"/>
      <charset val="204"/>
    </font>
    <font>
      <b/>
      <sz val="9"/>
      <name val="Times New Roman"/>
      <family val="1"/>
      <charset val="204"/>
    </font>
    <font>
      <b/>
      <sz val="10"/>
      <name val="Times New Roman"/>
      <family val="1"/>
      <charset val="204"/>
    </font>
  </fonts>
  <fills count="2">
    <fill>
      <patternFill patternType="none"/>
    </fill>
    <fill>
      <patternFill patternType="gray125"/>
    </fill>
  </fills>
  <borders count="32">
    <border>
      <left/>
      <right/>
      <top/>
      <bottom/>
      <diagonal/>
    </border>
    <border>
      <left/>
      <right/>
      <top/>
      <bottom/>
      <diagonal/>
    </border>
    <border>
      <left style="thin">
        <color rgb="FF000000"/>
      </left>
      <right/>
      <top style="thin">
        <color rgb="FF000000"/>
      </top>
      <bottom style="thin">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rgb="FF000000"/>
      </right>
      <top style="thin">
        <color rgb="FF000000"/>
      </top>
      <bottom/>
      <diagonal/>
    </border>
    <border>
      <left style="medium">
        <color indexed="64"/>
      </left>
      <right style="thin">
        <color indexed="64"/>
      </right>
      <top/>
      <bottom style="thin">
        <color indexed="64"/>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rgb="FF000000"/>
      </left>
      <right/>
      <top style="thin">
        <color rgb="FF000000"/>
      </top>
      <bottom/>
      <diagonal/>
    </border>
    <border>
      <left style="thin">
        <color indexed="64"/>
      </left>
      <right/>
      <top style="thin">
        <color indexed="64"/>
      </top>
      <bottom/>
      <diagonal/>
    </border>
    <border>
      <left style="medium">
        <color indexed="64"/>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indexed="64"/>
      </left>
      <right style="medium">
        <color indexed="64"/>
      </right>
      <top/>
      <bottom/>
      <diagonal/>
    </border>
    <border>
      <left style="medium">
        <color indexed="64"/>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67">
    <xf numFmtId="0" fontId="0" fillId="0" borderId="0" xfId="0"/>
    <xf numFmtId="49" fontId="9" fillId="0" borderId="9" xfId="0" applyNumberFormat="1" applyFont="1" applyFill="1" applyBorder="1" applyAlignment="1" applyProtection="1">
      <alignment horizontal="center" vertical="center" wrapText="1"/>
      <protection locked="0" hidden="1"/>
    </xf>
    <xf numFmtId="49" fontId="7" fillId="0" borderId="7"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xf>
    <xf numFmtId="0" fontId="0" fillId="0" borderId="1" xfId="0" applyFill="1" applyBorder="1"/>
    <xf numFmtId="0" fontId="2" fillId="0" borderId="1" xfId="0" applyFont="1" applyFill="1" applyBorder="1"/>
    <xf numFmtId="0" fontId="0" fillId="0" borderId="0" xfId="0" applyFill="1"/>
    <xf numFmtId="49" fontId="3" fillId="0" borderId="5" xfId="0" applyNumberFormat="1" applyFont="1" applyFill="1" applyBorder="1" applyAlignment="1">
      <alignment horizontal="center" vertical="center"/>
    </xf>
    <xf numFmtId="0" fontId="0" fillId="0" borderId="0" xfId="0" applyFill="1" applyAlignment="1">
      <alignment vertical="center"/>
    </xf>
    <xf numFmtId="0" fontId="4" fillId="0" borderId="2" xfId="0" applyNumberFormat="1" applyFont="1" applyFill="1" applyBorder="1" applyAlignment="1">
      <alignment horizontal="left" vertical="center" wrapText="1"/>
    </xf>
    <xf numFmtId="49" fontId="7" fillId="0" borderId="7"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165" fontId="4" fillId="0" borderId="6" xfId="0" applyNumberFormat="1" applyFont="1" applyFill="1" applyBorder="1" applyAlignment="1">
      <alignment vertical="center" wrapText="1"/>
    </xf>
    <xf numFmtId="49" fontId="4" fillId="0" borderId="14" xfId="0" applyNumberFormat="1" applyFont="1" applyFill="1" applyBorder="1" applyAlignment="1">
      <alignment horizontal="center" vertical="center"/>
    </xf>
    <xf numFmtId="0" fontId="1" fillId="0" borderId="1" xfId="0" applyFont="1" applyFill="1" applyBorder="1"/>
    <xf numFmtId="0" fontId="4" fillId="0" borderId="1" xfId="0" applyNumberFormat="1" applyFont="1" applyFill="1" applyBorder="1"/>
    <xf numFmtId="0" fontId="4" fillId="0" borderId="1" xfId="0" applyNumberFormat="1" applyFont="1" applyFill="1" applyBorder="1" applyAlignment="1">
      <alignment horizontal="left" wrapText="1"/>
    </xf>
    <xf numFmtId="0" fontId="4" fillId="0" borderId="1" xfId="0" applyNumberFormat="1" applyFont="1" applyFill="1" applyBorder="1" applyAlignment="1">
      <alignment horizontal="left" wrapText="1"/>
    </xf>
    <xf numFmtId="165" fontId="3" fillId="0" borderId="6" xfId="0" applyNumberFormat="1" applyFont="1" applyFill="1" applyBorder="1" applyAlignment="1">
      <alignment vertical="center" wrapText="1"/>
    </xf>
    <xf numFmtId="165" fontId="4" fillId="0" borderId="6" xfId="0" applyNumberFormat="1" applyFont="1" applyFill="1" applyBorder="1" applyAlignment="1">
      <alignment horizontal="right" vertical="center" wrapText="1"/>
    </xf>
    <xf numFmtId="0" fontId="3" fillId="0" borderId="2" xfId="0" applyNumberFormat="1" applyFont="1" applyFill="1" applyBorder="1" applyAlignment="1">
      <alignment horizontal="left" vertical="center" wrapText="1"/>
    </xf>
    <xf numFmtId="0" fontId="4" fillId="0" borderId="2" xfId="0" applyNumberFormat="1" applyFont="1" applyFill="1" applyBorder="1" applyAlignment="1">
      <alignment horizontal="left" wrapText="1"/>
    </xf>
    <xf numFmtId="0" fontId="8" fillId="0" borderId="12" xfId="0" applyFont="1" applyFill="1" applyBorder="1" applyAlignment="1">
      <alignment horizontal="left" vertical="center" wrapText="1"/>
    </xf>
    <xf numFmtId="0" fontId="4" fillId="0" borderId="16" xfId="0" applyNumberFormat="1" applyFont="1" applyFill="1" applyBorder="1" applyAlignment="1">
      <alignment horizontal="left" vertical="center" wrapText="1"/>
    </xf>
    <xf numFmtId="0" fontId="4" fillId="0" borderId="12" xfId="0" applyNumberFormat="1" applyFont="1" applyFill="1" applyBorder="1" applyAlignment="1">
      <alignment horizontal="left" vertical="center" wrapText="1"/>
    </xf>
    <xf numFmtId="0" fontId="4" fillId="0" borderId="17" xfId="0" applyNumberFormat="1" applyFont="1" applyFill="1" applyBorder="1" applyAlignment="1">
      <alignment horizontal="left" vertical="center" wrapText="1"/>
    </xf>
    <xf numFmtId="0" fontId="3" fillId="0" borderId="12" xfId="0" applyNumberFormat="1" applyFont="1" applyFill="1" applyBorder="1" applyAlignment="1">
      <alignment horizontal="left" vertical="center" wrapText="1"/>
    </xf>
    <xf numFmtId="164" fontId="3" fillId="0" borderId="6" xfId="0" applyNumberFormat="1" applyFont="1" applyFill="1" applyBorder="1" applyAlignment="1">
      <alignment vertical="center" wrapText="1"/>
    </xf>
    <xf numFmtId="165" fontId="7" fillId="0" borderId="6" xfId="0" applyNumberFormat="1" applyFont="1" applyFill="1" applyBorder="1" applyAlignment="1">
      <alignment vertical="center" wrapText="1"/>
    </xf>
    <xf numFmtId="49" fontId="3" fillId="0" borderId="21" xfId="0" applyNumberFormat="1" applyFont="1" applyFill="1" applyBorder="1" applyAlignment="1">
      <alignment horizontal="center" vertical="center"/>
    </xf>
    <xf numFmtId="0" fontId="3" fillId="0" borderId="22" xfId="0" applyNumberFormat="1" applyFont="1" applyFill="1" applyBorder="1" applyAlignment="1">
      <alignment horizontal="left" vertical="center" wrapText="1"/>
    </xf>
    <xf numFmtId="164" fontId="3" fillId="0" borderId="23" xfId="0" applyNumberFormat="1" applyFont="1" applyFill="1" applyBorder="1" applyAlignment="1">
      <alignment vertical="center" wrapText="1"/>
    </xf>
    <xf numFmtId="0" fontId="3" fillId="0" borderId="24" xfId="0" applyNumberFormat="1" applyFont="1" applyFill="1" applyBorder="1" applyAlignment="1">
      <alignment horizontal="center" vertical="center" wrapText="1"/>
    </xf>
    <xf numFmtId="0" fontId="3" fillId="0" borderId="25" xfId="0" applyNumberFormat="1" applyFont="1" applyFill="1" applyBorder="1" applyAlignment="1">
      <alignment horizontal="center" vertical="center" wrapText="1"/>
    </xf>
    <xf numFmtId="0" fontId="3" fillId="0" borderId="26" xfId="0" applyNumberFormat="1" applyFont="1" applyFill="1" applyBorder="1" applyAlignment="1">
      <alignment horizontal="center" vertical="center" wrapText="1"/>
    </xf>
    <xf numFmtId="0" fontId="0" fillId="0" borderId="0" xfId="0" applyFill="1" applyAlignment="1">
      <alignment horizontal="center"/>
    </xf>
    <xf numFmtId="0" fontId="2" fillId="0" borderId="1" xfId="0" applyFont="1" applyFill="1" applyBorder="1" applyAlignment="1"/>
    <xf numFmtId="0" fontId="0" fillId="0" borderId="0" xfId="0" applyFill="1" applyAlignment="1">
      <alignment horizontal="right"/>
    </xf>
    <xf numFmtId="0" fontId="4" fillId="0" borderId="27" xfId="0" applyNumberFormat="1" applyFont="1" applyFill="1" applyBorder="1" applyAlignment="1">
      <alignment horizontal="left" vertical="center" wrapText="1"/>
    </xf>
    <xf numFmtId="165" fontId="4" fillId="0" borderId="2" xfId="0" applyNumberFormat="1" applyFont="1" applyFill="1" applyBorder="1" applyAlignment="1">
      <alignment vertical="center" wrapText="1"/>
    </xf>
    <xf numFmtId="165" fontId="4" fillId="0" borderId="2" xfId="0" applyNumberFormat="1" applyFont="1" applyFill="1" applyBorder="1" applyAlignment="1">
      <alignment horizontal="right" vertical="center" wrapText="1"/>
    </xf>
    <xf numFmtId="0" fontId="0" fillId="0" borderId="1" xfId="0" applyFill="1" applyBorder="1" applyAlignment="1">
      <alignment horizontal="center" vertical="center"/>
    </xf>
    <xf numFmtId="0" fontId="3" fillId="0" borderId="27" xfId="0" applyNumberFormat="1" applyFont="1" applyFill="1" applyBorder="1" applyAlignment="1">
      <alignment horizontal="left" vertical="center" wrapText="1"/>
    </xf>
    <xf numFmtId="165" fontId="3" fillId="0" borderId="2" xfId="0" applyNumberFormat="1" applyFont="1" applyFill="1" applyBorder="1" applyAlignment="1">
      <alignment vertical="center" wrapText="1"/>
    </xf>
    <xf numFmtId="165" fontId="4" fillId="0" borderId="27" xfId="0" applyNumberFormat="1" applyFont="1" applyFill="1" applyBorder="1" applyAlignment="1">
      <alignment horizontal="right" vertical="center" wrapText="1"/>
    </xf>
    <xf numFmtId="0" fontId="3" fillId="0" borderId="6" xfId="0" applyNumberFormat="1" applyFont="1" applyFill="1" applyBorder="1" applyAlignment="1">
      <alignment horizontal="left" vertical="center" wrapText="1"/>
    </xf>
    <xf numFmtId="0" fontId="4" fillId="0" borderId="6" xfId="0" applyNumberFormat="1" applyFont="1" applyFill="1" applyBorder="1" applyAlignment="1">
      <alignment horizontal="left" vertical="center" wrapText="1"/>
    </xf>
    <xf numFmtId="49" fontId="10" fillId="0" borderId="29"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165" fontId="3" fillId="0" borderId="30" xfId="0" applyNumberFormat="1" applyFont="1" applyFill="1" applyBorder="1" applyAlignment="1">
      <alignment vertical="center" wrapText="1"/>
    </xf>
    <xf numFmtId="164" fontId="3" fillId="0" borderId="28" xfId="0" applyNumberFormat="1" applyFont="1" applyFill="1" applyBorder="1" applyAlignment="1">
      <alignment vertical="center" wrapText="1"/>
    </xf>
    <xf numFmtId="164" fontId="3" fillId="0" borderId="31" xfId="0" applyNumberFormat="1" applyFont="1" applyFill="1" applyBorder="1" applyAlignment="1">
      <alignment vertical="center" wrapText="1"/>
    </xf>
    <xf numFmtId="0" fontId="4" fillId="0" borderId="1" xfId="0" applyNumberFormat="1" applyFont="1" applyFill="1" applyBorder="1" applyAlignment="1">
      <alignment horizontal="left" wrapText="1"/>
    </xf>
    <xf numFmtId="0" fontId="3" fillId="0" borderId="10" xfId="0" applyNumberFormat="1" applyFont="1" applyFill="1" applyBorder="1" applyAlignment="1">
      <alignment vertical="center" wrapText="1"/>
    </xf>
    <xf numFmtId="0" fontId="3" fillId="0" borderId="11" xfId="0" applyNumberFormat="1" applyFont="1" applyFill="1" applyBorder="1" applyAlignment="1">
      <alignment vertical="center" wrapText="1"/>
    </xf>
    <xf numFmtId="0" fontId="3" fillId="0" borderId="3" xfId="0" applyNumberFormat="1" applyFont="1" applyFill="1" applyBorder="1" applyAlignment="1">
      <alignment horizontal="center" vertical="center"/>
    </xf>
    <xf numFmtId="0" fontId="3" fillId="0" borderId="18"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19" xfId="0" applyNumberFormat="1" applyFont="1" applyFill="1" applyBorder="1" applyAlignment="1">
      <alignment horizontal="center" vertical="center"/>
    </xf>
    <xf numFmtId="4" fontId="3" fillId="0" borderId="4" xfId="0" applyNumberFormat="1" applyFont="1" applyFill="1" applyBorder="1" applyAlignment="1">
      <alignment horizontal="center" vertical="center" wrapText="1"/>
    </xf>
    <xf numFmtId="4" fontId="3" fillId="0" borderId="19" xfId="0" applyNumberFormat="1" applyFont="1" applyFill="1" applyBorder="1" applyAlignment="1">
      <alignment horizontal="center" vertical="center" wrapText="1"/>
    </xf>
    <xf numFmtId="0" fontId="11" fillId="0" borderId="15" xfId="0" applyNumberFormat="1" applyFont="1" applyFill="1" applyBorder="1" applyAlignment="1">
      <alignment horizontal="center" vertical="center" wrapText="1"/>
    </xf>
    <xf numFmtId="0" fontId="11" fillId="0" borderId="20" xfId="0" applyNumberFormat="1" applyFont="1" applyFill="1" applyBorder="1" applyAlignment="1">
      <alignment horizontal="center" vertical="center" wrapText="1"/>
    </xf>
    <xf numFmtId="0" fontId="6" fillId="0" borderId="1" xfId="0" applyNumberFormat="1" applyFont="1" applyFill="1" applyBorder="1" applyAlignment="1">
      <alignment horizontal="center" wrapText="1"/>
    </xf>
    <xf numFmtId="0" fontId="5" fillId="0" borderId="1" xfId="0" applyNumberFormat="1" applyFont="1" applyFill="1" applyBorder="1" applyAlignment="1" applyProtection="1">
      <alignment horizontal="right" vertical="top" wrapText="1"/>
      <protection locked="0" hidden="1"/>
    </xf>
    <xf numFmtId="0" fontId="4" fillId="0" borderId="1" xfId="0" applyNumberFormat="1" applyFont="1" applyFill="1" applyBorder="1" applyAlignment="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2"/>
  <sheetViews>
    <sheetView tabSelected="1" zoomScaleNormal="100" workbookViewId="0">
      <selection activeCell="C1" sqref="C1:E1"/>
    </sheetView>
  </sheetViews>
  <sheetFormatPr defaultColWidth="9.140625" defaultRowHeight="15" x14ac:dyDescent="0.25"/>
  <cols>
    <col min="1" max="1" width="21.5703125" style="6" customWidth="1"/>
    <col min="2" max="2" width="69.85546875" style="6" customWidth="1"/>
    <col min="3" max="4" width="14.42578125" style="6" customWidth="1"/>
    <col min="5" max="5" width="10.5703125" style="6" customWidth="1"/>
    <col min="6" max="16384" width="9.140625" style="6"/>
  </cols>
  <sheetData>
    <row r="1" spans="1:10" s="4" customFormat="1" ht="81" customHeight="1" x14ac:dyDescent="0.25">
      <c r="A1" s="5"/>
      <c r="B1" s="37"/>
      <c r="C1" s="65" t="s">
        <v>344</v>
      </c>
      <c r="D1" s="65"/>
      <c r="E1" s="65"/>
    </row>
    <row r="2" spans="1:10" s="4" customFormat="1" ht="18.75" customHeight="1" x14ac:dyDescent="0.25">
      <c r="A2" s="64" t="s">
        <v>312</v>
      </c>
      <c r="B2" s="64"/>
      <c r="C2" s="64"/>
      <c r="D2" s="64"/>
      <c r="E2" s="64"/>
    </row>
    <row r="3" spans="1:10" s="4" customFormat="1" ht="20.25" customHeight="1" thickBot="1" x14ac:dyDescent="0.3">
      <c r="A3" s="66" t="s">
        <v>318</v>
      </c>
      <c r="B3" s="66"/>
      <c r="C3" s="66"/>
      <c r="D3" s="66"/>
      <c r="E3" s="66"/>
    </row>
    <row r="4" spans="1:10" ht="15.75" customHeight="1" thickBot="1" x14ac:dyDescent="0.3">
      <c r="A4" s="56" t="s">
        <v>0</v>
      </c>
      <c r="B4" s="58" t="s">
        <v>1</v>
      </c>
      <c r="C4" s="60" t="s">
        <v>204</v>
      </c>
      <c r="D4" s="60" t="s">
        <v>310</v>
      </c>
      <c r="E4" s="62" t="s">
        <v>311</v>
      </c>
    </row>
    <row r="5" spans="1:10" ht="15" customHeight="1" thickBot="1" x14ac:dyDescent="0.3">
      <c r="A5" s="57"/>
      <c r="B5" s="59"/>
      <c r="C5" s="61"/>
      <c r="D5" s="61"/>
      <c r="E5" s="63"/>
      <c r="H5" s="38"/>
    </row>
    <row r="6" spans="1:10" ht="15" customHeight="1" thickBot="1" x14ac:dyDescent="0.3">
      <c r="A6" s="33">
        <v>1</v>
      </c>
      <c r="B6" s="34">
        <v>2</v>
      </c>
      <c r="C6" s="34">
        <v>3</v>
      </c>
      <c r="D6" s="34">
        <v>4</v>
      </c>
      <c r="E6" s="35">
        <v>5</v>
      </c>
    </row>
    <row r="7" spans="1:10" ht="18.75" customHeight="1" x14ac:dyDescent="0.25">
      <c r="A7" s="30" t="s">
        <v>2</v>
      </c>
      <c r="B7" s="31" t="s">
        <v>3</v>
      </c>
      <c r="C7" s="32">
        <f>C8+C20+C26+C37+C43+C52+C63+C68+C74+C83+C106+C108+C48</f>
        <v>4241097.0219999989</v>
      </c>
      <c r="D7" s="32">
        <f>D8+D20+D26+D37+D43+D52+D63+D68+D74+D83+D106+D108+D48</f>
        <v>5088323.7540000007</v>
      </c>
      <c r="E7" s="51">
        <f>D7/C7*100</f>
        <v>119.97659397097382</v>
      </c>
    </row>
    <row r="8" spans="1:10" ht="21" customHeight="1" x14ac:dyDescent="0.25">
      <c r="A8" s="7" t="s">
        <v>4</v>
      </c>
      <c r="B8" s="21" t="s">
        <v>5</v>
      </c>
      <c r="C8" s="28">
        <f>C9</f>
        <v>2723685.4810000001</v>
      </c>
      <c r="D8" s="28">
        <f>D9</f>
        <v>3450133.6979999994</v>
      </c>
      <c r="E8" s="51">
        <f t="shared" ref="E8:E71" si="0">D8/C8*100</f>
        <v>126.67151629905828</v>
      </c>
      <c r="J8" s="36"/>
    </row>
    <row r="9" spans="1:10" ht="15" customHeight="1" x14ac:dyDescent="0.25">
      <c r="A9" s="7" t="s">
        <v>6</v>
      </c>
      <c r="B9" s="21" t="s">
        <v>7</v>
      </c>
      <c r="C9" s="28">
        <f>SUM(C10:C16)</f>
        <v>2723685.4810000001</v>
      </c>
      <c r="D9" s="28">
        <f>SUM(D10:D16)</f>
        <v>3450133.6979999994</v>
      </c>
      <c r="E9" s="51">
        <f t="shared" si="0"/>
        <v>126.67151629905828</v>
      </c>
    </row>
    <row r="10" spans="1:10" ht="40.5" customHeight="1" x14ac:dyDescent="0.25">
      <c r="A10" s="3" t="s">
        <v>8</v>
      </c>
      <c r="B10" s="9" t="s">
        <v>9</v>
      </c>
      <c r="C10" s="20">
        <v>2457485.929</v>
      </c>
      <c r="D10" s="20">
        <v>3138829.7009999999</v>
      </c>
      <c r="E10" s="51">
        <f t="shared" si="0"/>
        <v>127.72523593969274</v>
      </c>
    </row>
    <row r="11" spans="1:10" ht="61.5" customHeight="1" x14ac:dyDescent="0.25">
      <c r="A11" s="3" t="s">
        <v>10</v>
      </c>
      <c r="B11" s="9" t="s">
        <v>11</v>
      </c>
      <c r="C11" s="13">
        <v>4950</v>
      </c>
      <c r="D11" s="13">
        <v>2370.826</v>
      </c>
      <c r="E11" s="51">
        <f t="shared" si="0"/>
        <v>47.895474747474751</v>
      </c>
    </row>
    <row r="12" spans="1:10" ht="30" customHeight="1" x14ac:dyDescent="0.25">
      <c r="A12" s="3" t="s">
        <v>12</v>
      </c>
      <c r="B12" s="9" t="s">
        <v>13</v>
      </c>
      <c r="C12" s="13">
        <v>37251.199999999997</v>
      </c>
      <c r="D12" s="13">
        <v>39555.082000000002</v>
      </c>
      <c r="E12" s="51">
        <f t="shared" si="0"/>
        <v>106.1847188815394</v>
      </c>
    </row>
    <row r="13" spans="1:10" ht="48.75" customHeight="1" x14ac:dyDescent="0.25">
      <c r="A13" s="3" t="s">
        <v>14</v>
      </c>
      <c r="B13" s="9" t="s">
        <v>15</v>
      </c>
      <c r="C13" s="13">
        <v>14739.156999999999</v>
      </c>
      <c r="D13" s="13">
        <v>13287.985000000001</v>
      </c>
      <c r="E13" s="51">
        <f t="shared" si="0"/>
        <v>90.154308010966986</v>
      </c>
    </row>
    <row r="14" spans="1:10" ht="48.75" customHeight="1" x14ac:dyDescent="0.25">
      <c r="A14" s="3" t="s">
        <v>180</v>
      </c>
      <c r="B14" s="9" t="s">
        <v>181</v>
      </c>
      <c r="C14" s="13">
        <v>82283</v>
      </c>
      <c r="D14" s="13">
        <v>109364.91</v>
      </c>
      <c r="E14" s="51">
        <f t="shared" si="0"/>
        <v>132.9131290789106</v>
      </c>
    </row>
    <row r="15" spans="1:10" ht="48.75" customHeight="1" x14ac:dyDescent="0.25">
      <c r="A15" s="3" t="s">
        <v>267</v>
      </c>
      <c r="B15" s="9" t="s">
        <v>265</v>
      </c>
      <c r="C15" s="13">
        <v>48976.195</v>
      </c>
      <c r="D15" s="13">
        <v>52241.993000000002</v>
      </c>
      <c r="E15" s="51">
        <f t="shared" si="0"/>
        <v>106.66813336560752</v>
      </c>
    </row>
    <row r="16" spans="1:10" ht="48.75" customHeight="1" x14ac:dyDescent="0.25">
      <c r="A16" s="3" t="s">
        <v>268</v>
      </c>
      <c r="B16" s="9" t="s">
        <v>266</v>
      </c>
      <c r="C16" s="13">
        <v>78000</v>
      </c>
      <c r="D16" s="13">
        <v>94483.201000000001</v>
      </c>
      <c r="E16" s="51">
        <f t="shared" si="0"/>
        <v>121.13230897435898</v>
      </c>
    </row>
    <row r="17" spans="1:6" x14ac:dyDescent="0.25">
      <c r="A17" s="3"/>
      <c r="B17" s="9" t="s">
        <v>182</v>
      </c>
      <c r="C17" s="13">
        <f>C18+C19</f>
        <v>1921601.6089948146</v>
      </c>
      <c r="D17" s="13">
        <f>D18+D19</f>
        <v>2432528.724660987</v>
      </c>
      <c r="E17" s="51">
        <f t="shared" si="0"/>
        <v>126.58860781936154</v>
      </c>
    </row>
    <row r="18" spans="1:6" ht="24.75" customHeight="1" x14ac:dyDescent="0.25">
      <c r="A18" s="3"/>
      <c r="B18" s="9" t="s">
        <v>269</v>
      </c>
      <c r="C18" s="13">
        <f>(C9-C13-C14-C16)/50.651264%*35.651264%+C13</f>
        <v>1808634.5474692595</v>
      </c>
      <c r="D18" s="13">
        <f>(D9-D13-D14-D16)/50.651264%*35.651264%+D13</f>
        <v>2288857.0807735804</v>
      </c>
      <c r="E18" s="51">
        <f t="shared" si="0"/>
        <v>126.5516620798975</v>
      </c>
    </row>
    <row r="19" spans="1:6" ht="24.75" customHeight="1" x14ac:dyDescent="0.25">
      <c r="A19" s="3"/>
      <c r="B19" s="9" t="s">
        <v>270</v>
      </c>
      <c r="C19" s="13">
        <f>(C14+C16)/44.037571%*31.037571%</f>
        <v>112967.06152555507</v>
      </c>
      <c r="D19" s="13">
        <f>(D14+D16)/44.037571%*31.037571%</f>
        <v>143671.64388740654</v>
      </c>
      <c r="E19" s="51">
        <f t="shared" si="0"/>
        <v>127.18011953856619</v>
      </c>
    </row>
    <row r="20" spans="1:6" ht="38.25" customHeight="1" x14ac:dyDescent="0.25">
      <c r="A20" s="7" t="s">
        <v>16</v>
      </c>
      <c r="B20" s="21" t="s">
        <v>17</v>
      </c>
      <c r="C20" s="19">
        <f>C21</f>
        <v>17878</v>
      </c>
      <c r="D20" s="19">
        <f>D21</f>
        <v>18335.405000000002</v>
      </c>
      <c r="E20" s="51">
        <f t="shared" si="0"/>
        <v>102.55847969571541</v>
      </c>
    </row>
    <row r="21" spans="1:6" ht="23.25" customHeight="1" x14ac:dyDescent="0.25">
      <c r="A21" s="7" t="s">
        <v>18</v>
      </c>
      <c r="B21" s="21" t="s">
        <v>19</v>
      </c>
      <c r="C21" s="19">
        <f>SUM(C22:C25)</f>
        <v>17878</v>
      </c>
      <c r="D21" s="19">
        <f>SUM(D22:D25)</f>
        <v>18335.405000000002</v>
      </c>
      <c r="E21" s="51">
        <f t="shared" si="0"/>
        <v>102.55847969571541</v>
      </c>
    </row>
    <row r="22" spans="1:6" ht="39" customHeight="1" x14ac:dyDescent="0.25">
      <c r="A22" s="3" t="s">
        <v>20</v>
      </c>
      <c r="B22" s="9" t="s">
        <v>21</v>
      </c>
      <c r="C22" s="13">
        <v>8621</v>
      </c>
      <c r="D22" s="13">
        <v>9500.5730000000003</v>
      </c>
      <c r="E22" s="51">
        <f t="shared" si="0"/>
        <v>110.20267950353788</v>
      </c>
    </row>
    <row r="23" spans="1:6" ht="51.75" customHeight="1" x14ac:dyDescent="0.25">
      <c r="A23" s="3" t="s">
        <v>22</v>
      </c>
      <c r="B23" s="9" t="s">
        <v>23</v>
      </c>
      <c r="C23" s="13">
        <v>49</v>
      </c>
      <c r="D23" s="13">
        <v>49.62</v>
      </c>
      <c r="E23" s="51">
        <f t="shared" si="0"/>
        <v>101.26530612244898</v>
      </c>
    </row>
    <row r="24" spans="1:6" ht="38.25" customHeight="1" x14ac:dyDescent="0.25">
      <c r="A24" s="3" t="s">
        <v>24</v>
      </c>
      <c r="B24" s="9" t="s">
        <v>25</v>
      </c>
      <c r="C24" s="13">
        <v>10217</v>
      </c>
      <c r="D24" s="13">
        <v>9819.5830000000005</v>
      </c>
      <c r="E24" s="51">
        <f t="shared" si="0"/>
        <v>96.110237838895955</v>
      </c>
    </row>
    <row r="25" spans="1:6" ht="43.5" customHeight="1" x14ac:dyDescent="0.25">
      <c r="A25" s="3" t="s">
        <v>26</v>
      </c>
      <c r="B25" s="9" t="s">
        <v>27</v>
      </c>
      <c r="C25" s="29">
        <v>-1009</v>
      </c>
      <c r="D25" s="29">
        <v>-1034.3710000000001</v>
      </c>
      <c r="E25" s="51">
        <f t="shared" si="0"/>
        <v>102.51446977205154</v>
      </c>
    </row>
    <row r="26" spans="1:6" ht="27" customHeight="1" x14ac:dyDescent="0.25">
      <c r="A26" s="7" t="s">
        <v>28</v>
      </c>
      <c r="B26" s="21" t="s">
        <v>29</v>
      </c>
      <c r="C26" s="19">
        <f>C27+C33+C35</f>
        <v>586836</v>
      </c>
      <c r="D26" s="19">
        <f>D27+D33+D35+D31</f>
        <v>541767.57400000002</v>
      </c>
      <c r="E26" s="51">
        <f t="shared" si="0"/>
        <v>92.320098630622525</v>
      </c>
    </row>
    <row r="27" spans="1:6" ht="18" customHeight="1" x14ac:dyDescent="0.25">
      <c r="A27" s="7" t="s">
        <v>30</v>
      </c>
      <c r="B27" s="21" t="s">
        <v>31</v>
      </c>
      <c r="C27" s="19">
        <f>C28+C29</f>
        <v>555540</v>
      </c>
      <c r="D27" s="19">
        <f>D28+D29+D30</f>
        <v>526121.58400000003</v>
      </c>
      <c r="E27" s="51">
        <f t="shared" si="0"/>
        <v>94.704536847031719</v>
      </c>
    </row>
    <row r="28" spans="1:6" ht="24.75" customHeight="1" x14ac:dyDescent="0.25">
      <c r="A28" s="3" t="s">
        <v>32</v>
      </c>
      <c r="B28" s="9" t="s">
        <v>33</v>
      </c>
      <c r="C28" s="13">
        <v>459799</v>
      </c>
      <c r="D28" s="13">
        <v>443060.94900000002</v>
      </c>
      <c r="E28" s="51">
        <f t="shared" si="0"/>
        <v>96.359702609183586</v>
      </c>
    </row>
    <row r="29" spans="1:6" ht="23.25" customHeight="1" x14ac:dyDescent="0.25">
      <c r="A29" s="3" t="s">
        <v>34</v>
      </c>
      <c r="B29" s="9" t="s">
        <v>35</v>
      </c>
      <c r="C29" s="13">
        <v>95741</v>
      </c>
      <c r="D29" s="13">
        <v>83060.895000000004</v>
      </c>
      <c r="E29" s="51">
        <f t="shared" si="0"/>
        <v>86.755825612851339</v>
      </c>
    </row>
    <row r="30" spans="1:6" s="4" customFormat="1" ht="23.25" customHeight="1" x14ac:dyDescent="0.25">
      <c r="A30" s="3" t="s">
        <v>313</v>
      </c>
      <c r="B30" s="39" t="s">
        <v>314</v>
      </c>
      <c r="C30" s="40">
        <v>0</v>
      </c>
      <c r="D30" s="41">
        <v>-0.26</v>
      </c>
      <c r="E30" s="51">
        <v>0</v>
      </c>
      <c r="F30" s="42"/>
    </row>
    <row r="31" spans="1:6" s="4" customFormat="1" ht="17.25" customHeight="1" x14ac:dyDescent="0.25">
      <c r="A31" s="7" t="s">
        <v>315</v>
      </c>
      <c r="B31" s="43" t="s">
        <v>316</v>
      </c>
      <c r="C31" s="44">
        <f>C32</f>
        <v>0</v>
      </c>
      <c r="D31" s="44">
        <f t="shared" ref="D31" si="1">D32</f>
        <v>-962.00599999999997</v>
      </c>
      <c r="E31" s="51">
        <v>0</v>
      </c>
      <c r="F31" s="42"/>
    </row>
    <row r="32" spans="1:6" s="4" customFormat="1" ht="15" customHeight="1" x14ac:dyDescent="0.25">
      <c r="A32" s="3" t="s">
        <v>317</v>
      </c>
      <c r="B32" s="39" t="s">
        <v>316</v>
      </c>
      <c r="C32" s="40">
        <v>0</v>
      </c>
      <c r="D32" s="45">
        <v>-962.00599999999997</v>
      </c>
      <c r="E32" s="51">
        <v>0</v>
      </c>
      <c r="F32" s="42"/>
    </row>
    <row r="33" spans="1:5" ht="23.25" customHeight="1" x14ac:dyDescent="0.25">
      <c r="A33" s="7" t="s">
        <v>36</v>
      </c>
      <c r="B33" s="21" t="s">
        <v>37</v>
      </c>
      <c r="C33" s="19">
        <f>C34</f>
        <v>30396</v>
      </c>
      <c r="D33" s="19">
        <f>D34</f>
        <v>15128.544</v>
      </c>
      <c r="E33" s="51">
        <f t="shared" si="0"/>
        <v>49.771496249506512</v>
      </c>
    </row>
    <row r="34" spans="1:5" ht="23.25" customHeight="1" x14ac:dyDescent="0.25">
      <c r="A34" s="3" t="s">
        <v>38</v>
      </c>
      <c r="B34" s="9" t="s">
        <v>39</v>
      </c>
      <c r="C34" s="13">
        <v>30396</v>
      </c>
      <c r="D34" s="13">
        <v>15128.544</v>
      </c>
      <c r="E34" s="51">
        <f t="shared" si="0"/>
        <v>49.771496249506512</v>
      </c>
    </row>
    <row r="35" spans="1:5" ht="23.25" customHeight="1" x14ac:dyDescent="0.25">
      <c r="A35" s="7" t="s">
        <v>254</v>
      </c>
      <c r="B35" s="21" t="s">
        <v>255</v>
      </c>
      <c r="C35" s="19">
        <f>C36</f>
        <v>900</v>
      </c>
      <c r="D35" s="19">
        <f>D36</f>
        <v>1479.452</v>
      </c>
      <c r="E35" s="51">
        <f t="shared" si="0"/>
        <v>164.38355555555555</v>
      </c>
    </row>
    <row r="36" spans="1:5" ht="44.25" customHeight="1" x14ac:dyDescent="0.25">
      <c r="A36" s="3" t="s">
        <v>256</v>
      </c>
      <c r="B36" s="9" t="s">
        <v>257</v>
      </c>
      <c r="C36" s="13">
        <v>900</v>
      </c>
      <c r="D36" s="13">
        <v>1479.452</v>
      </c>
      <c r="E36" s="51">
        <f t="shared" si="0"/>
        <v>164.38355555555555</v>
      </c>
    </row>
    <row r="37" spans="1:5" ht="27.75" customHeight="1" x14ac:dyDescent="0.25">
      <c r="A37" s="7" t="s">
        <v>40</v>
      </c>
      <c r="B37" s="21" t="s">
        <v>41</v>
      </c>
      <c r="C37" s="19">
        <f>C38+C40</f>
        <v>382870</v>
      </c>
      <c r="D37" s="19">
        <f>D38+D40</f>
        <v>418173.77400000003</v>
      </c>
      <c r="E37" s="51">
        <f t="shared" si="0"/>
        <v>109.22082534541751</v>
      </c>
    </row>
    <row r="38" spans="1:5" ht="15" customHeight="1" x14ac:dyDescent="0.25">
      <c r="A38" s="7" t="s">
        <v>42</v>
      </c>
      <c r="B38" s="21" t="s">
        <v>43</v>
      </c>
      <c r="C38" s="19">
        <f>C39</f>
        <v>102083</v>
      </c>
      <c r="D38" s="19">
        <f>D39</f>
        <v>111451.925</v>
      </c>
      <c r="E38" s="51">
        <f t="shared" si="0"/>
        <v>109.17775241715076</v>
      </c>
    </row>
    <row r="39" spans="1:5" ht="31.5" customHeight="1" x14ac:dyDescent="0.25">
      <c r="A39" s="3" t="s">
        <v>44</v>
      </c>
      <c r="B39" s="9" t="s">
        <v>45</v>
      </c>
      <c r="C39" s="13">
        <v>102083</v>
      </c>
      <c r="D39" s="13">
        <v>111451.925</v>
      </c>
      <c r="E39" s="51">
        <f t="shared" si="0"/>
        <v>109.17775241715076</v>
      </c>
    </row>
    <row r="40" spans="1:5" ht="15" customHeight="1" x14ac:dyDescent="0.25">
      <c r="A40" s="7" t="s">
        <v>46</v>
      </c>
      <c r="B40" s="21" t="s">
        <v>47</v>
      </c>
      <c r="C40" s="19">
        <f>C41+C42</f>
        <v>280787</v>
      </c>
      <c r="D40" s="19">
        <f>D41+D42</f>
        <v>306721.84900000005</v>
      </c>
      <c r="E40" s="51">
        <f t="shared" si="0"/>
        <v>109.2364849512264</v>
      </c>
    </row>
    <row r="41" spans="1:5" ht="15" customHeight="1" x14ac:dyDescent="0.25">
      <c r="A41" s="3" t="s">
        <v>48</v>
      </c>
      <c r="B41" s="9" t="s">
        <v>49</v>
      </c>
      <c r="C41" s="13">
        <v>247106</v>
      </c>
      <c r="D41" s="13">
        <v>273590.30800000002</v>
      </c>
      <c r="E41" s="51">
        <f t="shared" si="0"/>
        <v>110.71779236441041</v>
      </c>
    </row>
    <row r="42" spans="1:5" ht="15" customHeight="1" x14ac:dyDescent="0.25">
      <c r="A42" s="3" t="s">
        <v>50</v>
      </c>
      <c r="B42" s="9" t="s">
        <v>51</v>
      </c>
      <c r="C42" s="13">
        <v>33681</v>
      </c>
      <c r="D42" s="13">
        <v>33131.540999999997</v>
      </c>
      <c r="E42" s="51">
        <f t="shared" si="0"/>
        <v>98.368638104569342</v>
      </c>
    </row>
    <row r="43" spans="1:5" ht="22.5" customHeight="1" x14ac:dyDescent="0.25">
      <c r="A43" s="7" t="s">
        <v>52</v>
      </c>
      <c r="B43" s="21" t="s">
        <v>53</v>
      </c>
      <c r="C43" s="19">
        <f>C44+C46</f>
        <v>20472</v>
      </c>
      <c r="D43" s="19">
        <f>D44+D46</f>
        <v>19698.939999999999</v>
      </c>
      <c r="E43" s="51">
        <f t="shared" si="0"/>
        <v>96.223817897616243</v>
      </c>
    </row>
    <row r="44" spans="1:5" ht="23.25" customHeight="1" x14ac:dyDescent="0.25">
      <c r="A44" s="7" t="s">
        <v>54</v>
      </c>
      <c r="B44" s="21" t="s">
        <v>55</v>
      </c>
      <c r="C44" s="19">
        <f>C45</f>
        <v>20362</v>
      </c>
      <c r="D44" s="19">
        <f>D45</f>
        <v>19578.939999999999</v>
      </c>
      <c r="E44" s="51">
        <f t="shared" si="0"/>
        <v>96.154307042530192</v>
      </c>
    </row>
    <row r="45" spans="1:5" ht="27.75" customHeight="1" x14ac:dyDescent="0.25">
      <c r="A45" s="3" t="s">
        <v>56</v>
      </c>
      <c r="B45" s="9" t="s">
        <v>57</v>
      </c>
      <c r="C45" s="13">
        <v>20362</v>
      </c>
      <c r="D45" s="13">
        <v>19578.939999999999</v>
      </c>
      <c r="E45" s="51">
        <f t="shared" si="0"/>
        <v>96.154307042530192</v>
      </c>
    </row>
    <row r="46" spans="1:5" ht="23.25" customHeight="1" x14ac:dyDescent="0.25">
      <c r="A46" s="7" t="s">
        <v>58</v>
      </c>
      <c r="B46" s="21" t="s">
        <v>59</v>
      </c>
      <c r="C46" s="19">
        <f>C47</f>
        <v>110</v>
      </c>
      <c r="D46" s="19">
        <f>D47</f>
        <v>120</v>
      </c>
      <c r="E46" s="51">
        <f t="shared" si="0"/>
        <v>109.09090909090908</v>
      </c>
    </row>
    <row r="47" spans="1:5" ht="18.75" customHeight="1" x14ac:dyDescent="0.25">
      <c r="A47" s="3" t="s">
        <v>60</v>
      </c>
      <c r="B47" s="9" t="s">
        <v>61</v>
      </c>
      <c r="C47" s="13">
        <v>110</v>
      </c>
      <c r="D47" s="13">
        <v>120</v>
      </c>
      <c r="E47" s="51">
        <f t="shared" si="0"/>
        <v>109.09090909090908</v>
      </c>
    </row>
    <row r="48" spans="1:5" ht="27" customHeight="1" x14ac:dyDescent="0.25">
      <c r="A48" s="7" t="s">
        <v>319</v>
      </c>
      <c r="B48" s="43" t="s">
        <v>320</v>
      </c>
      <c r="C48" s="44">
        <f>SUM(C49:C51)</f>
        <v>0</v>
      </c>
      <c r="D48" s="44">
        <f>SUM(D49:D51)</f>
        <v>0.59899999999999998</v>
      </c>
      <c r="E48" s="51">
        <v>0</v>
      </c>
    </row>
    <row r="49" spans="1:5" ht="29.25" customHeight="1" x14ac:dyDescent="0.25">
      <c r="A49" s="3" t="s">
        <v>322</v>
      </c>
      <c r="B49" s="9" t="s">
        <v>321</v>
      </c>
      <c r="C49" s="13">
        <v>0</v>
      </c>
      <c r="D49" s="13">
        <v>0.39700000000000002</v>
      </c>
      <c r="E49" s="51">
        <v>0</v>
      </c>
    </row>
    <row r="50" spans="1:5" ht="18.75" customHeight="1" x14ac:dyDescent="0.25">
      <c r="A50" s="3" t="s">
        <v>323</v>
      </c>
      <c r="B50" s="9" t="s">
        <v>324</v>
      </c>
      <c r="C50" s="13">
        <v>0</v>
      </c>
      <c r="D50" s="13">
        <v>0.11899999999999999</v>
      </c>
      <c r="E50" s="51">
        <v>0</v>
      </c>
    </row>
    <row r="51" spans="1:5" ht="18.75" customHeight="1" x14ac:dyDescent="0.25">
      <c r="A51" s="3" t="s">
        <v>325</v>
      </c>
      <c r="B51" s="9" t="s">
        <v>326</v>
      </c>
      <c r="C51" s="13">
        <v>0</v>
      </c>
      <c r="D51" s="13">
        <v>8.3000000000000004E-2</v>
      </c>
      <c r="E51" s="51">
        <v>0</v>
      </c>
    </row>
    <row r="52" spans="1:5" ht="35.25" customHeight="1" x14ac:dyDescent="0.25">
      <c r="A52" s="7" t="s">
        <v>62</v>
      </c>
      <c r="B52" s="21" t="s">
        <v>63</v>
      </c>
      <c r="C52" s="19">
        <f>C53+C58+C60</f>
        <v>312333.96600000001</v>
      </c>
      <c r="D52" s="19">
        <f>D53+D58+D60</f>
        <v>307044.53399999999</v>
      </c>
      <c r="E52" s="51">
        <f t="shared" si="0"/>
        <v>98.306481978972457</v>
      </c>
    </row>
    <row r="53" spans="1:5" ht="50.25" customHeight="1" x14ac:dyDescent="0.25">
      <c r="A53" s="7" t="s">
        <v>64</v>
      </c>
      <c r="B53" s="21" t="s">
        <v>65</v>
      </c>
      <c r="C53" s="19">
        <f>SUM(C54:C57)</f>
        <v>233278.67800000001</v>
      </c>
      <c r="D53" s="19">
        <f>SUM(D54:D57)</f>
        <v>235060.717</v>
      </c>
      <c r="E53" s="51">
        <f t="shared" si="0"/>
        <v>100.76390993608082</v>
      </c>
    </row>
    <row r="54" spans="1:5" ht="39" customHeight="1" x14ac:dyDescent="0.25">
      <c r="A54" s="3" t="s">
        <v>66</v>
      </c>
      <c r="B54" s="9" t="s">
        <v>67</v>
      </c>
      <c r="C54" s="13">
        <v>206000</v>
      </c>
      <c r="D54" s="13">
        <v>205754.204</v>
      </c>
      <c r="E54" s="51">
        <f t="shared" si="0"/>
        <v>99.880681553398048</v>
      </c>
    </row>
    <row r="55" spans="1:5" ht="47.25" customHeight="1" x14ac:dyDescent="0.25">
      <c r="A55" s="3" t="s">
        <v>68</v>
      </c>
      <c r="B55" s="9" t="s">
        <v>69</v>
      </c>
      <c r="C55" s="13">
        <v>2950</v>
      </c>
      <c r="D55" s="13">
        <v>2863.8470000000002</v>
      </c>
      <c r="E55" s="51">
        <f t="shared" si="0"/>
        <v>97.079559322033901</v>
      </c>
    </row>
    <row r="56" spans="1:5" ht="51" customHeight="1" x14ac:dyDescent="0.25">
      <c r="A56" s="3" t="s">
        <v>70</v>
      </c>
      <c r="B56" s="9" t="s">
        <v>71</v>
      </c>
      <c r="C56" s="13">
        <v>328.678</v>
      </c>
      <c r="D56" s="13">
        <v>314.93900000000002</v>
      </c>
      <c r="E56" s="51">
        <f t="shared" si="0"/>
        <v>95.819921016922351</v>
      </c>
    </row>
    <row r="57" spans="1:5" ht="23.25" customHeight="1" x14ac:dyDescent="0.25">
      <c r="A57" s="3" t="s">
        <v>72</v>
      </c>
      <c r="B57" s="9" t="s">
        <v>73</v>
      </c>
      <c r="C57" s="13">
        <v>24000</v>
      </c>
      <c r="D57" s="13">
        <v>26127.726999999999</v>
      </c>
      <c r="E57" s="51">
        <f t="shared" si="0"/>
        <v>108.86552916666665</v>
      </c>
    </row>
    <row r="58" spans="1:5" ht="29.25" customHeight="1" x14ac:dyDescent="0.25">
      <c r="A58" s="7" t="s">
        <v>74</v>
      </c>
      <c r="B58" s="21" t="s">
        <v>75</v>
      </c>
      <c r="C58" s="19">
        <f>C59</f>
        <v>567</v>
      </c>
      <c r="D58" s="19">
        <f>D59</f>
        <v>566.375</v>
      </c>
      <c r="E58" s="51">
        <f t="shared" si="0"/>
        <v>99.88977072310405</v>
      </c>
    </row>
    <row r="59" spans="1:5" ht="28.5" customHeight="1" x14ac:dyDescent="0.25">
      <c r="A59" s="3" t="s">
        <v>76</v>
      </c>
      <c r="B59" s="9" t="s">
        <v>77</v>
      </c>
      <c r="C59" s="13">
        <v>567</v>
      </c>
      <c r="D59" s="13">
        <v>566.375</v>
      </c>
      <c r="E59" s="51">
        <f t="shared" si="0"/>
        <v>99.88977072310405</v>
      </c>
    </row>
    <row r="60" spans="1:5" ht="48.75" customHeight="1" x14ac:dyDescent="0.25">
      <c r="A60" s="7" t="s">
        <v>78</v>
      </c>
      <c r="B60" s="21" t="s">
        <v>79</v>
      </c>
      <c r="C60" s="19">
        <f>C61+C62</f>
        <v>78488.288</v>
      </c>
      <c r="D60" s="19">
        <f>D61+D62</f>
        <v>71417.44200000001</v>
      </c>
      <c r="E60" s="51">
        <f t="shared" si="0"/>
        <v>90.991208777544003</v>
      </c>
    </row>
    <row r="61" spans="1:5" ht="49.5" customHeight="1" x14ac:dyDescent="0.25">
      <c r="A61" s="3" t="s">
        <v>80</v>
      </c>
      <c r="B61" s="9" t="s">
        <v>81</v>
      </c>
      <c r="C61" s="13">
        <v>58885.194000000003</v>
      </c>
      <c r="D61" s="13">
        <v>51367.542000000001</v>
      </c>
      <c r="E61" s="51">
        <f t="shared" si="0"/>
        <v>87.233374827634933</v>
      </c>
    </row>
    <row r="62" spans="1:5" ht="63" customHeight="1" x14ac:dyDescent="0.25">
      <c r="A62" s="3" t="s">
        <v>165</v>
      </c>
      <c r="B62" s="9" t="s">
        <v>164</v>
      </c>
      <c r="C62" s="13">
        <v>19603.094000000001</v>
      </c>
      <c r="D62" s="13">
        <v>20049.900000000001</v>
      </c>
      <c r="E62" s="51">
        <f t="shared" si="0"/>
        <v>102.27926265108967</v>
      </c>
    </row>
    <row r="63" spans="1:5" ht="29.25" customHeight="1" x14ac:dyDescent="0.25">
      <c r="A63" s="7" t="s">
        <v>82</v>
      </c>
      <c r="B63" s="21" t="s">
        <v>83</v>
      </c>
      <c r="C63" s="19">
        <f>C64</f>
        <v>6926.82</v>
      </c>
      <c r="D63" s="19">
        <f>D64</f>
        <v>8791.9599999999991</v>
      </c>
      <c r="E63" s="51">
        <f t="shared" si="0"/>
        <v>126.92635292962716</v>
      </c>
    </row>
    <row r="64" spans="1:5" ht="15" customHeight="1" x14ac:dyDescent="0.25">
      <c r="A64" s="7" t="s">
        <v>84</v>
      </c>
      <c r="B64" s="21" t="s">
        <v>85</v>
      </c>
      <c r="C64" s="19">
        <f>SUM(C65:C67)</f>
        <v>6926.82</v>
      </c>
      <c r="D64" s="19">
        <f>SUM(D65:D67)</f>
        <v>8791.9599999999991</v>
      </c>
      <c r="E64" s="51">
        <f t="shared" si="0"/>
        <v>126.92635292962716</v>
      </c>
    </row>
    <row r="65" spans="1:5" ht="23.25" customHeight="1" x14ac:dyDescent="0.25">
      <c r="A65" s="3" t="s">
        <v>86</v>
      </c>
      <c r="B65" s="9" t="s">
        <v>87</v>
      </c>
      <c r="C65" s="13">
        <v>409.85</v>
      </c>
      <c r="D65" s="13">
        <v>469.06400000000002</v>
      </c>
      <c r="E65" s="51">
        <f t="shared" si="0"/>
        <v>114.44772477735756</v>
      </c>
    </row>
    <row r="66" spans="1:5" ht="15" customHeight="1" x14ac:dyDescent="0.25">
      <c r="A66" s="3" t="s">
        <v>88</v>
      </c>
      <c r="B66" s="9" t="s">
        <v>89</v>
      </c>
      <c r="C66" s="13">
        <v>6224.78</v>
      </c>
      <c r="D66" s="13">
        <v>7994.3540000000003</v>
      </c>
      <c r="E66" s="51">
        <f t="shared" si="0"/>
        <v>128.42789624693566</v>
      </c>
    </row>
    <row r="67" spans="1:5" ht="15" customHeight="1" x14ac:dyDescent="0.25">
      <c r="A67" s="3" t="s">
        <v>90</v>
      </c>
      <c r="B67" s="9" t="s">
        <v>91</v>
      </c>
      <c r="C67" s="13">
        <v>292.19</v>
      </c>
      <c r="D67" s="13">
        <v>328.54199999999997</v>
      </c>
      <c r="E67" s="51">
        <f t="shared" si="0"/>
        <v>112.44121975426948</v>
      </c>
    </row>
    <row r="68" spans="1:5" ht="33" customHeight="1" x14ac:dyDescent="0.25">
      <c r="A68" s="7" t="s">
        <v>92</v>
      </c>
      <c r="B68" s="21" t="s">
        <v>93</v>
      </c>
      <c r="C68" s="19">
        <f>C69+C71</f>
        <v>27579.112000000001</v>
      </c>
      <c r="D68" s="19">
        <f>D69+D71</f>
        <v>108742.423</v>
      </c>
      <c r="E68" s="51">
        <f t="shared" si="0"/>
        <v>394.29269151233001</v>
      </c>
    </row>
    <row r="69" spans="1:5" ht="15" customHeight="1" x14ac:dyDescent="0.25">
      <c r="A69" s="7" t="s">
        <v>94</v>
      </c>
      <c r="B69" s="21" t="s">
        <v>95</v>
      </c>
      <c r="C69" s="19">
        <f>C70</f>
        <v>12948</v>
      </c>
      <c r="D69" s="19">
        <f>D70</f>
        <v>12091.597</v>
      </c>
      <c r="E69" s="51">
        <f t="shared" si="0"/>
        <v>93.38582792709299</v>
      </c>
    </row>
    <row r="70" spans="1:5" ht="15" customHeight="1" x14ac:dyDescent="0.25">
      <c r="A70" s="3" t="s">
        <v>96</v>
      </c>
      <c r="B70" s="9" t="s">
        <v>97</v>
      </c>
      <c r="C70" s="13">
        <v>12948</v>
      </c>
      <c r="D70" s="13">
        <v>12091.597</v>
      </c>
      <c r="E70" s="51">
        <f t="shared" si="0"/>
        <v>93.38582792709299</v>
      </c>
    </row>
    <row r="71" spans="1:5" ht="15" customHeight="1" x14ac:dyDescent="0.25">
      <c r="A71" s="7" t="s">
        <v>98</v>
      </c>
      <c r="B71" s="21" t="s">
        <v>99</v>
      </c>
      <c r="C71" s="19">
        <f>SUM(C72:C73)</f>
        <v>14631.111999999999</v>
      </c>
      <c r="D71" s="19">
        <f>SUM(D72:D73)</f>
        <v>96650.826000000001</v>
      </c>
      <c r="E71" s="51">
        <f t="shared" si="0"/>
        <v>660.58428094870715</v>
      </c>
    </row>
    <row r="72" spans="1:5" ht="23.25" customHeight="1" x14ac:dyDescent="0.25">
      <c r="A72" s="3" t="s">
        <v>100</v>
      </c>
      <c r="B72" s="9" t="s">
        <v>101</v>
      </c>
      <c r="C72" s="13">
        <v>650</v>
      </c>
      <c r="D72" s="13">
        <v>642.54200000000003</v>
      </c>
      <c r="E72" s="51">
        <f t="shared" ref="E72:E135" si="2">D72/C72*100</f>
        <v>98.85261538461539</v>
      </c>
    </row>
    <row r="73" spans="1:5" ht="15" customHeight="1" x14ac:dyDescent="0.25">
      <c r="A73" s="3" t="s">
        <v>102</v>
      </c>
      <c r="B73" s="9" t="s">
        <v>103</v>
      </c>
      <c r="C73" s="13">
        <v>13981.111999999999</v>
      </c>
      <c r="D73" s="13">
        <v>96008.284</v>
      </c>
      <c r="E73" s="51">
        <f t="shared" si="2"/>
        <v>686.69991342605658</v>
      </c>
    </row>
    <row r="74" spans="1:5" ht="23.25" customHeight="1" x14ac:dyDescent="0.25">
      <c r="A74" s="7" t="s">
        <v>104</v>
      </c>
      <c r="B74" s="21" t="s">
        <v>105</v>
      </c>
      <c r="C74" s="19">
        <f>C75+C77+C79+C81</f>
        <v>124367.33</v>
      </c>
      <c r="D74" s="19">
        <f>D75+D77+D79+D81</f>
        <v>172597.89200000002</v>
      </c>
      <c r="E74" s="51">
        <f t="shared" si="2"/>
        <v>138.78073285001778</v>
      </c>
    </row>
    <row r="75" spans="1:5" ht="15" customHeight="1" x14ac:dyDescent="0.25">
      <c r="A75" s="7" t="s">
        <v>106</v>
      </c>
      <c r="B75" s="21" t="s">
        <v>107</v>
      </c>
      <c r="C75" s="19">
        <f>C76</f>
        <v>4167.33</v>
      </c>
      <c r="D75" s="19">
        <f>D76</f>
        <v>4167.3</v>
      </c>
      <c r="E75" s="51">
        <f t="shared" si="2"/>
        <v>99.999280114605753</v>
      </c>
    </row>
    <row r="76" spans="1:5" ht="20.25" customHeight="1" x14ac:dyDescent="0.25">
      <c r="A76" s="3" t="s">
        <v>108</v>
      </c>
      <c r="B76" s="9" t="s">
        <v>109</v>
      </c>
      <c r="C76" s="13">
        <v>4167.33</v>
      </c>
      <c r="D76" s="13">
        <v>4167.3</v>
      </c>
      <c r="E76" s="51">
        <f t="shared" si="2"/>
        <v>99.999280114605753</v>
      </c>
    </row>
    <row r="77" spans="1:5" ht="46.5" customHeight="1" x14ac:dyDescent="0.25">
      <c r="A77" s="7" t="s">
        <v>110</v>
      </c>
      <c r="B77" s="21" t="s">
        <v>111</v>
      </c>
      <c r="C77" s="19">
        <f>C78</f>
        <v>51200</v>
      </c>
      <c r="D77" s="19">
        <f>D78</f>
        <v>52481.843999999997</v>
      </c>
      <c r="E77" s="51">
        <f t="shared" si="2"/>
        <v>102.50360156249999</v>
      </c>
    </row>
    <row r="78" spans="1:5" ht="52.5" customHeight="1" x14ac:dyDescent="0.25">
      <c r="A78" s="3" t="s">
        <v>112</v>
      </c>
      <c r="B78" s="9" t="s">
        <v>113</v>
      </c>
      <c r="C78" s="13">
        <v>51200</v>
      </c>
      <c r="D78" s="13">
        <v>52481.843999999997</v>
      </c>
      <c r="E78" s="51">
        <f t="shared" si="2"/>
        <v>102.50360156249999</v>
      </c>
    </row>
    <row r="79" spans="1:5" ht="23.25" customHeight="1" x14ac:dyDescent="0.25">
      <c r="A79" s="7" t="s">
        <v>114</v>
      </c>
      <c r="B79" s="21" t="s">
        <v>115</v>
      </c>
      <c r="C79" s="19">
        <f>C80</f>
        <v>41500</v>
      </c>
      <c r="D79" s="19">
        <f>D80</f>
        <v>83680.213000000003</v>
      </c>
      <c r="E79" s="51">
        <f t="shared" si="2"/>
        <v>201.63906746987954</v>
      </c>
    </row>
    <row r="80" spans="1:5" ht="23.25" customHeight="1" x14ac:dyDescent="0.25">
      <c r="A80" s="3" t="s">
        <v>116</v>
      </c>
      <c r="B80" s="9" t="s">
        <v>117</v>
      </c>
      <c r="C80" s="13">
        <v>41500</v>
      </c>
      <c r="D80" s="13">
        <v>83680.213000000003</v>
      </c>
      <c r="E80" s="51">
        <f t="shared" si="2"/>
        <v>201.63906746987954</v>
      </c>
    </row>
    <row r="81" spans="1:5" ht="57.75" customHeight="1" x14ac:dyDescent="0.25">
      <c r="A81" s="7" t="s">
        <v>118</v>
      </c>
      <c r="B81" s="21" t="s">
        <v>119</v>
      </c>
      <c r="C81" s="19">
        <f>C82</f>
        <v>27500</v>
      </c>
      <c r="D81" s="19">
        <f>D82</f>
        <v>32268.535</v>
      </c>
      <c r="E81" s="51">
        <f t="shared" si="2"/>
        <v>117.34012727272727</v>
      </c>
    </row>
    <row r="82" spans="1:5" ht="37.5" customHeight="1" x14ac:dyDescent="0.25">
      <c r="A82" s="3" t="s">
        <v>120</v>
      </c>
      <c r="B82" s="9" t="s">
        <v>121</v>
      </c>
      <c r="C82" s="13">
        <v>27500</v>
      </c>
      <c r="D82" s="13">
        <v>32268.535</v>
      </c>
      <c r="E82" s="51">
        <f t="shared" si="2"/>
        <v>117.34012727272727</v>
      </c>
    </row>
    <row r="83" spans="1:5" ht="20.25" customHeight="1" x14ac:dyDescent="0.25">
      <c r="A83" s="7" t="s">
        <v>154</v>
      </c>
      <c r="B83" s="21" t="s">
        <v>155</v>
      </c>
      <c r="C83" s="19">
        <f>C84+C96+C98+C100+C105+C103</f>
        <v>30022.691999999999</v>
      </c>
      <c r="D83" s="19">
        <f>D84+D96+D98+D100+D105+D103</f>
        <v>34983.763999999996</v>
      </c>
      <c r="E83" s="51">
        <f t="shared" si="2"/>
        <v>116.52440760475442</v>
      </c>
    </row>
    <row r="84" spans="1:5" ht="24" x14ac:dyDescent="0.25">
      <c r="A84" s="7" t="s">
        <v>156</v>
      </c>
      <c r="B84" s="21" t="s">
        <v>157</v>
      </c>
      <c r="C84" s="19">
        <f>SUM(C85:C95)</f>
        <v>1440.296</v>
      </c>
      <c r="D84" s="19">
        <f>SUM(D85:D95)</f>
        <v>2368.7640000000001</v>
      </c>
      <c r="E84" s="51">
        <f t="shared" si="2"/>
        <v>164.46369357409867</v>
      </c>
    </row>
    <row r="85" spans="1:5" ht="36" x14ac:dyDescent="0.25">
      <c r="A85" s="3" t="s">
        <v>205</v>
      </c>
      <c r="B85" s="9" t="s">
        <v>206</v>
      </c>
      <c r="C85" s="13">
        <v>49.5</v>
      </c>
      <c r="D85" s="13">
        <v>16.163</v>
      </c>
      <c r="E85" s="51">
        <f t="shared" si="2"/>
        <v>32.652525252525258</v>
      </c>
    </row>
    <row r="86" spans="1:5" ht="48" x14ac:dyDescent="0.25">
      <c r="A86" s="3" t="s">
        <v>207</v>
      </c>
      <c r="B86" s="9" t="s">
        <v>208</v>
      </c>
      <c r="C86" s="13">
        <v>161.5</v>
      </c>
      <c r="D86" s="13">
        <v>158.411</v>
      </c>
      <c r="E86" s="51">
        <f t="shared" si="2"/>
        <v>98.087306501547985</v>
      </c>
    </row>
    <row r="87" spans="1:5" ht="37.5" customHeight="1" x14ac:dyDescent="0.25">
      <c r="A87" s="3" t="s">
        <v>158</v>
      </c>
      <c r="B87" s="9" t="s">
        <v>159</v>
      </c>
      <c r="C87" s="13">
        <v>60.415999999999997</v>
      </c>
      <c r="D87" s="13">
        <v>22.327999999999999</v>
      </c>
      <c r="E87" s="51">
        <f t="shared" si="2"/>
        <v>36.957097457627121</v>
      </c>
    </row>
    <row r="88" spans="1:5" ht="37.5" customHeight="1" x14ac:dyDescent="0.25">
      <c r="A88" s="3" t="s">
        <v>167</v>
      </c>
      <c r="B88" s="9" t="s">
        <v>166</v>
      </c>
      <c r="C88" s="13">
        <v>0</v>
      </c>
      <c r="D88" s="13">
        <v>1</v>
      </c>
      <c r="E88" s="51">
        <v>0</v>
      </c>
    </row>
    <row r="89" spans="1:5" ht="37.5" customHeight="1" x14ac:dyDescent="0.25">
      <c r="A89" s="3" t="s">
        <v>209</v>
      </c>
      <c r="B89" s="9" t="s">
        <v>210</v>
      </c>
      <c r="C89" s="13">
        <v>30</v>
      </c>
      <c r="D89" s="13">
        <v>0</v>
      </c>
      <c r="E89" s="51">
        <f t="shared" si="2"/>
        <v>0</v>
      </c>
    </row>
    <row r="90" spans="1:5" ht="37.5" customHeight="1" x14ac:dyDescent="0.25">
      <c r="A90" s="3" t="s">
        <v>211</v>
      </c>
      <c r="B90" s="9" t="s">
        <v>212</v>
      </c>
      <c r="C90" s="13">
        <v>20</v>
      </c>
      <c r="D90" s="13">
        <v>0</v>
      </c>
      <c r="E90" s="51">
        <f t="shared" si="2"/>
        <v>0</v>
      </c>
    </row>
    <row r="91" spans="1:5" ht="37.5" customHeight="1" x14ac:dyDescent="0.25">
      <c r="A91" s="3" t="s">
        <v>213</v>
      </c>
      <c r="B91" s="9" t="s">
        <v>214</v>
      </c>
      <c r="C91" s="13">
        <v>255</v>
      </c>
      <c r="D91" s="13">
        <v>257.44499999999999</v>
      </c>
      <c r="E91" s="51">
        <f t="shared" si="2"/>
        <v>100.95882352941177</v>
      </c>
    </row>
    <row r="92" spans="1:5" ht="37.5" customHeight="1" x14ac:dyDescent="0.25">
      <c r="A92" s="3" t="s">
        <v>215</v>
      </c>
      <c r="B92" s="9" t="s">
        <v>216</v>
      </c>
      <c r="C92" s="13">
        <v>68.33</v>
      </c>
      <c r="D92" s="13">
        <v>57.436999999999998</v>
      </c>
      <c r="E92" s="51">
        <f t="shared" si="2"/>
        <v>84.058246743743595</v>
      </c>
    </row>
    <row r="93" spans="1:5" ht="37.5" customHeight="1" x14ac:dyDescent="0.25">
      <c r="A93" s="3" t="s">
        <v>217</v>
      </c>
      <c r="B93" s="9" t="s">
        <v>218</v>
      </c>
      <c r="C93" s="13">
        <v>4</v>
      </c>
      <c r="D93" s="13">
        <v>3.75</v>
      </c>
      <c r="E93" s="51">
        <f t="shared" si="2"/>
        <v>93.75</v>
      </c>
    </row>
    <row r="94" spans="1:5" ht="37.5" customHeight="1" x14ac:dyDescent="0.25">
      <c r="A94" s="3" t="s">
        <v>183</v>
      </c>
      <c r="B94" s="9" t="s">
        <v>184</v>
      </c>
      <c r="C94" s="13">
        <v>233.3</v>
      </c>
      <c r="D94" s="13">
        <v>77.778999999999996</v>
      </c>
      <c r="E94" s="51">
        <f t="shared" si="2"/>
        <v>33.338619802828973</v>
      </c>
    </row>
    <row r="95" spans="1:5" ht="37.5" customHeight="1" x14ac:dyDescent="0.25">
      <c r="A95" s="3" t="s">
        <v>219</v>
      </c>
      <c r="B95" s="9" t="s">
        <v>220</v>
      </c>
      <c r="C95" s="13">
        <v>558.25</v>
      </c>
      <c r="D95" s="13">
        <v>1774.451</v>
      </c>
      <c r="E95" s="51">
        <f t="shared" si="2"/>
        <v>317.85956112852665</v>
      </c>
    </row>
    <row r="96" spans="1:5" ht="37.5" customHeight="1" x14ac:dyDescent="0.25">
      <c r="A96" s="7" t="s">
        <v>221</v>
      </c>
      <c r="B96" s="21" t="s">
        <v>222</v>
      </c>
      <c r="C96" s="19">
        <f>C97</f>
        <v>2772</v>
      </c>
      <c r="D96" s="19">
        <f>D97</f>
        <v>273</v>
      </c>
      <c r="E96" s="51">
        <f t="shared" si="2"/>
        <v>9.8484848484848477</v>
      </c>
    </row>
    <row r="97" spans="1:5" ht="37.5" customHeight="1" x14ac:dyDescent="0.25">
      <c r="A97" s="3" t="s">
        <v>223</v>
      </c>
      <c r="B97" s="9" t="s">
        <v>224</v>
      </c>
      <c r="C97" s="13">
        <v>2772</v>
      </c>
      <c r="D97" s="13">
        <v>273</v>
      </c>
      <c r="E97" s="51">
        <f t="shared" si="2"/>
        <v>9.8484848484848477</v>
      </c>
    </row>
    <row r="98" spans="1:5" ht="60" x14ac:dyDescent="0.25">
      <c r="A98" s="7" t="s">
        <v>160</v>
      </c>
      <c r="B98" s="21" t="s">
        <v>161</v>
      </c>
      <c r="C98" s="19">
        <f>C99</f>
        <v>14621.489</v>
      </c>
      <c r="D98" s="19">
        <f>D99</f>
        <v>14865.41</v>
      </c>
      <c r="E98" s="51">
        <f t="shared" si="2"/>
        <v>101.66823638823652</v>
      </c>
    </row>
    <row r="99" spans="1:5" ht="48" x14ac:dyDescent="0.25">
      <c r="A99" s="3" t="s">
        <v>162</v>
      </c>
      <c r="B99" s="9" t="s">
        <v>163</v>
      </c>
      <c r="C99" s="13">
        <v>14621.489</v>
      </c>
      <c r="D99" s="13">
        <v>14865.41</v>
      </c>
      <c r="E99" s="51">
        <f t="shared" si="2"/>
        <v>101.66823638823652</v>
      </c>
    </row>
    <row r="100" spans="1:5" x14ac:dyDescent="0.25">
      <c r="A100" s="7" t="s">
        <v>271</v>
      </c>
      <c r="B100" s="21" t="s">
        <v>272</v>
      </c>
      <c r="C100" s="19">
        <f>C101+C102</f>
        <v>841.90700000000004</v>
      </c>
      <c r="D100" s="19">
        <f>D101+D102</f>
        <v>5511.0709999999999</v>
      </c>
      <c r="E100" s="51">
        <f t="shared" si="2"/>
        <v>654.59379717712284</v>
      </c>
    </row>
    <row r="101" spans="1:5" ht="24" x14ac:dyDescent="0.25">
      <c r="A101" s="3" t="s">
        <v>274</v>
      </c>
      <c r="B101" s="9" t="s">
        <v>273</v>
      </c>
      <c r="C101" s="13">
        <v>170.90700000000001</v>
      </c>
      <c r="D101" s="13">
        <v>4442.3940000000002</v>
      </c>
      <c r="E101" s="51">
        <f t="shared" si="2"/>
        <v>2599.3048851129561</v>
      </c>
    </row>
    <row r="102" spans="1:5" ht="36" x14ac:dyDescent="0.25">
      <c r="A102" s="3" t="s">
        <v>275</v>
      </c>
      <c r="B102" s="9" t="s">
        <v>276</v>
      </c>
      <c r="C102" s="13">
        <v>671</v>
      </c>
      <c r="D102" s="13">
        <v>1068.6769999999999</v>
      </c>
      <c r="E102" s="51">
        <f t="shared" si="2"/>
        <v>159.26631892697463</v>
      </c>
    </row>
    <row r="103" spans="1:5" x14ac:dyDescent="0.25">
      <c r="A103" s="7" t="s">
        <v>327</v>
      </c>
      <c r="B103" s="21" t="s">
        <v>328</v>
      </c>
      <c r="C103" s="19">
        <f>C104</f>
        <v>0</v>
      </c>
      <c r="D103" s="19">
        <f>D104</f>
        <v>80</v>
      </c>
      <c r="E103" s="51">
        <v>0</v>
      </c>
    </row>
    <row r="104" spans="1:5" ht="84" x14ac:dyDescent="0.25">
      <c r="A104" s="3" t="s">
        <v>330</v>
      </c>
      <c r="B104" s="9" t="s">
        <v>329</v>
      </c>
      <c r="C104" s="13">
        <v>0</v>
      </c>
      <c r="D104" s="13">
        <v>80</v>
      </c>
      <c r="E104" s="51">
        <v>0</v>
      </c>
    </row>
    <row r="105" spans="1:5" ht="72" x14ac:dyDescent="0.25">
      <c r="A105" s="7" t="s">
        <v>277</v>
      </c>
      <c r="B105" s="21" t="s">
        <v>278</v>
      </c>
      <c r="C105" s="19">
        <v>10347</v>
      </c>
      <c r="D105" s="19">
        <v>11885.519</v>
      </c>
      <c r="E105" s="51">
        <f t="shared" si="2"/>
        <v>114.86922779549629</v>
      </c>
    </row>
    <row r="106" spans="1:5" ht="26.25" customHeight="1" x14ac:dyDescent="0.25">
      <c r="A106" s="7" t="s">
        <v>122</v>
      </c>
      <c r="B106" s="21" t="s">
        <v>123</v>
      </c>
      <c r="C106" s="19">
        <f>C107</f>
        <v>7782.0209999999997</v>
      </c>
      <c r="D106" s="19">
        <f>D107</f>
        <v>7782.0209999999997</v>
      </c>
      <c r="E106" s="51">
        <f t="shared" si="2"/>
        <v>100</v>
      </c>
    </row>
    <row r="107" spans="1:5" ht="17.25" customHeight="1" x14ac:dyDescent="0.25">
      <c r="A107" s="3" t="s">
        <v>279</v>
      </c>
      <c r="B107" s="9" t="s">
        <v>280</v>
      </c>
      <c r="C107" s="13">
        <v>7782.0209999999997</v>
      </c>
      <c r="D107" s="13">
        <v>7782.0209999999997</v>
      </c>
      <c r="E107" s="51">
        <f t="shared" si="2"/>
        <v>100</v>
      </c>
    </row>
    <row r="108" spans="1:5" ht="17.25" customHeight="1" x14ac:dyDescent="0.25">
      <c r="A108" s="1" t="s">
        <v>296</v>
      </c>
      <c r="B108" s="21" t="s">
        <v>297</v>
      </c>
      <c r="C108" s="19">
        <f>C109</f>
        <v>343.6</v>
      </c>
      <c r="D108" s="19">
        <f>D109</f>
        <v>271.17</v>
      </c>
      <c r="E108" s="51">
        <f t="shared" si="2"/>
        <v>78.920256111757851</v>
      </c>
    </row>
    <row r="109" spans="1:5" ht="17.25" customHeight="1" x14ac:dyDescent="0.25">
      <c r="A109" s="2" t="s">
        <v>298</v>
      </c>
      <c r="B109" s="9" t="s">
        <v>299</v>
      </c>
      <c r="C109" s="13">
        <v>343.6</v>
      </c>
      <c r="D109" s="13">
        <v>271.17</v>
      </c>
      <c r="E109" s="51">
        <f t="shared" si="2"/>
        <v>78.920256111757851</v>
      </c>
    </row>
    <row r="110" spans="1:5" ht="24.75" customHeight="1" x14ac:dyDescent="0.25">
      <c r="A110" s="7" t="s">
        <v>124</v>
      </c>
      <c r="B110" s="21" t="s">
        <v>125</v>
      </c>
      <c r="C110" s="19">
        <f>C111+C174+C176</f>
        <v>3680635.1629999997</v>
      </c>
      <c r="D110" s="19">
        <f>D111+D174+D176</f>
        <v>3526181.8989999997</v>
      </c>
      <c r="E110" s="51">
        <f t="shared" si="2"/>
        <v>95.803624723453737</v>
      </c>
    </row>
    <row r="111" spans="1:5" ht="31.5" customHeight="1" x14ac:dyDescent="0.25">
      <c r="A111" s="7" t="s">
        <v>126</v>
      </c>
      <c r="B111" s="21" t="s">
        <v>127</v>
      </c>
      <c r="C111" s="19">
        <f>C114+C144+C164+C112</f>
        <v>3675635.1629999997</v>
      </c>
      <c r="D111" s="19">
        <f>D114+D144+D164+D112</f>
        <v>3585409.5789999999</v>
      </c>
      <c r="E111" s="51">
        <f t="shared" si="2"/>
        <v>97.545306321251999</v>
      </c>
    </row>
    <row r="112" spans="1:5" ht="21.75" customHeight="1" x14ac:dyDescent="0.25">
      <c r="A112" s="7" t="s">
        <v>331</v>
      </c>
      <c r="B112" s="43" t="s">
        <v>332</v>
      </c>
      <c r="C112" s="19">
        <f>C113</f>
        <v>0</v>
      </c>
      <c r="D112" s="19">
        <f>D113</f>
        <v>38742</v>
      </c>
      <c r="E112" s="51">
        <v>0</v>
      </c>
    </row>
    <row r="113" spans="1:5" ht="19.5" customHeight="1" x14ac:dyDescent="0.25">
      <c r="A113" s="3" t="s">
        <v>333</v>
      </c>
      <c r="B113" s="39" t="s">
        <v>334</v>
      </c>
      <c r="C113" s="13">
        <v>0</v>
      </c>
      <c r="D113" s="13">
        <v>38742</v>
      </c>
      <c r="E113" s="51">
        <v>0</v>
      </c>
    </row>
    <row r="114" spans="1:5" ht="24.75" customHeight="1" x14ac:dyDescent="0.25">
      <c r="A114" s="7" t="s">
        <v>128</v>
      </c>
      <c r="B114" s="21" t="s">
        <v>129</v>
      </c>
      <c r="C114" s="19">
        <f>SUM(C115:C125)+C126</f>
        <v>1370284.7899999998</v>
      </c>
      <c r="D114" s="19">
        <f>SUM(D115:D125)+D126</f>
        <v>1227646.142</v>
      </c>
      <c r="E114" s="51">
        <f t="shared" si="2"/>
        <v>89.590583720921273</v>
      </c>
    </row>
    <row r="115" spans="1:5" ht="55.5" customHeight="1" x14ac:dyDescent="0.25">
      <c r="A115" s="3" t="s">
        <v>258</v>
      </c>
      <c r="B115" s="9" t="s">
        <v>259</v>
      </c>
      <c r="C115" s="13">
        <v>183083.53</v>
      </c>
      <c r="D115" s="13">
        <v>134987.9</v>
      </c>
      <c r="E115" s="51">
        <f t="shared" si="2"/>
        <v>73.730225760886299</v>
      </c>
    </row>
    <row r="116" spans="1:5" ht="23.25" customHeight="1" x14ac:dyDescent="0.25">
      <c r="A116" s="3" t="s">
        <v>226</v>
      </c>
      <c r="B116" s="9" t="s">
        <v>227</v>
      </c>
      <c r="C116" s="13">
        <v>44.64</v>
      </c>
      <c r="D116" s="13">
        <v>44.531999999999996</v>
      </c>
      <c r="E116" s="51">
        <f t="shared" si="2"/>
        <v>99.758064516129025</v>
      </c>
    </row>
    <row r="117" spans="1:5" s="8" customFormat="1" ht="36" x14ac:dyDescent="0.2">
      <c r="A117" s="3" t="s">
        <v>152</v>
      </c>
      <c r="B117" s="22" t="s">
        <v>153</v>
      </c>
      <c r="C117" s="13">
        <v>71039.414999999994</v>
      </c>
      <c r="D117" s="13">
        <v>66643.100000000006</v>
      </c>
      <c r="E117" s="51">
        <f t="shared" si="2"/>
        <v>93.811442563258737</v>
      </c>
    </row>
    <row r="118" spans="1:5" ht="36" x14ac:dyDescent="0.25">
      <c r="A118" s="3" t="s">
        <v>186</v>
      </c>
      <c r="B118" s="9" t="s">
        <v>188</v>
      </c>
      <c r="C118" s="13">
        <v>709.37</v>
      </c>
      <c r="D118" s="13">
        <v>709.36599999999999</v>
      </c>
      <c r="E118" s="51">
        <f t="shared" si="2"/>
        <v>99.999436119373527</v>
      </c>
    </row>
    <row r="119" spans="1:5" ht="23.25" customHeight="1" x14ac:dyDescent="0.25">
      <c r="A119" s="3" t="s">
        <v>187</v>
      </c>
      <c r="B119" s="9" t="s">
        <v>189</v>
      </c>
      <c r="C119" s="13">
        <v>20995.69</v>
      </c>
      <c r="D119" s="13">
        <v>20995.671999999999</v>
      </c>
      <c r="E119" s="51">
        <f t="shared" si="2"/>
        <v>99.999914268118843</v>
      </c>
    </row>
    <row r="120" spans="1:5" ht="42.75" customHeight="1" x14ac:dyDescent="0.25">
      <c r="A120" s="3" t="s">
        <v>187</v>
      </c>
      <c r="B120" s="9" t="s">
        <v>225</v>
      </c>
      <c r="C120" s="13">
        <v>44640</v>
      </c>
      <c r="D120" s="13">
        <v>39937.909</v>
      </c>
      <c r="E120" s="51">
        <f t="shared" si="2"/>
        <v>89.466642025089598</v>
      </c>
    </row>
    <row r="121" spans="1:5" ht="42.75" customHeight="1" x14ac:dyDescent="0.25">
      <c r="A121" s="3" t="s">
        <v>187</v>
      </c>
      <c r="B121" s="9" t="s">
        <v>281</v>
      </c>
      <c r="C121" s="13">
        <v>289519.48</v>
      </c>
      <c r="D121" s="13">
        <v>289519.48</v>
      </c>
      <c r="E121" s="51">
        <f t="shared" si="2"/>
        <v>100</v>
      </c>
    </row>
    <row r="122" spans="1:5" ht="42.75" customHeight="1" x14ac:dyDescent="0.25">
      <c r="A122" s="3" t="s">
        <v>262</v>
      </c>
      <c r="B122" s="9" t="s">
        <v>260</v>
      </c>
      <c r="C122" s="13">
        <v>25127.678</v>
      </c>
      <c r="D122" s="13">
        <v>25127.678</v>
      </c>
      <c r="E122" s="51">
        <f t="shared" si="2"/>
        <v>100</v>
      </c>
    </row>
    <row r="123" spans="1:5" ht="42.75" customHeight="1" x14ac:dyDescent="0.25">
      <c r="A123" s="3" t="s">
        <v>262</v>
      </c>
      <c r="B123" s="9" t="s">
        <v>261</v>
      </c>
      <c r="C123" s="13">
        <v>5349.0529999999999</v>
      </c>
      <c r="D123" s="13">
        <v>5349.0529999999999</v>
      </c>
      <c r="E123" s="51">
        <f t="shared" si="2"/>
        <v>100</v>
      </c>
    </row>
    <row r="124" spans="1:5" ht="42.75" customHeight="1" x14ac:dyDescent="0.25">
      <c r="A124" s="3" t="s">
        <v>294</v>
      </c>
      <c r="B124" s="9" t="s">
        <v>295</v>
      </c>
      <c r="C124" s="13">
        <v>981.64</v>
      </c>
      <c r="D124" s="13">
        <v>981.53399999999999</v>
      </c>
      <c r="E124" s="51">
        <f t="shared" si="2"/>
        <v>99.989201744020207</v>
      </c>
    </row>
    <row r="125" spans="1:5" ht="36.75" customHeight="1" x14ac:dyDescent="0.25">
      <c r="A125" s="3" t="s">
        <v>151</v>
      </c>
      <c r="B125" s="9" t="s">
        <v>185</v>
      </c>
      <c r="C125" s="13">
        <v>12699</v>
      </c>
      <c r="D125" s="13">
        <v>4452.4660000000003</v>
      </c>
      <c r="E125" s="51">
        <f t="shared" si="2"/>
        <v>35.061548153397908</v>
      </c>
    </row>
    <row r="126" spans="1:5" ht="21" customHeight="1" x14ac:dyDescent="0.25">
      <c r="A126" s="7" t="s">
        <v>130</v>
      </c>
      <c r="B126" s="21" t="s">
        <v>131</v>
      </c>
      <c r="C126" s="19">
        <f>SUM(C127:C143)</f>
        <v>716095.29399999988</v>
      </c>
      <c r="D126" s="19">
        <f>SUM(D127:D143)</f>
        <v>638897.45199999993</v>
      </c>
      <c r="E126" s="51">
        <f t="shared" si="2"/>
        <v>89.21961327677711</v>
      </c>
    </row>
    <row r="127" spans="1:5" ht="25.5" customHeight="1" x14ac:dyDescent="0.25">
      <c r="A127" s="3" t="s">
        <v>168</v>
      </c>
      <c r="B127" s="9" t="s">
        <v>139</v>
      </c>
      <c r="C127" s="13">
        <v>89038</v>
      </c>
      <c r="D127" s="13">
        <v>82424.282000000007</v>
      </c>
      <c r="E127" s="51">
        <f t="shared" si="2"/>
        <v>92.57202767357758</v>
      </c>
    </row>
    <row r="128" spans="1:5" ht="17.25" customHeight="1" x14ac:dyDescent="0.25">
      <c r="A128" s="3" t="s">
        <v>169</v>
      </c>
      <c r="B128" s="9" t="s">
        <v>140</v>
      </c>
      <c r="C128" s="13">
        <v>14079.45</v>
      </c>
      <c r="D128" s="13">
        <v>12779.257</v>
      </c>
      <c r="E128" s="51">
        <f t="shared" si="2"/>
        <v>90.765313985986666</v>
      </c>
    </row>
    <row r="129" spans="1:5" ht="78.75" customHeight="1" x14ac:dyDescent="0.25">
      <c r="A129" s="3" t="s">
        <v>170</v>
      </c>
      <c r="B129" s="9" t="s">
        <v>236</v>
      </c>
      <c r="C129" s="13">
        <v>1320</v>
      </c>
      <c r="D129" s="13">
        <v>1320</v>
      </c>
      <c r="E129" s="51">
        <f t="shared" si="2"/>
        <v>100</v>
      </c>
    </row>
    <row r="130" spans="1:5" ht="48" x14ac:dyDescent="0.25">
      <c r="A130" s="3" t="s">
        <v>171</v>
      </c>
      <c r="B130" s="9" t="s">
        <v>200</v>
      </c>
      <c r="C130" s="13">
        <v>42167</v>
      </c>
      <c r="D130" s="13">
        <v>42166.296000000002</v>
      </c>
      <c r="E130" s="51">
        <f t="shared" si="2"/>
        <v>99.998330447980649</v>
      </c>
    </row>
    <row r="131" spans="1:5" ht="26.25" customHeight="1" x14ac:dyDescent="0.25">
      <c r="A131" s="3" t="s">
        <v>172</v>
      </c>
      <c r="B131" s="9" t="s">
        <v>141</v>
      </c>
      <c r="C131" s="13">
        <v>6721</v>
      </c>
      <c r="D131" s="13">
        <v>6546</v>
      </c>
      <c r="E131" s="51">
        <f t="shared" si="2"/>
        <v>97.396220800476115</v>
      </c>
    </row>
    <row r="132" spans="1:5" ht="28.5" customHeight="1" x14ac:dyDescent="0.25">
      <c r="A132" s="3" t="s">
        <v>191</v>
      </c>
      <c r="B132" s="9" t="s">
        <v>190</v>
      </c>
      <c r="C132" s="13">
        <v>2643.22</v>
      </c>
      <c r="D132" s="13">
        <v>2643.2170000000001</v>
      </c>
      <c r="E132" s="51">
        <f t="shared" si="2"/>
        <v>99.999886502069458</v>
      </c>
    </row>
    <row r="133" spans="1:5" ht="28.5" customHeight="1" x14ac:dyDescent="0.25">
      <c r="A133" s="3" t="s">
        <v>192</v>
      </c>
      <c r="B133" s="9" t="s">
        <v>193</v>
      </c>
      <c r="C133" s="13">
        <v>40445.910000000003</v>
      </c>
      <c r="D133" s="13">
        <v>39521.856</v>
      </c>
      <c r="E133" s="51">
        <f t="shared" si="2"/>
        <v>97.715333886664922</v>
      </c>
    </row>
    <row r="134" spans="1:5" ht="24" x14ac:dyDescent="0.25">
      <c r="A134" s="3" t="s">
        <v>228</v>
      </c>
      <c r="B134" s="9" t="s">
        <v>229</v>
      </c>
      <c r="C134" s="13">
        <v>26763.16</v>
      </c>
      <c r="D134" s="13">
        <v>26763.16</v>
      </c>
      <c r="E134" s="51">
        <f t="shared" si="2"/>
        <v>100</v>
      </c>
    </row>
    <row r="135" spans="1:5" ht="24" x14ac:dyDescent="0.25">
      <c r="A135" s="3" t="s">
        <v>282</v>
      </c>
      <c r="B135" s="9" t="s">
        <v>283</v>
      </c>
      <c r="C135" s="13">
        <v>6576.99</v>
      </c>
      <c r="D135" s="13">
        <v>6463.0540000000001</v>
      </c>
      <c r="E135" s="51">
        <f t="shared" si="2"/>
        <v>98.267657393427697</v>
      </c>
    </row>
    <row r="136" spans="1:5" s="4" customFormat="1" ht="24" x14ac:dyDescent="0.25">
      <c r="A136" s="3" t="s">
        <v>300</v>
      </c>
      <c r="B136" s="9" t="s">
        <v>301</v>
      </c>
      <c r="C136" s="13">
        <v>3336.83</v>
      </c>
      <c r="D136" s="13">
        <v>2438.6959999999999</v>
      </c>
      <c r="E136" s="51">
        <f t="shared" ref="E136:E179" si="3">D136/C136*100</f>
        <v>73.084214658822901</v>
      </c>
    </row>
    <row r="137" spans="1:5" ht="24" x14ac:dyDescent="0.25">
      <c r="A137" s="3" t="s">
        <v>194</v>
      </c>
      <c r="B137" s="9" t="s">
        <v>195</v>
      </c>
      <c r="C137" s="13">
        <v>279723.054</v>
      </c>
      <c r="D137" s="13">
        <v>210040.84599999999</v>
      </c>
      <c r="E137" s="51">
        <f t="shared" si="3"/>
        <v>75.08885770995478</v>
      </c>
    </row>
    <row r="138" spans="1:5" ht="24" x14ac:dyDescent="0.25">
      <c r="A138" s="3" t="s">
        <v>196</v>
      </c>
      <c r="B138" s="9" t="s">
        <v>197</v>
      </c>
      <c r="C138" s="13">
        <v>654.5</v>
      </c>
      <c r="D138" s="13">
        <v>654.50300000000004</v>
      </c>
      <c r="E138" s="51">
        <f t="shared" si="3"/>
        <v>100.00045836516425</v>
      </c>
    </row>
    <row r="139" spans="1:5" ht="28.5" customHeight="1" x14ac:dyDescent="0.25">
      <c r="A139" s="3" t="s">
        <v>198</v>
      </c>
      <c r="B139" s="9" t="s">
        <v>199</v>
      </c>
      <c r="C139" s="13">
        <v>185271.9</v>
      </c>
      <c r="D139" s="13">
        <v>184441.87599999999</v>
      </c>
      <c r="E139" s="51">
        <f t="shared" si="3"/>
        <v>99.551996821968146</v>
      </c>
    </row>
    <row r="140" spans="1:5" ht="38.25" x14ac:dyDescent="0.25">
      <c r="A140" s="10" t="s">
        <v>335</v>
      </c>
      <c r="B140" s="23" t="s">
        <v>336</v>
      </c>
      <c r="C140" s="13">
        <v>0</v>
      </c>
      <c r="D140" s="13">
        <v>3726</v>
      </c>
      <c r="E140" s="51">
        <v>0</v>
      </c>
    </row>
    <row r="141" spans="1:5" ht="38.25" x14ac:dyDescent="0.25">
      <c r="A141" s="10" t="s">
        <v>230</v>
      </c>
      <c r="B141" s="23" t="s">
        <v>233</v>
      </c>
      <c r="C141" s="13">
        <v>16076.5</v>
      </c>
      <c r="D141" s="13">
        <v>15690.629000000001</v>
      </c>
      <c r="E141" s="51">
        <f t="shared" si="3"/>
        <v>97.599782290921539</v>
      </c>
    </row>
    <row r="142" spans="1:5" ht="25.5" x14ac:dyDescent="0.25">
      <c r="A142" s="10" t="s">
        <v>231</v>
      </c>
      <c r="B142" s="23" t="s">
        <v>234</v>
      </c>
      <c r="C142" s="13">
        <v>986.09</v>
      </c>
      <c r="D142" s="13">
        <v>986.09</v>
      </c>
      <c r="E142" s="51">
        <f t="shared" si="3"/>
        <v>100</v>
      </c>
    </row>
    <row r="143" spans="1:5" ht="38.25" x14ac:dyDescent="0.25">
      <c r="A143" s="10" t="s">
        <v>232</v>
      </c>
      <c r="B143" s="23" t="s">
        <v>235</v>
      </c>
      <c r="C143" s="13">
        <v>291.69</v>
      </c>
      <c r="D143" s="13">
        <v>291.69</v>
      </c>
      <c r="E143" s="51">
        <f t="shared" si="3"/>
        <v>100</v>
      </c>
    </row>
    <row r="144" spans="1:5" ht="23.25" customHeight="1" x14ac:dyDescent="0.25">
      <c r="A144" s="7" t="s">
        <v>132</v>
      </c>
      <c r="B144" s="21" t="s">
        <v>133</v>
      </c>
      <c r="C144" s="19">
        <f>SUM(C145:C157)+C158</f>
        <v>2284184.0430000001</v>
      </c>
      <c r="D144" s="19">
        <f>SUM(D145:D157)+D158</f>
        <v>2292405.628</v>
      </c>
      <c r="E144" s="51">
        <f t="shared" si="3"/>
        <v>100.35993531367123</v>
      </c>
    </row>
    <row r="145" spans="1:5" ht="48" x14ac:dyDescent="0.25">
      <c r="A145" s="3" t="s">
        <v>173</v>
      </c>
      <c r="B145" s="9" t="s">
        <v>238</v>
      </c>
      <c r="C145" s="13">
        <v>1523</v>
      </c>
      <c r="D145" s="13">
        <v>1523</v>
      </c>
      <c r="E145" s="51">
        <f t="shared" si="3"/>
        <v>100</v>
      </c>
    </row>
    <row r="146" spans="1:5" ht="36" x14ac:dyDescent="0.25">
      <c r="A146" s="3" t="s">
        <v>174</v>
      </c>
      <c r="B146" s="9" t="s">
        <v>239</v>
      </c>
      <c r="C146" s="13">
        <v>5807</v>
      </c>
      <c r="D146" s="13">
        <v>5763.7879999999996</v>
      </c>
      <c r="E146" s="51">
        <f t="shared" si="3"/>
        <v>99.255863612881001</v>
      </c>
    </row>
    <row r="147" spans="1:5" ht="36" x14ac:dyDescent="0.25">
      <c r="A147" s="3" t="s">
        <v>175</v>
      </c>
      <c r="B147" s="9" t="s">
        <v>240</v>
      </c>
      <c r="C147" s="13">
        <v>2929</v>
      </c>
      <c r="D147" s="13">
        <v>2929</v>
      </c>
      <c r="E147" s="51">
        <f t="shared" si="3"/>
        <v>100</v>
      </c>
    </row>
    <row r="148" spans="1:5" ht="36" x14ac:dyDescent="0.25">
      <c r="A148" s="3" t="s">
        <v>176</v>
      </c>
      <c r="B148" s="9" t="s">
        <v>241</v>
      </c>
      <c r="C148" s="13">
        <v>1144</v>
      </c>
      <c r="D148" s="13">
        <v>1144</v>
      </c>
      <c r="E148" s="51">
        <f t="shared" si="3"/>
        <v>100</v>
      </c>
    </row>
    <row r="149" spans="1:5" ht="48" x14ac:dyDescent="0.25">
      <c r="A149" s="3" t="s">
        <v>177</v>
      </c>
      <c r="B149" s="9" t="s">
        <v>244</v>
      </c>
      <c r="C149" s="13">
        <v>16</v>
      </c>
      <c r="D149" s="13">
        <v>0</v>
      </c>
      <c r="E149" s="51">
        <f t="shared" si="3"/>
        <v>0</v>
      </c>
    </row>
    <row r="150" spans="1:5" ht="60" x14ac:dyDescent="0.25">
      <c r="A150" s="3" t="s">
        <v>201</v>
      </c>
      <c r="B150" s="9" t="s">
        <v>242</v>
      </c>
      <c r="C150" s="13">
        <v>184.84</v>
      </c>
      <c r="D150" s="13">
        <v>172.12</v>
      </c>
      <c r="E150" s="51">
        <f t="shared" si="3"/>
        <v>93.118372646613295</v>
      </c>
    </row>
    <row r="151" spans="1:5" ht="48" x14ac:dyDescent="0.25">
      <c r="A151" s="3" t="s">
        <v>237</v>
      </c>
      <c r="B151" s="9" t="s">
        <v>243</v>
      </c>
      <c r="C151" s="13">
        <v>1093</v>
      </c>
      <c r="D151" s="13">
        <v>1068.6969999999999</v>
      </c>
      <c r="E151" s="51">
        <f t="shared" si="3"/>
        <v>97.776486733760279</v>
      </c>
    </row>
    <row r="152" spans="1:5" ht="43.5" customHeight="1" x14ac:dyDescent="0.25">
      <c r="A152" s="3" t="s">
        <v>144</v>
      </c>
      <c r="B152" s="9" t="s">
        <v>148</v>
      </c>
      <c r="C152" s="13">
        <v>45618</v>
      </c>
      <c r="D152" s="13">
        <v>43903.955000000002</v>
      </c>
      <c r="E152" s="51">
        <f t="shared" si="3"/>
        <v>96.242612565215495</v>
      </c>
    </row>
    <row r="153" spans="1:5" ht="39.75" customHeight="1" x14ac:dyDescent="0.25">
      <c r="A153" s="3" t="s">
        <v>145</v>
      </c>
      <c r="B153" s="9" t="s">
        <v>149</v>
      </c>
      <c r="C153" s="13">
        <v>64852</v>
      </c>
      <c r="D153" s="13">
        <v>62623.048000000003</v>
      </c>
      <c r="E153" s="51">
        <f t="shared" si="3"/>
        <v>96.563017331770808</v>
      </c>
    </row>
    <row r="154" spans="1:5" ht="33.75" customHeight="1" x14ac:dyDescent="0.25">
      <c r="A154" s="3" t="s">
        <v>146</v>
      </c>
      <c r="B154" s="9" t="s">
        <v>245</v>
      </c>
      <c r="C154" s="13">
        <v>11462.5</v>
      </c>
      <c r="D154" s="13">
        <v>11452.321</v>
      </c>
      <c r="E154" s="51">
        <f t="shared" si="3"/>
        <v>99.911197382769899</v>
      </c>
    </row>
    <row r="155" spans="1:5" ht="34.5" customHeight="1" x14ac:dyDescent="0.25">
      <c r="A155" s="3" t="s">
        <v>147</v>
      </c>
      <c r="B155" s="9" t="s">
        <v>150</v>
      </c>
      <c r="C155" s="13">
        <v>0.20300000000000001</v>
      </c>
      <c r="D155" s="13">
        <v>0</v>
      </c>
      <c r="E155" s="51">
        <f t="shared" si="3"/>
        <v>0</v>
      </c>
    </row>
    <row r="156" spans="1:5" ht="34.5" customHeight="1" x14ac:dyDescent="0.25">
      <c r="A156" s="3" t="s">
        <v>264</v>
      </c>
      <c r="B156" s="9" t="s">
        <v>263</v>
      </c>
      <c r="C156" s="13">
        <v>7505.5</v>
      </c>
      <c r="D156" s="13">
        <v>7505.5</v>
      </c>
      <c r="E156" s="51">
        <f t="shared" si="3"/>
        <v>100</v>
      </c>
    </row>
    <row r="157" spans="1:5" ht="34.5" customHeight="1" x14ac:dyDescent="0.25">
      <c r="A157" s="3" t="s">
        <v>247</v>
      </c>
      <c r="B157" s="9" t="s">
        <v>246</v>
      </c>
      <c r="C157" s="13">
        <v>51872</v>
      </c>
      <c r="D157" s="13">
        <v>51872</v>
      </c>
      <c r="E157" s="51">
        <f t="shared" si="3"/>
        <v>100</v>
      </c>
    </row>
    <row r="158" spans="1:5" ht="22.5" customHeight="1" x14ac:dyDescent="0.25">
      <c r="A158" s="7" t="s">
        <v>134</v>
      </c>
      <c r="B158" s="21" t="s">
        <v>135</v>
      </c>
      <c r="C158" s="19">
        <f>SUM(C159:C163)</f>
        <v>2090177</v>
      </c>
      <c r="D158" s="19">
        <f>SUM(D159:D163)</f>
        <v>2102448.199</v>
      </c>
      <c r="E158" s="51">
        <f t="shared" si="3"/>
        <v>100.58708898815748</v>
      </c>
    </row>
    <row r="159" spans="1:5" ht="56.25" customHeight="1" x14ac:dyDescent="0.25">
      <c r="A159" s="3" t="s">
        <v>178</v>
      </c>
      <c r="B159" s="9" t="s">
        <v>143</v>
      </c>
      <c r="C159" s="13">
        <v>805</v>
      </c>
      <c r="D159" s="13">
        <v>600</v>
      </c>
      <c r="E159" s="51">
        <f t="shared" si="3"/>
        <v>74.534161490683232</v>
      </c>
    </row>
    <row r="160" spans="1:5" ht="24.75" customHeight="1" x14ac:dyDescent="0.25">
      <c r="A160" s="3" t="s">
        <v>179</v>
      </c>
      <c r="B160" s="9" t="s">
        <v>142</v>
      </c>
      <c r="C160" s="13">
        <v>3093</v>
      </c>
      <c r="D160" s="13">
        <v>2980.61</v>
      </c>
      <c r="E160" s="51">
        <f t="shared" si="3"/>
        <v>96.366311024894927</v>
      </c>
    </row>
    <row r="161" spans="1:5" ht="132" x14ac:dyDescent="0.25">
      <c r="A161" s="3" t="s">
        <v>202</v>
      </c>
      <c r="B161" s="9" t="s">
        <v>252</v>
      </c>
      <c r="C161" s="13">
        <v>17493</v>
      </c>
      <c r="D161" s="13">
        <v>17250.63</v>
      </c>
      <c r="E161" s="51">
        <f t="shared" si="3"/>
        <v>98.614474361173038</v>
      </c>
    </row>
    <row r="162" spans="1:5" ht="108" x14ac:dyDescent="0.25">
      <c r="A162" s="3" t="s">
        <v>203</v>
      </c>
      <c r="B162" s="9" t="s">
        <v>253</v>
      </c>
      <c r="C162" s="13">
        <v>2067989</v>
      </c>
      <c r="D162" s="13">
        <v>2080819.959</v>
      </c>
      <c r="E162" s="51">
        <f t="shared" si="3"/>
        <v>100.62045586315982</v>
      </c>
    </row>
    <row r="163" spans="1:5" ht="36" x14ac:dyDescent="0.25">
      <c r="A163" s="3" t="s">
        <v>248</v>
      </c>
      <c r="B163" s="9" t="s">
        <v>249</v>
      </c>
      <c r="C163" s="13">
        <v>797</v>
      </c>
      <c r="D163" s="13">
        <v>797</v>
      </c>
      <c r="E163" s="51">
        <f t="shared" si="3"/>
        <v>100</v>
      </c>
    </row>
    <row r="164" spans="1:5" ht="24.75" customHeight="1" x14ac:dyDescent="0.25">
      <c r="A164" s="7" t="s">
        <v>136</v>
      </c>
      <c r="B164" s="21" t="s">
        <v>137</v>
      </c>
      <c r="C164" s="19">
        <f>C165+C166+C167</f>
        <v>21166.33</v>
      </c>
      <c r="D164" s="19">
        <f>D165+D166+D167</f>
        <v>26615.809000000001</v>
      </c>
      <c r="E164" s="51">
        <f t="shared" si="3"/>
        <v>125.74597958172247</v>
      </c>
    </row>
    <row r="165" spans="1:5" ht="24.75" customHeight="1" x14ac:dyDescent="0.25">
      <c r="A165" s="11" t="s">
        <v>250</v>
      </c>
      <c r="B165" s="24" t="s">
        <v>251</v>
      </c>
      <c r="C165" s="13">
        <v>5000</v>
      </c>
      <c r="D165" s="13">
        <v>5000</v>
      </c>
      <c r="E165" s="51">
        <f t="shared" si="3"/>
        <v>100</v>
      </c>
    </row>
    <row r="166" spans="1:5" ht="24.75" customHeight="1" x14ac:dyDescent="0.25">
      <c r="A166" s="12" t="s">
        <v>284</v>
      </c>
      <c r="B166" s="25" t="s">
        <v>285</v>
      </c>
      <c r="C166" s="13">
        <v>133.33000000000001</v>
      </c>
      <c r="D166" s="13">
        <v>133.333</v>
      </c>
      <c r="E166" s="51">
        <f t="shared" si="3"/>
        <v>100.00225005625138</v>
      </c>
    </row>
    <row r="167" spans="1:5" ht="24.75" customHeight="1" x14ac:dyDescent="0.25">
      <c r="A167" s="7" t="s">
        <v>286</v>
      </c>
      <c r="B167" s="21" t="s">
        <v>287</v>
      </c>
      <c r="C167" s="19">
        <f>SUM(C168:C173)</f>
        <v>16033</v>
      </c>
      <c r="D167" s="19">
        <f>SUM(D168:D173)</f>
        <v>21482.476000000002</v>
      </c>
      <c r="E167" s="51">
        <f t="shared" si="3"/>
        <v>133.98912243497787</v>
      </c>
    </row>
    <row r="168" spans="1:5" ht="60" x14ac:dyDescent="0.25">
      <c r="A168" s="12" t="s">
        <v>288</v>
      </c>
      <c r="B168" s="25" t="s">
        <v>291</v>
      </c>
      <c r="C168" s="13">
        <v>3479</v>
      </c>
      <c r="D168" s="13">
        <v>3033.4760000000001</v>
      </c>
      <c r="E168" s="51">
        <f t="shared" si="3"/>
        <v>87.193906294912338</v>
      </c>
    </row>
    <row r="169" spans="1:5" ht="48" x14ac:dyDescent="0.25">
      <c r="A169" s="14" t="s">
        <v>289</v>
      </c>
      <c r="B169" s="26" t="s">
        <v>292</v>
      </c>
      <c r="C169" s="13">
        <v>555</v>
      </c>
      <c r="D169" s="13">
        <v>555</v>
      </c>
      <c r="E169" s="51">
        <f t="shared" si="3"/>
        <v>100</v>
      </c>
    </row>
    <row r="170" spans="1:5" ht="36" x14ac:dyDescent="0.25">
      <c r="A170" s="12" t="s">
        <v>290</v>
      </c>
      <c r="B170" s="25" t="s">
        <v>293</v>
      </c>
      <c r="C170" s="13">
        <v>1000</v>
      </c>
      <c r="D170" s="13">
        <v>1000</v>
      </c>
      <c r="E170" s="51">
        <f t="shared" si="3"/>
        <v>100</v>
      </c>
    </row>
    <row r="171" spans="1:5" ht="36" x14ac:dyDescent="0.25">
      <c r="A171" s="12" t="s">
        <v>303</v>
      </c>
      <c r="B171" s="25" t="s">
        <v>302</v>
      </c>
      <c r="C171" s="13">
        <v>9996</v>
      </c>
      <c r="D171" s="13">
        <v>9996</v>
      </c>
      <c r="E171" s="51">
        <f t="shared" si="3"/>
        <v>100</v>
      </c>
    </row>
    <row r="172" spans="1:5" ht="36" x14ac:dyDescent="0.25">
      <c r="A172" s="12" t="s">
        <v>305</v>
      </c>
      <c r="B172" s="25" t="s">
        <v>304</v>
      </c>
      <c r="C172" s="13">
        <v>1003</v>
      </c>
      <c r="D172" s="13">
        <v>1377</v>
      </c>
      <c r="E172" s="51">
        <f t="shared" si="3"/>
        <v>137.28813559322032</v>
      </c>
    </row>
    <row r="173" spans="1:5" ht="36" x14ac:dyDescent="0.25">
      <c r="A173" s="12" t="s">
        <v>337</v>
      </c>
      <c r="B173" s="25" t="s">
        <v>338</v>
      </c>
      <c r="C173" s="13">
        <v>0</v>
      </c>
      <c r="D173" s="13">
        <v>5521</v>
      </c>
      <c r="E173" s="51">
        <v>0</v>
      </c>
    </row>
    <row r="174" spans="1:5" x14ac:dyDescent="0.25">
      <c r="A174" s="48" t="s">
        <v>306</v>
      </c>
      <c r="B174" s="27" t="s">
        <v>307</v>
      </c>
      <c r="C174" s="19">
        <f>C175</f>
        <v>5000</v>
      </c>
      <c r="D174" s="19">
        <f>D175</f>
        <v>5000</v>
      </c>
      <c r="E174" s="51">
        <f t="shared" si="3"/>
        <v>100</v>
      </c>
    </row>
    <row r="175" spans="1:5" x14ac:dyDescent="0.25">
      <c r="A175" s="12" t="s">
        <v>308</v>
      </c>
      <c r="B175" s="25" t="s">
        <v>309</v>
      </c>
      <c r="C175" s="13">
        <v>5000</v>
      </c>
      <c r="D175" s="13">
        <v>5000</v>
      </c>
      <c r="E175" s="51">
        <f t="shared" si="3"/>
        <v>100</v>
      </c>
    </row>
    <row r="176" spans="1:5" ht="24" x14ac:dyDescent="0.25">
      <c r="A176" s="49" t="s">
        <v>339</v>
      </c>
      <c r="B176" s="46" t="s">
        <v>340</v>
      </c>
      <c r="C176" s="19">
        <f>C177+C178</f>
        <v>0</v>
      </c>
      <c r="D176" s="19">
        <f>D177+D178</f>
        <v>-64227.68</v>
      </c>
      <c r="E176" s="51">
        <v>0</v>
      </c>
    </row>
    <row r="177" spans="1:5" ht="36" x14ac:dyDescent="0.25">
      <c r="A177" s="12" t="s">
        <v>341</v>
      </c>
      <c r="B177" s="47" t="s">
        <v>342</v>
      </c>
      <c r="C177" s="13">
        <v>0</v>
      </c>
      <c r="D177" s="13">
        <v>-1695.61</v>
      </c>
      <c r="E177" s="51">
        <v>0</v>
      </c>
    </row>
    <row r="178" spans="1:5" ht="24" x14ac:dyDescent="0.25">
      <c r="A178" s="12" t="s">
        <v>343</v>
      </c>
      <c r="B178" s="47" t="s">
        <v>340</v>
      </c>
      <c r="C178" s="13">
        <v>0</v>
      </c>
      <c r="D178" s="13">
        <v>-62532.07</v>
      </c>
      <c r="E178" s="51">
        <v>0</v>
      </c>
    </row>
    <row r="179" spans="1:5" ht="15" customHeight="1" thickBot="1" x14ac:dyDescent="0.3">
      <c r="A179" s="54" t="s">
        <v>138</v>
      </c>
      <c r="B179" s="55"/>
      <c r="C179" s="50">
        <f>C7+C110</f>
        <v>7921732.1849999987</v>
      </c>
      <c r="D179" s="50">
        <f>D7+D110</f>
        <v>8614505.6530000009</v>
      </c>
      <c r="E179" s="52">
        <f t="shared" si="3"/>
        <v>108.74522707687323</v>
      </c>
    </row>
    <row r="180" spans="1:5" ht="21" customHeight="1" x14ac:dyDescent="0.25">
      <c r="A180" s="15"/>
      <c r="B180" s="15"/>
      <c r="C180" s="15"/>
      <c r="D180" s="15"/>
    </row>
    <row r="181" spans="1:5" x14ac:dyDescent="0.25">
      <c r="A181" s="16"/>
    </row>
    <row r="182" spans="1:5" ht="15" customHeight="1" x14ac:dyDescent="0.25">
      <c r="A182" s="53"/>
      <c r="B182" s="53"/>
      <c r="C182" s="17"/>
      <c r="D182" s="18"/>
    </row>
  </sheetData>
  <mergeCells count="10">
    <mergeCell ref="D4:D5"/>
    <mergeCell ref="E4:E5"/>
    <mergeCell ref="A2:E2"/>
    <mergeCell ref="C1:E1"/>
    <mergeCell ref="A3:E3"/>
    <mergeCell ref="A182:B182"/>
    <mergeCell ref="A179:B179"/>
    <mergeCell ref="A4:A5"/>
    <mergeCell ref="B4:B5"/>
    <mergeCell ref="C4:C5"/>
  </mergeCells>
  <pageMargins left="1.1811023622047245" right="0.39370078740157483" top="0.78740157480314965" bottom="0.39370078740157483" header="0.59055118110236227" footer="0.23622047244094491"/>
  <pageSetup paperSize="9" scale="90" fitToHeight="0" orientation="landscape"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Результат 1</vt:lpstr>
      <vt:lpstr>'Результат 1'!Заголовки_для_печати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Татьяна Побежимова</cp:lastModifiedBy>
  <cp:lastPrinted>2023-08-10T13:26:14Z</cp:lastPrinted>
  <dcterms:created xsi:type="dcterms:W3CDTF">2019-11-01T08:25:04Z</dcterms:created>
  <dcterms:modified xsi:type="dcterms:W3CDTF">2024-04-15T07:55:20Z</dcterms:modified>
</cp:coreProperties>
</file>