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53 от 27.06.2024\352-53-РСД Уточнение бюджета\"/>
    </mc:Choice>
  </mc:AlternateContent>
  <bookViews>
    <workbookView xWindow="150" yWindow="570" windowWidth="23250" windowHeight="11955"/>
  </bookViews>
  <sheets>
    <sheet name="Приложение 1" sheetId="1" r:id="rId1"/>
  </sheets>
  <definedNames>
    <definedName name="_xlnm.Print_Titles" localSheetId="0">'Приложение 1'!$5:$7</definedName>
  </definedNames>
  <calcPr calcId="152511"/>
</workbook>
</file>

<file path=xl/calcChain.xml><?xml version="1.0" encoding="utf-8"?>
<calcChain xmlns="http://schemas.openxmlformats.org/spreadsheetml/2006/main">
  <c r="E151" i="1" l="1"/>
  <c r="D151" i="1"/>
  <c r="C151" i="1"/>
  <c r="E111" i="1"/>
  <c r="D111" i="1"/>
  <c r="C111" i="1"/>
  <c r="E94" i="1" l="1"/>
  <c r="D94" i="1"/>
  <c r="C94" i="1"/>
  <c r="E91" i="1" l="1"/>
  <c r="D91" i="1"/>
  <c r="C91" i="1"/>
  <c r="D20" i="1"/>
  <c r="E150" i="1"/>
  <c r="D150" i="1"/>
  <c r="C150" i="1"/>
  <c r="E141" i="1" l="1"/>
  <c r="D141" i="1"/>
  <c r="C141" i="1"/>
  <c r="E20" i="1"/>
  <c r="C20" i="1"/>
  <c r="E98" i="1" l="1"/>
  <c r="D98" i="1"/>
  <c r="C98" i="1"/>
  <c r="E44" i="1" l="1"/>
  <c r="D44" i="1"/>
  <c r="C44" i="1"/>
  <c r="E10" i="1" l="1"/>
  <c r="D10" i="1"/>
  <c r="E19" i="1" l="1"/>
  <c r="E9" i="1"/>
  <c r="D19" i="1"/>
  <c r="D9" i="1"/>
  <c r="C10" i="1"/>
  <c r="C19" i="1" s="1"/>
  <c r="E33" i="1"/>
  <c r="D33" i="1"/>
  <c r="C33" i="1"/>
  <c r="E78" i="1" l="1"/>
  <c r="D78" i="1"/>
  <c r="C78" i="1"/>
  <c r="E87" i="1"/>
  <c r="D87" i="1"/>
  <c r="C87" i="1"/>
  <c r="E18" i="1" l="1"/>
  <c r="D18" i="1" l="1"/>
  <c r="C18" i="1"/>
  <c r="E54" i="1"/>
  <c r="D54" i="1"/>
  <c r="C54" i="1"/>
  <c r="E89" i="1" l="1"/>
  <c r="E77" i="1" s="1"/>
  <c r="D89" i="1"/>
  <c r="D77" i="1" s="1"/>
  <c r="C89" i="1"/>
  <c r="C77" i="1" s="1"/>
  <c r="E129" i="1" l="1"/>
  <c r="D129" i="1"/>
  <c r="C129" i="1"/>
  <c r="E75" i="1"/>
  <c r="D75" i="1"/>
  <c r="C75" i="1"/>
  <c r="E73" i="1"/>
  <c r="D73" i="1"/>
  <c r="C73" i="1"/>
  <c r="E71" i="1"/>
  <c r="D71" i="1"/>
  <c r="C71" i="1"/>
  <c r="E69" i="1"/>
  <c r="D69" i="1"/>
  <c r="C69" i="1"/>
  <c r="E65" i="1"/>
  <c r="D65" i="1"/>
  <c r="C65" i="1"/>
  <c r="E63" i="1"/>
  <c r="D63" i="1"/>
  <c r="C63" i="1"/>
  <c r="E58" i="1"/>
  <c r="E57" i="1" s="1"/>
  <c r="D58" i="1"/>
  <c r="D57" i="1" s="1"/>
  <c r="C58" i="1"/>
  <c r="C57" i="1" s="1"/>
  <c r="E52" i="1"/>
  <c r="D52" i="1"/>
  <c r="C52" i="1"/>
  <c r="E47" i="1"/>
  <c r="D47" i="1"/>
  <c r="C47" i="1"/>
  <c r="D42" i="1"/>
  <c r="E42" i="1"/>
  <c r="C42" i="1"/>
  <c r="E38" i="1"/>
  <c r="D38" i="1"/>
  <c r="C38" i="1"/>
  <c r="E36" i="1"/>
  <c r="D36" i="1"/>
  <c r="C36" i="1"/>
  <c r="D31" i="1"/>
  <c r="E31" i="1"/>
  <c r="C31" i="1"/>
  <c r="D28" i="1"/>
  <c r="E28" i="1"/>
  <c r="C28" i="1"/>
  <c r="E22" i="1"/>
  <c r="E21" i="1" s="1"/>
  <c r="D22" i="1"/>
  <c r="D21" i="1" s="1"/>
  <c r="C22" i="1"/>
  <c r="C21" i="1" s="1"/>
  <c r="E97" i="1" l="1"/>
  <c r="E96" i="1" s="1"/>
  <c r="D97" i="1"/>
  <c r="D96" i="1" s="1"/>
  <c r="C27" i="1"/>
  <c r="C62" i="1"/>
  <c r="E27" i="1"/>
  <c r="D27" i="1"/>
  <c r="E46" i="1"/>
  <c r="D46" i="1"/>
  <c r="C46" i="1"/>
  <c r="D62" i="1"/>
  <c r="E62" i="1"/>
  <c r="E35" i="1"/>
  <c r="D68" i="1"/>
  <c r="C68" i="1"/>
  <c r="D35" i="1"/>
  <c r="C35" i="1"/>
  <c r="E68" i="1"/>
  <c r="C9" i="1"/>
  <c r="C41" i="1"/>
  <c r="E41" i="1"/>
  <c r="D41" i="1"/>
  <c r="C8" i="1" l="1"/>
  <c r="E8" i="1"/>
  <c r="E157" i="1" s="1"/>
  <c r="D8" i="1"/>
  <c r="D157" i="1" s="1"/>
  <c r="C97" i="1"/>
  <c r="C96" i="1" l="1"/>
  <c r="C157" i="1" s="1"/>
</calcChain>
</file>

<file path=xl/sharedStrings.xml><?xml version="1.0" encoding="utf-8"?>
<sst xmlns="http://schemas.openxmlformats.org/spreadsheetml/2006/main" count="307" uniqueCount="300">
  <si>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</si>
  <si>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</si>
  <si>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</si>
  <si>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</si>
  <si>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</si>
  <si>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</si>
  <si>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</si>
  <si>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</si>
  <si>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</si>
  <si>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</si>
  <si>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</si>
  <si>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</si>
  <si>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</si>
  <si>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</si>
  <si>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</si>
  <si>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</si>
  <si>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</si>
  <si>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</si>
  <si>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</si>
  <si>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</si>
  <si>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</si>
  <si>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</si>
  <si>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</si>
  <si>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</si>
  <si>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</si>
  <si>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</si>
  <si>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</si>
  <si>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</si>
  <si>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</si>
  <si>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</si>
  <si>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</si>
  <si>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</si>
  <si>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</si>
  <si>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</si>
  <si>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</si>
  <si>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</si>
  <si>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</si>
  <si>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</si>
  <si>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</si>
  <si>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</si>
  <si>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</si>
  <si>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</si>
  <si>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</si>
  <si>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</si>
  <si>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</si>
  <si>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</si>
  <si>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</si>
  <si>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</si>
  <si>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</si>
  <si>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</si>
  <si>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</si>
  <si>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</si>
  <si>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</si>
  <si>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</si>
  <si>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</si>
  <si>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</si>
  <si>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</si>
  <si>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</si>
  <si>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</si>
  <si>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</si>
  <si>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</si>
  <si>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</si>
  <si>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</si>
  <si>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</si>
  <si>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</si>
  <si>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</si>
  <si>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</si>
  <si>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</si>
  <si>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</si>
  <si>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</si>
  <si>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</si>
  <si>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</si>
  <si>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</si>
  <si>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</si>
  <si>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</si>
  <si>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</si>
  <si>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</si>
  <si>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</si>
  <si>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</si>
  <si>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</si>
  <si>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</si>
  <si>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</si>
  <si>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</si>
  <si>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</si>
  <si>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</si>
  <si>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</si>
  <si>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</si>
  <si>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</si>
  <si>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</si>
  <si>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</si>
  <si>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</si>
  <si>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</si>
  <si>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</si>
  <si>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</si>
  <si>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</si>
  <si>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</si>
  <si>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</si>
  <si>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</si>
  <si>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</si>
  <si>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</si>
  <si>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</si>
  <si>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</si>
  <si>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</si>
  <si>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</si>
  <si>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</si>
  <si>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</si>
  <si>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</si>
  <si>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</si>
  <si>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</si>
  <si>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</si>
  <si>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</si>
  <si>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</si>
  <si>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</si>
  <si>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</si>
  <si>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</si>
  <si>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</si>
  <si>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</si>
  <si>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</si>
  <si>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</si>
  <si>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</si>
  <si>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</si>
  <si>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</si>
  <si>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</si>
  <si>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</si>
  <si>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</si>
  <si>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</si>
  <si>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</si>
  <si>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</si>
  <si>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</si>
  <si>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</si>
  <si>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</si>
  <si>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</si>
  <si>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</si>
  <si>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</si>
  <si>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</si>
  <si>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</si>
  <si>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 xml:space="preserve">ИТОГО  </t>
  </si>
  <si>
    <t>Прочие субсидии бюджетам городских округов (мероприятия по организации отдыха детей в каникулярное время)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</si>
  <si>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</si>
  <si>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</si>
  <si>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</si>
  <si>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</si>
  <si>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</si>
  <si>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</si>
  <si>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</si>
  <si>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</si>
  <si>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</si>
  <si>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</si>
  <si>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</si>
  <si>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</si>
  <si>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</si>
  <si>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</si>
  <si>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</si>
  <si>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</si>
  <si>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</si>
  <si>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</si>
  <si>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</si>
  <si>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</si>
  <si>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</si>
  <si>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</si>
  <si>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</si>
  <si>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</si>
  <si>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</si>
  <si>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</si>
  <si>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</si>
  <si>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2 02 29 999 04 0013 150</t>
  </si>
  <si>
    <t>2 02 29 999 04 0016 150</t>
  </si>
  <si>
    <t>2 02 29 999 04 0017 150</t>
  </si>
  <si>
    <t>2 02 30 024 04 0002 150</t>
  </si>
  <si>
    <t>2 02 30 024 04 0003 150</t>
  </si>
  <si>
    <t>2 02 30 024 04 0004 150</t>
  </si>
  <si>
    <t>2 02 39 999 04 0003 150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</si>
  <si>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</si>
  <si>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</si>
  <si>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по дополнительному нормативу: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</si>
  <si>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</si>
  <si>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</si>
  <si>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</si>
  <si>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</si>
  <si>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</si>
  <si>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</si>
  <si>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</si>
  <si>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2 02 29 999 04 0035 150</t>
  </si>
  <si>
    <t>Прочие субсидии бюджетам городских округов (проведение работ по капитальному ремонту зданий региональных (муниципальных) общеобразовательных организаций)</t>
  </si>
  <si>
    <t>2 02 29 999 04 0036 150</t>
  </si>
  <si>
    <t>Прочие субсидии бюджетам городских округов (оснащение отремонтированных зданий общеобразовательных организаций средствами обучения и воспитания)</t>
  </si>
  <si>
    <t>2 02 29 999 04 0038 150</t>
  </si>
  <si>
    <t>Прочие субсидии бюджетам городских округов (благоустройство лесопарковых зон)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</si>
  <si>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области)</t>
  </si>
  <si>
    <t>2 02 30 024 04 0006 150</t>
  </si>
  <si>
    <t>2 02 39 999 04 0009 150</t>
  </si>
  <si>
    <t>2 02 39 999 04 0010 150</t>
  </si>
  <si>
    <t xml:space="preserve">на 2025 год 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</si>
  <si>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</si>
  <si>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</si>
  <si>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</si>
  <si>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</si>
  <si>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</si>
  <si>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</si>
  <si>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</si>
  <si>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</si>
  <si>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</si>
  <si>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</si>
  <si>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</si>
  <si>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</si>
  <si>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</si>
  <si>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</si>
  <si>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</si>
  <si>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</si>
  <si>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 (благоустройство скверов)</t>
  </si>
  <si>
    <t>2 02 29999 04 0005 150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</si>
  <si>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</si>
  <si>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2 02 29999 04 0043 150</t>
  </si>
  <si>
    <t>2 02 29999 04 0045 150</t>
  </si>
  <si>
    <t>Прочие субсидии бюджетам городских округов (мероприятия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области)</t>
  </si>
  <si>
    <t>Прочие субсидии бюджетам городских округов (благоустройство территорий муниципальных общеобразовательных организаций, в зданиях которых выполнен капитальный ремонт)</t>
  </si>
  <si>
    <t xml:space="preserve">Прочие субсидии бюджетам городских округов (на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 </t>
  </si>
  <si>
    <t>Субвенции бюджетам городских округов на выполнение  передаваемых полномочий субъектов Российской Федерации (создание комиссий по делам несовершеннолетних и защите их прав муниципальных образований Московской области)</t>
  </si>
  <si>
    <t>Субвенции бюджетам городских округов на выполнение  передаваемых полномочий субъектов Российской Федерации (организация мероприятий при осуществлении деятельности по обращению с собаками без владельцев)</t>
  </si>
  <si>
    <t>Субвенции бюджетам городских округов на выполнение  передаваемых полномочий субъектов Российской Федерации  (создание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</si>
  <si>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 передаваемых полномочий субъектов Российской Федерации  (организации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</si>
  <si>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</si>
  <si>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бюдетам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</si>
  <si>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2 02 35303 04 0000 150</t>
  </si>
  <si>
    <t>Прочие субвенции бюджетам городских округов (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</si>
  <si>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</si>
  <si>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</si>
  <si>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</si>
  <si>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</si>
  <si>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</si>
  <si>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</si>
  <si>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</si>
  <si>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2 02 35179 04 0000 150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</si>
  <si>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</si>
  <si>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</si>
  <si>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1 01 02 130 01 1000 110</t>
  </si>
  <si>
    <t>1 01 02 140 01 1000 110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</si>
  <si>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</si>
  <si>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</si>
  <si>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</si>
  <si>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</si>
  <si>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бюджета городского округа Электросталь Московской области на 2024 год  и на плановый период  2025 и 2026 годов</t>
  </si>
  <si>
    <t xml:space="preserve"> Сумма на 2024 год </t>
  </si>
  <si>
    <t xml:space="preserve">на 2026 год </t>
  </si>
  <si>
    <t>2 02 20 302 04 0000 150</t>
  </si>
  <si>
    <t>2 02 29999 04 0002 150</t>
  </si>
  <si>
    <t>Прочие субсидии бюджетам городских округов (реализация мероприятий по улучшению жилищных условий многодетных семей)</t>
  </si>
  <si>
    <t>2 02 29999 04 0050 150</t>
  </si>
  <si>
    <t>Прочие субсидии бюджетам городских округов (укрепление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коллектива)</t>
  </si>
  <si>
    <t>2 02 29999 04 0051 150</t>
  </si>
  <si>
    <t>Прочие субсидии бюджетам городских округов (капитальный ремонт сетей водоснабжения, водоотведения, теплоснабжения )</t>
  </si>
  <si>
    <t>2 02 30024 04 0008 150</t>
  </si>
  <si>
    <t>Субвенции бюджетам городских округов на выполнение  передаваемых полномочий субъектов Российской Федерации (осуществление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помещений)</t>
  </si>
  <si>
    <t>Налог на доходы физических лиц по дополнительному нормативу(2024-24,427780%; 2025-14,543271%; 2026-15,463239%)</t>
  </si>
  <si>
    <t>Налог на доходы физических лиц по дополнительному нормативу (2024 - 21,266538%; 2025-12,661201%; 2026-13,462114%)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</si>
  <si>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(обеспечение мероприятий по переселению граждан из аварийного жилищного фонда, признанного таковым после 1 января 2017 года)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</si>
  <si>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</si>
  <si>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Прочие субвенции бюджетам городских округов (предоставление жилищного сертификата и единовременной социальной выплаты)</t>
  </si>
  <si>
    <t>2 02 39 999 04 0012 150</t>
  </si>
  <si>
    <t>2 02 39 999 04 0013 150</t>
  </si>
  <si>
    <t>2 02 39 999 04 0014 150</t>
  </si>
  <si>
    <t>2 02 39 999 04 0015 150</t>
  </si>
  <si>
    <t>Прочие субвенции бюджетам городских округов (выплата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аттестации)</t>
  </si>
  <si>
    <t>Прочие субвенции бюджетам городских округов (выплату пособия педагогическим работникам муниципальных дошкольных и общеобразовательных организаций - молодым специалистам: дошкольное образование)</t>
  </si>
  <si>
    <t>Прочие субвенции бюджетам городских округов (выплата пособия педагогическим работникам муниципальных дошкольных и общеобразовательных организаций - молодым специалистам: начальное, основное, среднее общее)</t>
  </si>
  <si>
    <t>Прочие субвенции бюджетам городских округов (обеспечение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</si>
  <si>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2 02 39 999 04 0016 150</t>
  </si>
  <si>
    <t>2 02 40 000 00 0000 150</t>
  </si>
  <si>
    <t>Иные межбюджетные трансферты</t>
  </si>
  <si>
    <t>2 02 49999 04 0000 150</t>
  </si>
  <si>
    <t xml:space="preserve">Прочие межбюджетные трансферты, передаваемые бюджетам  городских округов </t>
  </si>
  <si>
    <t>2 02 49999 04 0004 150</t>
  </si>
  <si>
    <t>Прочие межбюджетные трансферты, передаваемые бюджетам городских округов (резервный фонд Правительства Московской области)</t>
  </si>
  <si>
    <t>"Приложение № 1
к решению Совета депутатов
городского округа Электросталь
Московской области
от 21.12.2023 № 312/47</t>
  </si>
  <si>
    <t xml:space="preserve">_x000D_".
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</si>
  <si>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</si>
  <si>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</si>
  <si>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ПРОЧИЕ НЕНАЛОГОВЫЕ ДОХОДЫ</t>
  </si>
  <si>
    <t>1 17 00 000 00 0000 000</t>
  </si>
  <si>
    <t>1 17 05 000 00 0000 180</t>
  </si>
  <si>
    <t>Прочие неналоговые доходы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</si>
  <si>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(Реализация мероприятий по строительству и реконструкции объектов теплоснабжения)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</si>
  <si>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(модернизация, техническое перевооружение) объектов теплоснабжения муниципальной собственности)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</si>
  <si>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организациях(питание мобилизованные)</t>
  </si>
  <si>
    <t>Прочие субсидии бюджетам городских округов (организация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(питание в каникулярный период)</t>
  </si>
  <si>
    <t>2 02 29999 04 0056 150</t>
  </si>
  <si>
    <t>2 02 29999 04 0057 150</t>
  </si>
  <si>
    <t>2 02 29999 04 0058 150</t>
  </si>
  <si>
    <t>Прочие субсидии бюджетам городских округов (оснащение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систем)</t>
  </si>
  <si>
    <t>Прочие субсидии бюджетам городских округов (капитальный ремонт объектов теплоснабжения, расположенных на территории военных городков, переданных из федеральной собственности в собственность муниципальных образований Московской области)</t>
  </si>
  <si>
    <t>Прочие субсидии бюджетам городских округов (капитальный ремонт сетей теплоснабжения на территории  муниципальных образований Московской области)</t>
  </si>
  <si>
    <t>2 02 49999 04 0009 150</t>
  </si>
  <si>
    <t>2 02 49999 04 0011 150</t>
  </si>
  <si>
    <t>2 02 49999 04 0012 150</t>
  </si>
  <si>
    <t>2 02 49999 04 0016 150</t>
  </si>
  <si>
    <t>Прочие межбюджетные трансферты, передаваемые бюджетам 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</si>
  <si>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Прочие межбюджетные трансферты, передаваемые бюджетам  городских округов (предоставление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организациях)</t>
  </si>
  <si>
    <t>Прочие межбюджетные трансферты, передаваемые бюджетам  городских округов (финансирование организаций дополнительного образования сферы культуры, направленное на социальную поддержку одаренных детей)</t>
  </si>
  <si>
    <t>Прочие межбюджетные трансферты, передаваемые бюджетам  городских округов (финансовое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культуры)</t>
  </si>
  <si>
    <t xml:space="preserve">Приложение 1
к решению Совета депутатов
городского округа Электросталь
Московской области
от 27.06.2024 № 352/53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</si>
</sst>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" fillId="0" borderId="3" xfId="0" applyFont="1" applyFill="1" applyBorder="1"/>
    <xf numFmtId="0" fontId="0" fillId="0" borderId="0" xfId="0" applyFill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4" fillId="0" borderId="7" xfId="0" applyNumberFormat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165" fontId="3" fillId="0" borderId="25" xfId="0" applyNumberFormat="1" applyFont="1" applyFill="1" applyBorder="1" applyAlignment="1">
      <alignment vertical="center" wrapText="1"/>
    </xf>
    <xf numFmtId="165" fontId="3" fillId="0" borderId="26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vertical="center" wrapText="1"/>
    </xf>
    <xf numFmtId="0" fontId="4" fillId="0" borderId="3" xfId="0" applyNumberFormat="1" applyFont="1" applyFill="1" applyBorder="1"/>
    <xf numFmtId="165" fontId="4" fillId="0" borderId="27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left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wrapText="1"/>
    </xf>
    <xf numFmtId="165" fontId="4" fillId="0" borderId="32" xfId="0" applyNumberFormat="1" applyFont="1" applyFill="1" applyBorder="1" applyAlignment="1">
      <alignment vertical="center" wrapText="1"/>
    </xf>
    <xf numFmtId="165" fontId="4" fillId="0" borderId="31" xfId="0" applyNumberFormat="1" applyFont="1" applyFill="1" applyBorder="1" applyAlignment="1">
      <alignment horizontal="right" vertical="center" wrapText="1"/>
    </xf>
    <xf numFmtId="165" fontId="4" fillId="0" borderId="33" xfId="0" applyNumberFormat="1" applyFont="1" applyFill="1" applyBorder="1" applyAlignment="1">
      <alignment horizontal="right" vertical="center"/>
    </xf>
    <xf numFmtId="0" fontId="4" fillId="0" borderId="21" xfId="0" applyNumberFormat="1" applyFont="1" applyFill="1" applyBorder="1" applyAlignment="1">
      <alignment horizontal="left" vertical="center" wrapText="1"/>
    </xf>
    <xf numFmtId="165" fontId="4" fillId="0" borderId="21" xfId="0" applyNumberFormat="1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horizontal="right" vertical="center" wrapText="1"/>
    </xf>
    <xf numFmtId="165" fontId="3" fillId="0" borderId="33" xfId="0" applyNumberFormat="1" applyFont="1" applyFill="1" applyBorder="1" applyAlignment="1">
      <alignment horizontal="right" vertical="center"/>
    </xf>
    <xf numFmtId="165" fontId="3" fillId="0" borderId="21" xfId="0" applyNumberFormat="1" applyFont="1" applyFill="1" applyBorder="1" applyAlignment="1">
      <alignment vertical="center" wrapText="1"/>
    </xf>
    <xf numFmtId="49" fontId="7" fillId="0" borderId="34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165" fontId="4" fillId="0" borderId="35" xfId="0" applyNumberFormat="1" applyFont="1" applyFill="1" applyBorder="1" applyAlignment="1">
      <alignment horizontal="right" vertical="center"/>
    </xf>
    <xf numFmtId="165" fontId="4" fillId="0" borderId="36" xfId="0" applyNumberFormat="1" applyFont="1" applyFill="1" applyBorder="1" applyAlignment="1">
      <alignment horizontal="right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23" xfId="0" applyNumberFormat="1" applyFont="1" applyFill="1" applyBorder="1" applyAlignment="1">
      <alignment vertical="center" wrapText="1"/>
    </xf>
    <xf numFmtId="0" fontId="3" fillId="0" borderId="24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abSelected="1" zoomScaleNormal="100" workbookViewId="0">
      <selection activeCell="D1" sqref="D1:E1"/>
    </sheetView>
  </sheetViews>
  <sheetFormatPr defaultColWidth="9.140625" defaultRowHeight="15" x14ac:dyDescent="0.25"/>
  <cols>
    <col min="1" max="1" width="21.5703125" style="11" customWidth="1"/>
    <col min="2" max="2" width="69.85546875" style="11" customWidth="1"/>
    <col min="3" max="3" width="14.42578125" style="11" customWidth="1"/>
    <col min="4" max="4" width="15.140625" style="11" customWidth="1"/>
    <col min="5" max="5" width="13.28515625" style="11" customWidth="1"/>
    <col min="6" max="16384" width="9.140625" style="11"/>
  </cols>
  <sheetData>
    <row r="1" spans="1:5" s="9" customFormat="1" ht="81.75" customHeight="1" x14ac:dyDescent="0.25">
      <c r="A1" s="10"/>
      <c r="B1" s="10"/>
      <c r="C1" s="10"/>
      <c r="D1" s="68" t="s">
        <v>299</v>
      </c>
      <c r="E1" s="68"/>
    </row>
    <row r="2" spans="1:5" s="9" customFormat="1" ht="66" customHeight="1" x14ac:dyDescent="0.25">
      <c r="A2" s="10"/>
      <c r="B2" s="10"/>
      <c r="C2" s="10"/>
      <c r="D2" s="68" t="s">
        <v>273</v>
      </c>
      <c r="E2" s="68"/>
    </row>
    <row r="3" spans="1:5" ht="29.25" customHeight="1" x14ac:dyDescent="0.25">
      <c r="A3" s="71" t="s">
        <v>241</v>
      </c>
      <c r="B3" s="71"/>
      <c r="C3" s="71"/>
      <c r="D3" s="71"/>
      <c r="E3" s="71"/>
    </row>
    <row r="4" spans="1:5" ht="15.75" thickBot="1" x14ac:dyDescent="0.3">
      <c r="A4" s="72" t="s">
        <v>0</v>
      </c>
      <c r="B4" s="72"/>
      <c r="C4" s="72"/>
      <c r="D4" s="72"/>
      <c r="E4" s="72"/>
    </row>
    <row r="5" spans="1:5" ht="15.75" thickBot="1" x14ac:dyDescent="0.3">
      <c r="A5" s="62" t="s">
        <v>1</v>
      </c>
      <c r="B5" s="64" t="s">
        <v>2</v>
      </c>
      <c r="C5" s="66" t="s">
        <v>242</v>
      </c>
      <c r="D5" s="69" t="s">
        <v>3</v>
      </c>
      <c r="E5" s="70"/>
    </row>
    <row r="6" spans="1:5" ht="15" customHeight="1" thickBot="1" x14ac:dyDescent="0.3">
      <c r="A6" s="63"/>
      <c r="B6" s="65"/>
      <c r="C6" s="67"/>
      <c r="D6" s="12" t="s">
        <v>192</v>
      </c>
      <c r="E6" s="13" t="s">
        <v>243</v>
      </c>
    </row>
    <row r="7" spans="1:5" ht="15" customHeight="1" thickBot="1" x14ac:dyDescent="0.3">
      <c r="A7" s="14">
        <v>1</v>
      </c>
      <c r="B7" s="15">
        <v>2</v>
      </c>
      <c r="C7" s="16">
        <v>3</v>
      </c>
      <c r="D7" s="17">
        <v>4</v>
      </c>
      <c r="E7" s="18">
        <v>5</v>
      </c>
    </row>
    <row r="8" spans="1:5" ht="23.25" customHeight="1" x14ac:dyDescent="0.25">
      <c r="A8" s="19" t="s">
        <v>4</v>
      </c>
      <c r="B8" s="20" t="s">
        <v>5</v>
      </c>
      <c r="C8" s="21">
        <f>C9+C21+C27+C35+C41+C46+C57+C62+C68+C77+C94</f>
        <v>4733747.6684400002</v>
      </c>
      <c r="D8" s="21">
        <f t="shared" ref="D8:E8" si="0">D9+D21+D27+D35+D41+D46+D57+D62+D68+D77</f>
        <v>4210853.7805900006</v>
      </c>
      <c r="E8" s="24">
        <f t="shared" si="0"/>
        <v>4539435.6950000003</v>
      </c>
    </row>
    <row r="9" spans="1:5" ht="21" customHeight="1" x14ac:dyDescent="0.25">
      <c r="A9" s="22" t="s">
        <v>6</v>
      </c>
      <c r="B9" s="1" t="s">
        <v>7</v>
      </c>
      <c r="C9" s="23">
        <f>C10</f>
        <v>2891509.55</v>
      </c>
      <c r="D9" s="23">
        <f t="shared" ref="D9:E9" si="1">D10</f>
        <v>2371201</v>
      </c>
      <c r="E9" s="24">
        <f t="shared" si="1"/>
        <v>2582293</v>
      </c>
    </row>
    <row r="10" spans="1:5" ht="25.5" customHeight="1" x14ac:dyDescent="0.25">
      <c r="A10" s="22" t="s">
        <v>8</v>
      </c>
      <c r="B10" s="1" t="s">
        <v>9</v>
      </c>
      <c r="C10" s="23">
        <f>SUM(C11:C17)</f>
        <v>2891509.55</v>
      </c>
      <c r="D10" s="23">
        <f t="shared" ref="D10:E10" si="2">SUM(D11:D17)</f>
        <v>2371201</v>
      </c>
      <c r="E10" s="24">
        <f t="shared" si="2"/>
        <v>2582293</v>
      </c>
    </row>
    <row r="11" spans="1:5" ht="48" customHeight="1" x14ac:dyDescent="0.25">
      <c r="A11" s="6" t="s">
        <v>10</v>
      </c>
      <c r="B11" s="30" t="s">
        <v>11</v>
      </c>
      <c r="C11" s="25">
        <v>2587873.65</v>
      </c>
      <c r="D11" s="25">
        <v>2120656</v>
      </c>
      <c r="E11" s="8">
        <v>2299261</v>
      </c>
    </row>
    <row r="12" spans="1:5" ht="61.5" customHeight="1" x14ac:dyDescent="0.25">
      <c r="A12" s="6" t="s">
        <v>12</v>
      </c>
      <c r="B12" s="4" t="s">
        <v>13</v>
      </c>
      <c r="C12" s="5">
        <v>6000</v>
      </c>
      <c r="D12" s="25">
        <v>5054</v>
      </c>
      <c r="E12" s="8">
        <v>6300</v>
      </c>
    </row>
    <row r="13" spans="1:5" ht="30" customHeight="1" x14ac:dyDescent="0.25">
      <c r="A13" s="6" t="s">
        <v>14</v>
      </c>
      <c r="B13" s="4" t="s">
        <v>15</v>
      </c>
      <c r="C13" s="5">
        <v>40000</v>
      </c>
      <c r="D13" s="25">
        <v>34392</v>
      </c>
      <c r="E13" s="8">
        <v>39400</v>
      </c>
    </row>
    <row r="14" spans="1:5" ht="48.75" customHeight="1" x14ac:dyDescent="0.25">
      <c r="A14" s="6" t="s">
        <v>16</v>
      </c>
      <c r="B14" s="4" t="s">
        <v>17</v>
      </c>
      <c r="C14" s="5">
        <v>15306</v>
      </c>
      <c r="D14" s="25">
        <v>9621</v>
      </c>
      <c r="E14" s="8">
        <v>10802</v>
      </c>
    </row>
    <row r="15" spans="1:5" ht="48.75" customHeight="1" x14ac:dyDescent="0.25">
      <c r="A15" s="6" t="s">
        <v>172</v>
      </c>
      <c r="B15" s="4" t="s">
        <v>173</v>
      </c>
      <c r="C15" s="5">
        <v>100665</v>
      </c>
      <c r="D15" s="7">
        <v>91361</v>
      </c>
      <c r="E15" s="8">
        <v>90830</v>
      </c>
    </row>
    <row r="16" spans="1:5" ht="48.75" customHeight="1" x14ac:dyDescent="0.25">
      <c r="A16" s="6" t="s">
        <v>235</v>
      </c>
      <c r="B16" s="4" t="s">
        <v>233</v>
      </c>
      <c r="C16" s="5">
        <v>45000</v>
      </c>
      <c r="D16" s="7">
        <v>40117</v>
      </c>
      <c r="E16" s="8">
        <v>45800</v>
      </c>
    </row>
    <row r="17" spans="1:5" ht="48.75" customHeight="1" x14ac:dyDescent="0.25">
      <c r="A17" s="6" t="s">
        <v>236</v>
      </c>
      <c r="B17" s="4" t="s">
        <v>234</v>
      </c>
      <c r="C17" s="5">
        <v>96664.9</v>
      </c>
      <c r="D17" s="7">
        <v>70000</v>
      </c>
      <c r="E17" s="8">
        <v>89900</v>
      </c>
    </row>
    <row r="18" spans="1:5" x14ac:dyDescent="0.25">
      <c r="A18" s="6"/>
      <c r="B18" s="4" t="s">
        <v>174</v>
      </c>
      <c r="C18" s="5">
        <f>C19+C20</f>
        <v>1797489.5865307073</v>
      </c>
      <c r="D18" s="5">
        <f t="shared" ref="D18:E18" si="3">D19+D20</f>
        <v>1172338.4720822885</v>
      </c>
      <c r="E18" s="8">
        <f t="shared" si="3"/>
        <v>1316303.1088411848</v>
      </c>
    </row>
    <row r="19" spans="1:5" ht="24.75" customHeight="1" x14ac:dyDescent="0.25">
      <c r="A19" s="6"/>
      <c r="B19" s="4" t="s">
        <v>253</v>
      </c>
      <c r="C19" s="5">
        <f>(C10-C14-C15-C17)/39.42778%*24.42778%+C14</f>
        <v>1675022.4783306844</v>
      </c>
      <c r="D19" s="5">
        <f>(D10-D14-D15-D17)/29.543271%*14.543271%+D14</f>
        <v>1092723.1783724967</v>
      </c>
      <c r="E19" s="8">
        <f>(E10-E14-E15-E17)/30.463239%*15.463239%+E14</f>
        <v>1224360.0440044147</v>
      </c>
    </row>
    <row r="20" spans="1:5" ht="24.75" customHeight="1" x14ac:dyDescent="0.25">
      <c r="A20" s="6"/>
      <c r="B20" s="4" t="s">
        <v>254</v>
      </c>
      <c r="C20" s="5">
        <f>(C15+C17)/34.266538%*21.266538%</f>
        <v>122467.10820002302</v>
      </c>
      <c r="D20" s="5">
        <f>(D15+D17)/25.661201%*12.661201%</f>
        <v>79615.293709791687</v>
      </c>
      <c r="E20" s="8">
        <f>(E15+E17)/26.462114%*13.462114%</f>
        <v>91943.064836770034</v>
      </c>
    </row>
    <row r="21" spans="1:5" ht="38.25" customHeight="1" x14ac:dyDescent="0.25">
      <c r="A21" s="22" t="s">
        <v>18</v>
      </c>
      <c r="B21" s="1" t="s">
        <v>19</v>
      </c>
      <c r="C21" s="2">
        <f>C22</f>
        <v>19522</v>
      </c>
      <c r="D21" s="2">
        <f t="shared" ref="D21:E21" si="4">D22</f>
        <v>20732</v>
      </c>
      <c r="E21" s="3">
        <f t="shared" si="4"/>
        <v>21606</v>
      </c>
    </row>
    <row r="22" spans="1:5" ht="23.25" customHeight="1" x14ac:dyDescent="0.25">
      <c r="A22" s="22" t="s">
        <v>20</v>
      </c>
      <c r="B22" s="1" t="s">
        <v>21</v>
      </c>
      <c r="C22" s="2">
        <f>SUM(C23:C26)</f>
        <v>19522</v>
      </c>
      <c r="D22" s="2">
        <f t="shared" ref="D22:E22" si="5">SUM(D23:D26)</f>
        <v>20732</v>
      </c>
      <c r="E22" s="3">
        <f t="shared" si="5"/>
        <v>21606</v>
      </c>
    </row>
    <row r="23" spans="1:5" ht="39" customHeight="1" x14ac:dyDescent="0.25">
      <c r="A23" s="6" t="s">
        <v>22</v>
      </c>
      <c r="B23" s="4" t="s">
        <v>23</v>
      </c>
      <c r="C23" s="5">
        <v>9745</v>
      </c>
      <c r="D23" s="25">
        <v>10327</v>
      </c>
      <c r="E23" s="8">
        <v>10740</v>
      </c>
    </row>
    <row r="24" spans="1:5" ht="51.75" customHeight="1" x14ac:dyDescent="0.25">
      <c r="A24" s="6" t="s">
        <v>24</v>
      </c>
      <c r="B24" s="4" t="s">
        <v>25</v>
      </c>
      <c r="C24" s="5">
        <v>55</v>
      </c>
      <c r="D24" s="25">
        <v>58</v>
      </c>
      <c r="E24" s="8">
        <v>61</v>
      </c>
    </row>
    <row r="25" spans="1:5" ht="38.25" customHeight="1" x14ac:dyDescent="0.25">
      <c r="A25" s="6" t="s">
        <v>26</v>
      </c>
      <c r="B25" s="4" t="s">
        <v>27</v>
      </c>
      <c r="C25" s="5">
        <v>10802</v>
      </c>
      <c r="D25" s="25">
        <v>11448</v>
      </c>
      <c r="E25" s="8">
        <v>11906</v>
      </c>
    </row>
    <row r="26" spans="1:5" ht="43.5" customHeight="1" x14ac:dyDescent="0.25">
      <c r="A26" s="6" t="s">
        <v>28</v>
      </c>
      <c r="B26" s="4" t="s">
        <v>29</v>
      </c>
      <c r="C26" s="26">
        <v>-1080</v>
      </c>
      <c r="D26" s="27">
        <v>-1101</v>
      </c>
      <c r="E26" s="28">
        <v>-1101</v>
      </c>
    </row>
    <row r="27" spans="1:5" ht="27" customHeight="1" x14ac:dyDescent="0.25">
      <c r="A27" s="22" t="s">
        <v>30</v>
      </c>
      <c r="B27" s="1" t="s">
        <v>31</v>
      </c>
      <c r="C27" s="2">
        <f>C28+C31+C33</f>
        <v>729244</v>
      </c>
      <c r="D27" s="2">
        <f t="shared" ref="D27:E27" si="6">D28+D31+D33</f>
        <v>880986</v>
      </c>
      <c r="E27" s="3">
        <f t="shared" si="6"/>
        <v>1060536</v>
      </c>
    </row>
    <row r="28" spans="1:5" ht="18" customHeight="1" x14ac:dyDescent="0.25">
      <c r="A28" s="22" t="s">
        <v>32</v>
      </c>
      <c r="B28" s="1" t="s">
        <v>33</v>
      </c>
      <c r="C28" s="2">
        <f>C29+C30</f>
        <v>676403</v>
      </c>
      <c r="D28" s="2">
        <f t="shared" ref="D28:E28" si="7">D29+D30</f>
        <v>822073</v>
      </c>
      <c r="E28" s="3">
        <f t="shared" si="7"/>
        <v>996314</v>
      </c>
    </row>
    <row r="29" spans="1:5" ht="24.75" customHeight="1" x14ac:dyDescent="0.25">
      <c r="A29" s="6" t="s">
        <v>34</v>
      </c>
      <c r="B29" s="4" t="s">
        <v>35</v>
      </c>
      <c r="C29" s="5">
        <v>565217</v>
      </c>
      <c r="D29" s="25">
        <v>685026</v>
      </c>
      <c r="E29" s="8">
        <v>835414</v>
      </c>
    </row>
    <row r="30" spans="1:5" ht="23.25" customHeight="1" x14ac:dyDescent="0.25">
      <c r="A30" s="6" t="s">
        <v>36</v>
      </c>
      <c r="B30" s="4" t="s">
        <v>37</v>
      </c>
      <c r="C30" s="5">
        <v>111186</v>
      </c>
      <c r="D30" s="25">
        <v>137047</v>
      </c>
      <c r="E30" s="8">
        <v>160900</v>
      </c>
    </row>
    <row r="31" spans="1:5" ht="23.25" customHeight="1" x14ac:dyDescent="0.25">
      <c r="A31" s="22" t="s">
        <v>38</v>
      </c>
      <c r="B31" s="1" t="s">
        <v>39</v>
      </c>
      <c r="C31" s="2">
        <f>C32</f>
        <v>51024</v>
      </c>
      <c r="D31" s="2">
        <f t="shared" ref="D31:E31" si="8">D32</f>
        <v>56939</v>
      </c>
      <c r="E31" s="3">
        <f t="shared" si="8"/>
        <v>62082</v>
      </c>
    </row>
    <row r="32" spans="1:5" ht="23.25" customHeight="1" x14ac:dyDescent="0.25">
      <c r="A32" s="6" t="s">
        <v>40</v>
      </c>
      <c r="B32" s="4" t="s">
        <v>41</v>
      </c>
      <c r="C32" s="5">
        <v>51024</v>
      </c>
      <c r="D32" s="25">
        <v>56939</v>
      </c>
      <c r="E32" s="8">
        <v>62082</v>
      </c>
    </row>
    <row r="33" spans="1:5" ht="23.25" customHeight="1" x14ac:dyDescent="0.25">
      <c r="A33" s="22" t="s">
        <v>226</v>
      </c>
      <c r="B33" s="1" t="s">
        <v>227</v>
      </c>
      <c r="C33" s="2">
        <f>C34</f>
        <v>1817</v>
      </c>
      <c r="D33" s="2">
        <f t="shared" ref="D33:E33" si="9">D34</f>
        <v>1974</v>
      </c>
      <c r="E33" s="29">
        <f t="shared" si="9"/>
        <v>2140</v>
      </c>
    </row>
    <row r="34" spans="1:5" ht="44.25" customHeight="1" x14ac:dyDescent="0.25">
      <c r="A34" s="6" t="s">
        <v>228</v>
      </c>
      <c r="B34" s="4" t="s">
        <v>229</v>
      </c>
      <c r="C34" s="5">
        <v>1817</v>
      </c>
      <c r="D34" s="7">
        <v>1974</v>
      </c>
      <c r="E34" s="8">
        <v>2140</v>
      </c>
    </row>
    <row r="35" spans="1:5" ht="27.75" customHeight="1" x14ac:dyDescent="0.25">
      <c r="A35" s="22" t="s">
        <v>42</v>
      </c>
      <c r="B35" s="1" t="s">
        <v>43</v>
      </c>
      <c r="C35" s="2">
        <f>C36+C38</f>
        <v>448180</v>
      </c>
      <c r="D35" s="2">
        <f t="shared" ref="D35:E35" si="10">D36+D38</f>
        <v>478952</v>
      </c>
      <c r="E35" s="3">
        <f t="shared" si="10"/>
        <v>502111</v>
      </c>
    </row>
    <row r="36" spans="1:5" ht="15" customHeight="1" x14ac:dyDescent="0.25">
      <c r="A36" s="22" t="s">
        <v>44</v>
      </c>
      <c r="B36" s="1" t="s">
        <v>45</v>
      </c>
      <c r="C36" s="2">
        <f>C37</f>
        <v>112478</v>
      </c>
      <c r="D36" s="2">
        <f t="shared" ref="D36:E36" si="11">D37</f>
        <v>130071</v>
      </c>
      <c r="E36" s="3">
        <f t="shared" si="11"/>
        <v>150416</v>
      </c>
    </row>
    <row r="37" spans="1:5" ht="31.5" customHeight="1" x14ac:dyDescent="0.25">
      <c r="A37" s="6" t="s">
        <v>46</v>
      </c>
      <c r="B37" s="4" t="s">
        <v>47</v>
      </c>
      <c r="C37" s="5">
        <v>112478</v>
      </c>
      <c r="D37" s="25">
        <v>130071</v>
      </c>
      <c r="E37" s="8">
        <v>150416</v>
      </c>
    </row>
    <row r="38" spans="1:5" ht="15" customHeight="1" x14ac:dyDescent="0.25">
      <c r="A38" s="22" t="s">
        <v>48</v>
      </c>
      <c r="B38" s="1" t="s">
        <v>49</v>
      </c>
      <c r="C38" s="2">
        <f>C39+C40</f>
        <v>335702</v>
      </c>
      <c r="D38" s="2">
        <f t="shared" ref="D38:E38" si="12">D39+D40</f>
        <v>348881</v>
      </c>
      <c r="E38" s="3">
        <f t="shared" si="12"/>
        <v>351695</v>
      </c>
    </row>
    <row r="39" spans="1:5" ht="15" customHeight="1" x14ac:dyDescent="0.25">
      <c r="A39" s="6" t="s">
        <v>50</v>
      </c>
      <c r="B39" s="4" t="s">
        <v>51</v>
      </c>
      <c r="C39" s="5">
        <v>300021</v>
      </c>
      <c r="D39" s="5">
        <v>311200</v>
      </c>
      <c r="E39" s="8">
        <v>313045</v>
      </c>
    </row>
    <row r="40" spans="1:5" ht="15" customHeight="1" x14ac:dyDescent="0.25">
      <c r="A40" s="6" t="s">
        <v>52</v>
      </c>
      <c r="B40" s="4" t="s">
        <v>53</v>
      </c>
      <c r="C40" s="5">
        <v>35681</v>
      </c>
      <c r="D40" s="5">
        <v>37681</v>
      </c>
      <c r="E40" s="8">
        <v>38650</v>
      </c>
    </row>
    <row r="41" spans="1:5" ht="22.5" customHeight="1" x14ac:dyDescent="0.25">
      <c r="A41" s="22" t="s">
        <v>54</v>
      </c>
      <c r="B41" s="1" t="s">
        <v>55</v>
      </c>
      <c r="C41" s="2">
        <f>C42+C44</f>
        <v>23393</v>
      </c>
      <c r="D41" s="2">
        <f t="shared" ref="D41:E41" si="13">D42+D44</f>
        <v>24675</v>
      </c>
      <c r="E41" s="3">
        <f t="shared" si="13"/>
        <v>25727</v>
      </c>
    </row>
    <row r="42" spans="1:5" ht="23.25" customHeight="1" x14ac:dyDescent="0.25">
      <c r="A42" s="22" t="s">
        <v>56</v>
      </c>
      <c r="B42" s="1" t="s">
        <v>57</v>
      </c>
      <c r="C42" s="2">
        <f>C43</f>
        <v>23258</v>
      </c>
      <c r="D42" s="2">
        <f t="shared" ref="D42:E42" si="14">D43</f>
        <v>24560</v>
      </c>
      <c r="E42" s="3">
        <f t="shared" si="14"/>
        <v>25592</v>
      </c>
    </row>
    <row r="43" spans="1:5" ht="27.75" customHeight="1" x14ac:dyDescent="0.25">
      <c r="A43" s="6" t="s">
        <v>58</v>
      </c>
      <c r="B43" s="4" t="s">
        <v>59</v>
      </c>
      <c r="C43" s="5">
        <v>23258</v>
      </c>
      <c r="D43" s="25">
        <v>24560</v>
      </c>
      <c r="E43" s="8">
        <v>25592</v>
      </c>
    </row>
    <row r="44" spans="1:5" ht="23.25" customHeight="1" x14ac:dyDescent="0.25">
      <c r="A44" s="22" t="s">
        <v>60</v>
      </c>
      <c r="B44" s="1" t="s">
        <v>61</v>
      </c>
      <c r="C44" s="2">
        <f>C45</f>
        <v>135</v>
      </c>
      <c r="D44" s="2">
        <f>D45</f>
        <v>115</v>
      </c>
      <c r="E44" s="3">
        <f>E45</f>
        <v>135</v>
      </c>
    </row>
    <row r="45" spans="1:5" ht="18.75" customHeight="1" x14ac:dyDescent="0.25">
      <c r="A45" s="6" t="s">
        <v>62</v>
      </c>
      <c r="B45" s="4" t="s">
        <v>63</v>
      </c>
      <c r="C45" s="5">
        <v>135</v>
      </c>
      <c r="D45" s="25">
        <v>115</v>
      </c>
      <c r="E45" s="8">
        <v>135</v>
      </c>
    </row>
    <row r="46" spans="1:5" ht="35.25" customHeight="1" x14ac:dyDescent="0.25">
      <c r="A46" s="22" t="s">
        <v>64</v>
      </c>
      <c r="B46" s="1" t="s">
        <v>65</v>
      </c>
      <c r="C46" s="2">
        <f>C47+C52+C54</f>
        <v>404949.745</v>
      </c>
      <c r="D46" s="2">
        <f t="shared" ref="D46:E46" si="15">D47+D52+D54</f>
        <v>379094.788</v>
      </c>
      <c r="E46" s="3">
        <f t="shared" si="15"/>
        <v>291785.03100000002</v>
      </c>
    </row>
    <row r="47" spans="1:5" ht="50.25" customHeight="1" x14ac:dyDescent="0.25">
      <c r="A47" s="22" t="s">
        <v>66</v>
      </c>
      <c r="B47" s="1" t="s">
        <v>67</v>
      </c>
      <c r="C47" s="2">
        <f>SUM(C48:C51)</f>
        <v>243031.136</v>
      </c>
      <c r="D47" s="2">
        <f t="shared" ref="D47:E47" si="16">SUM(D48:D51)</f>
        <v>223103.5</v>
      </c>
      <c r="E47" s="3">
        <f t="shared" si="16"/>
        <v>224104.29</v>
      </c>
    </row>
    <row r="48" spans="1:5" ht="39" customHeight="1" x14ac:dyDescent="0.25">
      <c r="A48" s="6" t="s">
        <v>68</v>
      </c>
      <c r="B48" s="4" t="s">
        <v>69</v>
      </c>
      <c r="C48" s="5">
        <v>215000</v>
      </c>
      <c r="D48" s="25">
        <v>195418</v>
      </c>
      <c r="E48" s="8">
        <v>195418</v>
      </c>
    </row>
    <row r="49" spans="1:5" ht="47.25" customHeight="1" x14ac:dyDescent="0.25">
      <c r="A49" s="6" t="s">
        <v>70</v>
      </c>
      <c r="B49" s="4" t="s">
        <v>71</v>
      </c>
      <c r="C49" s="5">
        <v>2725</v>
      </c>
      <c r="D49" s="25">
        <v>2564</v>
      </c>
      <c r="E49" s="8">
        <v>2564</v>
      </c>
    </row>
    <row r="50" spans="1:5" ht="51" customHeight="1" x14ac:dyDescent="0.25">
      <c r="A50" s="6" t="s">
        <v>72</v>
      </c>
      <c r="B50" s="4" t="s">
        <v>73</v>
      </c>
      <c r="C50" s="5">
        <v>306.13600000000002</v>
      </c>
      <c r="D50" s="25">
        <v>239.5</v>
      </c>
      <c r="E50" s="8">
        <v>244.29</v>
      </c>
    </row>
    <row r="51" spans="1:5" ht="23.25" customHeight="1" x14ac:dyDescent="0.25">
      <c r="A51" s="6" t="s">
        <v>74</v>
      </c>
      <c r="B51" s="4" t="s">
        <v>75</v>
      </c>
      <c r="C51" s="5">
        <v>25000</v>
      </c>
      <c r="D51" s="25">
        <v>24882</v>
      </c>
      <c r="E51" s="8">
        <v>25878</v>
      </c>
    </row>
    <row r="52" spans="1:5" ht="29.25" customHeight="1" x14ac:dyDescent="0.25">
      <c r="A52" s="22" t="s">
        <v>76</v>
      </c>
      <c r="B52" s="1" t="s">
        <v>77</v>
      </c>
      <c r="C52" s="2">
        <f>C53</f>
        <v>375</v>
      </c>
      <c r="D52" s="2">
        <f t="shared" ref="D52:E52" si="17">D53</f>
        <v>125</v>
      </c>
      <c r="E52" s="3">
        <f t="shared" si="17"/>
        <v>130</v>
      </c>
    </row>
    <row r="53" spans="1:5" ht="28.5" customHeight="1" x14ac:dyDescent="0.25">
      <c r="A53" s="6" t="s">
        <v>78</v>
      </c>
      <c r="B53" s="4" t="s">
        <v>79</v>
      </c>
      <c r="C53" s="5">
        <v>375</v>
      </c>
      <c r="D53" s="25">
        <v>125</v>
      </c>
      <c r="E53" s="8">
        <v>130</v>
      </c>
    </row>
    <row r="54" spans="1:5" ht="48.75" customHeight="1" x14ac:dyDescent="0.25">
      <c r="A54" s="22" t="s">
        <v>80</v>
      </c>
      <c r="B54" s="1" t="s">
        <v>81</v>
      </c>
      <c r="C54" s="2">
        <f>C55+C56</f>
        <v>161543.609</v>
      </c>
      <c r="D54" s="2">
        <f t="shared" ref="D54:E54" si="18">D55+D56</f>
        <v>155866.288</v>
      </c>
      <c r="E54" s="3">
        <f t="shared" si="18"/>
        <v>67550.741000000009</v>
      </c>
    </row>
    <row r="55" spans="1:5" ht="49.5" customHeight="1" x14ac:dyDescent="0.25">
      <c r="A55" s="6" t="s">
        <v>82</v>
      </c>
      <c r="B55" s="4" t="s">
        <v>83</v>
      </c>
      <c r="C55" s="5">
        <v>143114.959</v>
      </c>
      <c r="D55" s="25">
        <v>140256.288</v>
      </c>
      <c r="E55" s="8">
        <v>51120.741000000002</v>
      </c>
    </row>
    <row r="56" spans="1:5" ht="63" customHeight="1" x14ac:dyDescent="0.25">
      <c r="A56" s="6" t="s">
        <v>164</v>
      </c>
      <c r="B56" s="4" t="s">
        <v>163</v>
      </c>
      <c r="C56" s="5">
        <v>18428.650000000001</v>
      </c>
      <c r="D56" s="7">
        <v>15610</v>
      </c>
      <c r="E56" s="8">
        <v>16430</v>
      </c>
    </row>
    <row r="57" spans="1:5" ht="29.25" customHeight="1" x14ac:dyDescent="0.25">
      <c r="A57" s="22" t="s">
        <v>84</v>
      </c>
      <c r="B57" s="1" t="s">
        <v>85</v>
      </c>
      <c r="C57" s="2">
        <f>C58</f>
        <v>8875</v>
      </c>
      <c r="D57" s="2">
        <f t="shared" ref="D57:E57" si="19">D58</f>
        <v>5899</v>
      </c>
      <c r="E57" s="3">
        <f t="shared" si="19"/>
        <v>5899</v>
      </c>
    </row>
    <row r="58" spans="1:5" ht="15" customHeight="1" x14ac:dyDescent="0.25">
      <c r="A58" s="22" t="s">
        <v>86</v>
      </c>
      <c r="B58" s="1" t="s">
        <v>87</v>
      </c>
      <c r="C58" s="2">
        <f>SUM(C59:C61)</f>
        <v>8875</v>
      </c>
      <c r="D58" s="2">
        <f t="shared" ref="D58:E58" si="20">SUM(D59:D61)</f>
        <v>5899</v>
      </c>
      <c r="E58" s="3">
        <f t="shared" si="20"/>
        <v>5899</v>
      </c>
    </row>
    <row r="59" spans="1:5" ht="23.25" customHeight="1" x14ac:dyDescent="0.25">
      <c r="A59" s="6" t="s">
        <v>88</v>
      </c>
      <c r="B59" s="4" t="s">
        <v>89</v>
      </c>
      <c r="C59" s="5">
        <v>516</v>
      </c>
      <c r="D59" s="5">
        <v>350</v>
      </c>
      <c r="E59" s="8">
        <v>350</v>
      </c>
    </row>
    <row r="60" spans="1:5" ht="15" customHeight="1" x14ac:dyDescent="0.25">
      <c r="A60" s="6" t="s">
        <v>90</v>
      </c>
      <c r="B60" s="4" t="s">
        <v>91</v>
      </c>
      <c r="C60" s="5">
        <v>8000</v>
      </c>
      <c r="D60" s="5">
        <v>5300</v>
      </c>
      <c r="E60" s="8">
        <v>5300</v>
      </c>
    </row>
    <row r="61" spans="1:5" ht="15" customHeight="1" x14ac:dyDescent="0.25">
      <c r="A61" s="6" t="s">
        <v>92</v>
      </c>
      <c r="B61" s="4" t="s">
        <v>93</v>
      </c>
      <c r="C61" s="5">
        <v>359</v>
      </c>
      <c r="D61" s="5">
        <v>249</v>
      </c>
      <c r="E61" s="8">
        <v>249</v>
      </c>
    </row>
    <row r="62" spans="1:5" ht="33" customHeight="1" x14ac:dyDescent="0.25">
      <c r="A62" s="22" t="s">
        <v>94</v>
      </c>
      <c r="B62" s="1" t="s">
        <v>95</v>
      </c>
      <c r="C62" s="2">
        <f>C63+C65</f>
        <v>37498.315000000002</v>
      </c>
      <c r="D62" s="2">
        <f t="shared" ref="D62:E62" si="21">D63+D65</f>
        <v>14225</v>
      </c>
      <c r="E62" s="3">
        <f t="shared" si="21"/>
        <v>14389.664000000001</v>
      </c>
    </row>
    <row r="63" spans="1:5" ht="15" customHeight="1" x14ac:dyDescent="0.25">
      <c r="A63" s="22" t="s">
        <v>96</v>
      </c>
      <c r="B63" s="1" t="s">
        <v>97</v>
      </c>
      <c r="C63" s="2">
        <f>C64</f>
        <v>12703</v>
      </c>
      <c r="D63" s="2">
        <f t="shared" ref="D63:E63" si="22">D64</f>
        <v>12891</v>
      </c>
      <c r="E63" s="3">
        <f t="shared" si="22"/>
        <v>13049.664000000001</v>
      </c>
    </row>
    <row r="64" spans="1:5" ht="15" customHeight="1" x14ac:dyDescent="0.25">
      <c r="A64" s="6" t="s">
        <v>98</v>
      </c>
      <c r="B64" s="4" t="s">
        <v>99</v>
      </c>
      <c r="C64" s="5">
        <v>12703</v>
      </c>
      <c r="D64" s="25">
        <v>12891</v>
      </c>
      <c r="E64" s="8">
        <v>13049.664000000001</v>
      </c>
    </row>
    <row r="65" spans="1:5" ht="15" customHeight="1" x14ac:dyDescent="0.25">
      <c r="A65" s="22" t="s">
        <v>100</v>
      </c>
      <c r="B65" s="1" t="s">
        <v>101</v>
      </c>
      <c r="C65" s="2">
        <f>SUM(C66:C67)</f>
        <v>24795.314999999999</v>
      </c>
      <c r="D65" s="2">
        <f t="shared" ref="D65:E65" si="23">SUM(D66:D67)</f>
        <v>1334</v>
      </c>
      <c r="E65" s="3">
        <f t="shared" si="23"/>
        <v>1340</v>
      </c>
    </row>
    <row r="66" spans="1:5" ht="23.25" customHeight="1" x14ac:dyDescent="0.25">
      <c r="A66" s="6" t="s">
        <v>102</v>
      </c>
      <c r="B66" s="4" t="s">
        <v>103</v>
      </c>
      <c r="C66" s="5">
        <v>500</v>
      </c>
      <c r="D66" s="25">
        <v>200</v>
      </c>
      <c r="E66" s="8">
        <v>200</v>
      </c>
    </row>
    <row r="67" spans="1:5" ht="15" customHeight="1" x14ac:dyDescent="0.25">
      <c r="A67" s="6" t="s">
        <v>104</v>
      </c>
      <c r="B67" s="4" t="s">
        <v>105</v>
      </c>
      <c r="C67" s="5">
        <v>24295.314999999999</v>
      </c>
      <c r="D67" s="25">
        <v>1134</v>
      </c>
      <c r="E67" s="8">
        <v>1140</v>
      </c>
    </row>
    <row r="68" spans="1:5" ht="23.25" customHeight="1" x14ac:dyDescent="0.25">
      <c r="A68" s="22" t="s">
        <v>106</v>
      </c>
      <c r="B68" s="1" t="s">
        <v>107</v>
      </c>
      <c r="C68" s="2">
        <f>C69+C71+C73+C75</f>
        <v>152500</v>
      </c>
      <c r="D68" s="2">
        <f t="shared" ref="D68:E68" si="24">D69+D71+D73+D75</f>
        <v>22000</v>
      </c>
      <c r="E68" s="3">
        <f t="shared" si="24"/>
        <v>22000</v>
      </c>
    </row>
    <row r="69" spans="1:5" ht="15" customHeight="1" x14ac:dyDescent="0.25">
      <c r="A69" s="22" t="s">
        <v>108</v>
      </c>
      <c r="B69" s="1" t="s">
        <v>109</v>
      </c>
      <c r="C69" s="2">
        <f>C70</f>
        <v>2000</v>
      </c>
      <c r="D69" s="2">
        <f t="shared" ref="D69:E69" si="25">D70</f>
        <v>2000</v>
      </c>
      <c r="E69" s="3">
        <f t="shared" si="25"/>
        <v>2000</v>
      </c>
    </row>
    <row r="70" spans="1:5" ht="20.25" customHeight="1" x14ac:dyDescent="0.25">
      <c r="A70" s="6" t="s">
        <v>110</v>
      </c>
      <c r="B70" s="4" t="s">
        <v>111</v>
      </c>
      <c r="C70" s="5">
        <v>2000</v>
      </c>
      <c r="D70" s="25">
        <v>2000</v>
      </c>
      <c r="E70" s="8">
        <v>2000</v>
      </c>
    </row>
    <row r="71" spans="1:5" ht="46.5" customHeight="1" x14ac:dyDescent="0.25">
      <c r="A71" s="22" t="s">
        <v>112</v>
      </c>
      <c r="B71" s="1" t="s">
        <v>113</v>
      </c>
      <c r="C71" s="2">
        <f>C72</f>
        <v>52500</v>
      </c>
      <c r="D71" s="2">
        <f t="shared" ref="D71:E71" si="26">D72</f>
        <v>12000</v>
      </c>
      <c r="E71" s="3">
        <f t="shared" si="26"/>
        <v>12000</v>
      </c>
    </row>
    <row r="72" spans="1:5" ht="52.5" customHeight="1" x14ac:dyDescent="0.25">
      <c r="A72" s="6" t="s">
        <v>114</v>
      </c>
      <c r="B72" s="4" t="s">
        <v>115</v>
      </c>
      <c r="C72" s="5">
        <v>52500</v>
      </c>
      <c r="D72" s="25">
        <v>12000</v>
      </c>
      <c r="E72" s="8">
        <v>12000</v>
      </c>
    </row>
    <row r="73" spans="1:5" ht="23.25" customHeight="1" x14ac:dyDescent="0.25">
      <c r="A73" s="22" t="s">
        <v>116</v>
      </c>
      <c r="B73" s="1" t="s">
        <v>117</v>
      </c>
      <c r="C73" s="2">
        <f>C74</f>
        <v>83000</v>
      </c>
      <c r="D73" s="2">
        <f t="shared" ref="D73:E73" si="27">D74</f>
        <v>3000</v>
      </c>
      <c r="E73" s="3">
        <f t="shared" si="27"/>
        <v>3000</v>
      </c>
    </row>
    <row r="74" spans="1:5" ht="23.25" customHeight="1" x14ac:dyDescent="0.25">
      <c r="A74" s="6" t="s">
        <v>118</v>
      </c>
      <c r="B74" s="4" t="s">
        <v>119</v>
      </c>
      <c r="C74" s="5">
        <v>83000</v>
      </c>
      <c r="D74" s="25">
        <v>3000</v>
      </c>
      <c r="E74" s="8">
        <v>3000</v>
      </c>
    </row>
    <row r="75" spans="1:5" ht="57.75" customHeight="1" x14ac:dyDescent="0.25">
      <c r="A75" s="22" t="s">
        <v>120</v>
      </c>
      <c r="B75" s="1" t="s">
        <v>121</v>
      </c>
      <c r="C75" s="2">
        <f>C76</f>
        <v>15000</v>
      </c>
      <c r="D75" s="2">
        <f t="shared" ref="D75:E75" si="28">D76</f>
        <v>5000</v>
      </c>
      <c r="E75" s="3">
        <f t="shared" si="28"/>
        <v>5000</v>
      </c>
    </row>
    <row r="76" spans="1:5" ht="37.5" customHeight="1" x14ac:dyDescent="0.25">
      <c r="A76" s="6" t="s">
        <v>122</v>
      </c>
      <c r="B76" s="4" t="s">
        <v>123</v>
      </c>
      <c r="C76" s="5">
        <v>15000</v>
      </c>
      <c r="D76" s="25">
        <v>5000</v>
      </c>
      <c r="E76" s="8">
        <v>5000</v>
      </c>
    </row>
    <row r="77" spans="1:5" ht="20.25" customHeight="1" x14ac:dyDescent="0.25">
      <c r="A77" s="22" t="s">
        <v>153</v>
      </c>
      <c r="B77" s="1" t="s">
        <v>154</v>
      </c>
      <c r="C77" s="2">
        <f>C78+C87+C89+C91</f>
        <v>17036.688439999998</v>
      </c>
      <c r="D77" s="2">
        <f>D78+D87+D89+D91</f>
        <v>13088.99259</v>
      </c>
      <c r="E77" s="3">
        <f>E78+E87+E89+E91</f>
        <v>13089</v>
      </c>
    </row>
    <row r="78" spans="1:5" ht="24" x14ac:dyDescent="0.25">
      <c r="A78" s="22" t="s">
        <v>155</v>
      </c>
      <c r="B78" s="1" t="s">
        <v>156</v>
      </c>
      <c r="C78" s="2">
        <f>SUM(C79:C86)</f>
        <v>1778.53944</v>
      </c>
      <c r="D78" s="2">
        <f t="shared" ref="D78:E78" si="29">SUM(D79:D86)</f>
        <v>1847.5325899999998</v>
      </c>
      <c r="E78" s="3">
        <f t="shared" si="29"/>
        <v>1847.54</v>
      </c>
    </row>
    <row r="79" spans="1:5" ht="36" x14ac:dyDescent="0.25">
      <c r="A79" s="6" t="s">
        <v>193</v>
      </c>
      <c r="B79" s="4" t="s">
        <v>194</v>
      </c>
      <c r="C79" s="5">
        <v>18.649999999999999</v>
      </c>
      <c r="D79" s="7">
        <v>18.649999999999999</v>
      </c>
      <c r="E79" s="8">
        <v>18.649999999999999</v>
      </c>
    </row>
    <row r="80" spans="1:5" ht="48" x14ac:dyDescent="0.25">
      <c r="A80" s="6" t="s">
        <v>195</v>
      </c>
      <c r="B80" s="4" t="s">
        <v>196</v>
      </c>
      <c r="C80" s="5">
        <v>143</v>
      </c>
      <c r="D80" s="7">
        <v>143</v>
      </c>
      <c r="E80" s="8">
        <v>143</v>
      </c>
    </row>
    <row r="81" spans="1:5" ht="37.5" customHeight="1" x14ac:dyDescent="0.25">
      <c r="A81" s="6" t="s">
        <v>157</v>
      </c>
      <c r="B81" s="4" t="s">
        <v>158</v>
      </c>
      <c r="C81" s="5">
        <v>60.555</v>
      </c>
      <c r="D81" s="7">
        <v>82.4</v>
      </c>
      <c r="E81" s="8">
        <v>88.209879999999998</v>
      </c>
    </row>
    <row r="82" spans="1:5" ht="37.5" customHeight="1" x14ac:dyDescent="0.25">
      <c r="A82" s="6" t="s">
        <v>197</v>
      </c>
      <c r="B82" s="4" t="s">
        <v>198</v>
      </c>
      <c r="C82" s="5">
        <v>191.26872</v>
      </c>
      <c r="D82" s="7">
        <v>191.26872</v>
      </c>
      <c r="E82" s="8">
        <v>191.26872</v>
      </c>
    </row>
    <row r="83" spans="1:5" ht="37.5" customHeight="1" x14ac:dyDescent="0.25">
      <c r="A83" s="6" t="s">
        <v>199</v>
      </c>
      <c r="B83" s="4" t="s">
        <v>200</v>
      </c>
      <c r="C83" s="5">
        <v>70.565719999999999</v>
      </c>
      <c r="D83" s="7">
        <v>77.532030000000006</v>
      </c>
      <c r="E83" s="8">
        <v>71.47833</v>
      </c>
    </row>
    <row r="84" spans="1:5" ht="37.5" customHeight="1" x14ac:dyDescent="0.25">
      <c r="A84" s="6" t="s">
        <v>201</v>
      </c>
      <c r="B84" s="4" t="s">
        <v>202</v>
      </c>
      <c r="C84" s="5">
        <v>5</v>
      </c>
      <c r="D84" s="7">
        <v>5</v>
      </c>
      <c r="E84" s="8">
        <v>5</v>
      </c>
    </row>
    <row r="85" spans="1:5" ht="37.5" customHeight="1" x14ac:dyDescent="0.25">
      <c r="A85" s="6" t="s">
        <v>175</v>
      </c>
      <c r="B85" s="4" t="s">
        <v>176</v>
      </c>
      <c r="C85" s="5">
        <v>120.5</v>
      </c>
      <c r="D85" s="7">
        <v>160.68183999999999</v>
      </c>
      <c r="E85" s="8">
        <v>160.93306999999999</v>
      </c>
    </row>
    <row r="86" spans="1:5" ht="37.5" customHeight="1" x14ac:dyDescent="0.25">
      <c r="A86" s="6" t="s">
        <v>203</v>
      </c>
      <c r="B86" s="4" t="s">
        <v>204</v>
      </c>
      <c r="C86" s="5">
        <v>1169</v>
      </c>
      <c r="D86" s="7">
        <v>1169</v>
      </c>
      <c r="E86" s="8">
        <v>1169</v>
      </c>
    </row>
    <row r="87" spans="1:5" ht="37.5" customHeight="1" x14ac:dyDescent="0.25">
      <c r="A87" s="22" t="s">
        <v>205</v>
      </c>
      <c r="B87" s="1" t="s">
        <v>206</v>
      </c>
      <c r="C87" s="2">
        <f>C88</f>
        <v>300.45999999999998</v>
      </c>
      <c r="D87" s="2">
        <f t="shared" ref="D87:E87" si="30">D88</f>
        <v>300.45999999999998</v>
      </c>
      <c r="E87" s="29">
        <f t="shared" si="30"/>
        <v>300.45999999999998</v>
      </c>
    </row>
    <row r="88" spans="1:5" ht="37.5" customHeight="1" x14ac:dyDescent="0.25">
      <c r="A88" s="6" t="s">
        <v>207</v>
      </c>
      <c r="B88" s="4" t="s">
        <v>208</v>
      </c>
      <c r="C88" s="5">
        <v>300.45999999999998</v>
      </c>
      <c r="D88" s="7">
        <v>300.45999999999998</v>
      </c>
      <c r="E88" s="8">
        <v>300.45999999999998</v>
      </c>
    </row>
    <row r="89" spans="1:5" ht="60" x14ac:dyDescent="0.25">
      <c r="A89" s="22" t="s">
        <v>159</v>
      </c>
      <c r="B89" s="1" t="s">
        <v>160</v>
      </c>
      <c r="C89" s="2">
        <f>C90</f>
        <v>13653.689</v>
      </c>
      <c r="D89" s="2">
        <f>D90</f>
        <v>10580</v>
      </c>
      <c r="E89" s="29">
        <f>E90</f>
        <v>10580</v>
      </c>
    </row>
    <row r="90" spans="1:5" ht="48" x14ac:dyDescent="0.25">
      <c r="A90" s="6" t="s">
        <v>161</v>
      </c>
      <c r="B90" s="4" t="s">
        <v>162</v>
      </c>
      <c r="C90" s="5">
        <v>13653.689</v>
      </c>
      <c r="D90" s="7">
        <v>10580</v>
      </c>
      <c r="E90" s="8">
        <v>10580</v>
      </c>
    </row>
    <row r="91" spans="1:5" x14ac:dyDescent="0.25">
      <c r="A91" s="22" t="s">
        <v>237</v>
      </c>
      <c r="B91" s="1" t="s">
        <v>238</v>
      </c>
      <c r="C91" s="2">
        <f>C93+C92</f>
        <v>1304</v>
      </c>
      <c r="D91" s="2">
        <f t="shared" ref="D91:E91" si="31">D93+D92</f>
        <v>361</v>
      </c>
      <c r="E91" s="29">
        <f t="shared" si="31"/>
        <v>361</v>
      </c>
    </row>
    <row r="92" spans="1:5" ht="84" x14ac:dyDescent="0.25">
      <c r="A92" s="6" t="s">
        <v>276</v>
      </c>
      <c r="B92" s="4" t="s">
        <v>275</v>
      </c>
      <c r="C92" s="5">
        <v>657</v>
      </c>
      <c r="D92" s="5">
        <v>0</v>
      </c>
      <c r="E92" s="8">
        <v>0</v>
      </c>
    </row>
    <row r="93" spans="1:5" ht="36" x14ac:dyDescent="0.25">
      <c r="A93" s="6" t="s">
        <v>239</v>
      </c>
      <c r="B93" s="4" t="s">
        <v>240</v>
      </c>
      <c r="C93" s="5">
        <v>647</v>
      </c>
      <c r="D93" s="7">
        <v>361</v>
      </c>
      <c r="E93" s="8">
        <v>361</v>
      </c>
    </row>
    <row r="94" spans="1:5" x14ac:dyDescent="0.25">
      <c r="A94" s="22" t="s">
        <v>278</v>
      </c>
      <c r="B94" s="1" t="s">
        <v>277</v>
      </c>
      <c r="C94" s="2">
        <f>C95</f>
        <v>1039.3699999999999</v>
      </c>
      <c r="D94" s="2">
        <f t="shared" ref="D94:E94" si="32">D95</f>
        <v>0</v>
      </c>
      <c r="E94" s="29">
        <f t="shared" si="32"/>
        <v>0</v>
      </c>
    </row>
    <row r="95" spans="1:5" x14ac:dyDescent="0.25">
      <c r="A95" s="6" t="s">
        <v>279</v>
      </c>
      <c r="B95" s="4" t="s">
        <v>280</v>
      </c>
      <c r="C95" s="5">
        <v>1039.3699999999999</v>
      </c>
      <c r="D95" s="7">
        <v>0</v>
      </c>
      <c r="E95" s="8">
        <v>0</v>
      </c>
    </row>
    <row r="96" spans="1:5" ht="24.75" customHeight="1" x14ac:dyDescent="0.25">
      <c r="A96" s="22" t="s">
        <v>124</v>
      </c>
      <c r="B96" s="1" t="s">
        <v>125</v>
      </c>
      <c r="C96" s="2">
        <f>C97</f>
        <v>3295181.2218999998</v>
      </c>
      <c r="D96" s="2">
        <f t="shared" ref="D96:E96" si="33">D97</f>
        <v>3515977.8631100003</v>
      </c>
      <c r="E96" s="3">
        <f t="shared" si="33"/>
        <v>6580602.6388299996</v>
      </c>
    </row>
    <row r="97" spans="1:5" ht="31.5" customHeight="1" x14ac:dyDescent="0.25">
      <c r="A97" s="22" t="s">
        <v>126</v>
      </c>
      <c r="B97" s="1" t="s">
        <v>127</v>
      </c>
      <c r="C97" s="2">
        <f>C98+C129+C150</f>
        <v>3295181.2218999998</v>
      </c>
      <c r="D97" s="2">
        <f>D98+D129</f>
        <v>3515977.8631100003</v>
      </c>
      <c r="E97" s="3">
        <f>E98+E129</f>
        <v>6580602.6388299996</v>
      </c>
    </row>
    <row r="98" spans="1:5" ht="24.75" customHeight="1" x14ac:dyDescent="0.25">
      <c r="A98" s="22" t="s">
        <v>128</v>
      </c>
      <c r="B98" s="1" t="s">
        <v>129</v>
      </c>
      <c r="C98" s="2">
        <f>SUM(C99:C110)+C111</f>
        <v>779186.34733999998</v>
      </c>
      <c r="D98" s="2">
        <f t="shared" ref="D98:E98" si="34">SUM(D99:D110)+D111</f>
        <v>1137168.3661100001</v>
      </c>
      <c r="E98" s="3">
        <f t="shared" si="34"/>
        <v>4212578.0418299995</v>
      </c>
    </row>
    <row r="99" spans="1:5" ht="27" customHeight="1" x14ac:dyDescent="0.25">
      <c r="A99" s="6" t="s">
        <v>148</v>
      </c>
      <c r="B99" s="4" t="s">
        <v>149</v>
      </c>
      <c r="C99" s="5">
        <v>129960.49</v>
      </c>
      <c r="D99" s="25">
        <v>170000</v>
      </c>
      <c r="E99" s="8">
        <v>187330.14</v>
      </c>
    </row>
    <row r="100" spans="1:5" ht="69.75" customHeight="1" x14ac:dyDescent="0.25">
      <c r="A100" s="6" t="s">
        <v>244</v>
      </c>
      <c r="B100" s="4" t="s">
        <v>255</v>
      </c>
      <c r="C100" s="5">
        <v>27105.760999999999</v>
      </c>
      <c r="D100" s="7">
        <v>0</v>
      </c>
      <c r="E100" s="8">
        <v>212460.78911000001</v>
      </c>
    </row>
    <row r="101" spans="1:5" ht="55.5" customHeight="1" x14ac:dyDescent="0.25">
      <c r="A101" s="6" t="s">
        <v>244</v>
      </c>
      <c r="B101" s="4" t="s">
        <v>230</v>
      </c>
      <c r="C101" s="5">
        <v>36173.316570000003</v>
      </c>
      <c r="D101" s="7">
        <v>0</v>
      </c>
      <c r="E101" s="8">
        <v>0</v>
      </c>
    </row>
    <row r="102" spans="1:5" s="31" customFormat="1" ht="36" x14ac:dyDescent="0.2">
      <c r="A102" s="6" t="s">
        <v>151</v>
      </c>
      <c r="B102" s="30" t="s">
        <v>152</v>
      </c>
      <c r="C102" s="5">
        <v>81724.584270000007</v>
      </c>
      <c r="D102" s="25">
        <v>86567.836110000004</v>
      </c>
      <c r="E102" s="8">
        <v>85595.742719999995</v>
      </c>
    </row>
    <row r="103" spans="1:5" ht="23.25" customHeight="1" x14ac:dyDescent="0.25">
      <c r="A103" s="6" t="s">
        <v>146</v>
      </c>
      <c r="B103" s="4" t="s">
        <v>147</v>
      </c>
      <c r="C103" s="5">
        <v>1925.7</v>
      </c>
      <c r="D103" s="25">
        <v>2870.5</v>
      </c>
      <c r="E103" s="8">
        <v>1925.5500000000002</v>
      </c>
    </row>
    <row r="104" spans="1:5" ht="36" x14ac:dyDescent="0.25">
      <c r="A104" s="6" t="s">
        <v>179</v>
      </c>
      <c r="B104" s="4" t="s">
        <v>181</v>
      </c>
      <c r="C104" s="5">
        <v>618.79999999999995</v>
      </c>
      <c r="D104" s="25">
        <v>626.87</v>
      </c>
      <c r="E104" s="8">
        <v>627.01</v>
      </c>
    </row>
    <row r="105" spans="1:5" ht="42.75" customHeight="1" x14ac:dyDescent="0.25">
      <c r="A105" s="6" t="s">
        <v>180</v>
      </c>
      <c r="B105" s="4" t="s">
        <v>209</v>
      </c>
      <c r="C105" s="5">
        <v>0</v>
      </c>
      <c r="D105" s="25">
        <v>89182.8</v>
      </c>
      <c r="E105" s="8">
        <v>0</v>
      </c>
    </row>
    <row r="106" spans="1:5" ht="42.75" customHeight="1" x14ac:dyDescent="0.25">
      <c r="A106" s="6" t="s">
        <v>180</v>
      </c>
      <c r="B106" s="4" t="s">
        <v>256</v>
      </c>
      <c r="C106" s="5">
        <v>0</v>
      </c>
      <c r="D106" s="25">
        <v>0</v>
      </c>
      <c r="E106" s="8">
        <v>458834.76</v>
      </c>
    </row>
    <row r="107" spans="1:5" ht="45.75" customHeight="1" x14ac:dyDescent="0.25">
      <c r="A107" s="6" t="s">
        <v>150</v>
      </c>
      <c r="B107" s="4" t="s">
        <v>177</v>
      </c>
      <c r="C107" s="5">
        <v>0</v>
      </c>
      <c r="D107" s="25">
        <v>56972.26</v>
      </c>
      <c r="E107" s="8">
        <v>2324516.54</v>
      </c>
    </row>
    <row r="108" spans="1:5" ht="36.75" customHeight="1" x14ac:dyDescent="0.25">
      <c r="A108" s="6" t="s">
        <v>150</v>
      </c>
      <c r="B108" s="4" t="s">
        <v>178</v>
      </c>
      <c r="C108" s="5">
        <v>52290</v>
      </c>
      <c r="D108" s="25">
        <v>8246.5300000000007</v>
      </c>
      <c r="E108" s="8">
        <v>0</v>
      </c>
    </row>
    <row r="109" spans="1:5" ht="53.25" customHeight="1" x14ac:dyDescent="0.25">
      <c r="A109" s="6" t="s">
        <v>150</v>
      </c>
      <c r="B109" s="4" t="s">
        <v>282</v>
      </c>
      <c r="C109" s="5">
        <v>20309.41</v>
      </c>
      <c r="D109" s="7">
        <v>115086.68</v>
      </c>
      <c r="E109" s="8">
        <v>0</v>
      </c>
    </row>
    <row r="110" spans="1:5" ht="52.5" customHeight="1" x14ac:dyDescent="0.25">
      <c r="A110" s="6" t="s">
        <v>150</v>
      </c>
      <c r="B110" s="4" t="s">
        <v>281</v>
      </c>
      <c r="C110" s="5">
        <v>21666.03</v>
      </c>
      <c r="D110" s="7">
        <v>220993.46</v>
      </c>
      <c r="E110" s="8">
        <v>190661.03</v>
      </c>
    </row>
    <row r="111" spans="1:5" ht="21" customHeight="1" x14ac:dyDescent="0.25">
      <c r="A111" s="22" t="s">
        <v>130</v>
      </c>
      <c r="B111" s="1" t="s">
        <v>131</v>
      </c>
      <c r="C111" s="2">
        <f>SUM(C112:C128)</f>
        <v>407412.25549999997</v>
      </c>
      <c r="D111" s="2">
        <f t="shared" ref="D111:E111" si="35">SUM(D112:D128)</f>
        <v>386621.43</v>
      </c>
      <c r="E111" s="3">
        <f t="shared" si="35"/>
        <v>750626.48</v>
      </c>
    </row>
    <row r="112" spans="1:5" ht="32.25" customHeight="1" x14ac:dyDescent="0.25">
      <c r="A112" s="6" t="s">
        <v>245</v>
      </c>
      <c r="B112" s="4" t="s">
        <v>246</v>
      </c>
      <c r="C112" s="5">
        <v>8957</v>
      </c>
      <c r="D112" s="5">
        <v>0</v>
      </c>
      <c r="E112" s="8">
        <v>6897</v>
      </c>
    </row>
    <row r="113" spans="1:5" ht="43.5" customHeight="1" x14ac:dyDescent="0.25">
      <c r="A113" s="6" t="s">
        <v>210</v>
      </c>
      <c r="B113" s="4" t="s">
        <v>211</v>
      </c>
      <c r="C113" s="5">
        <v>11435.25</v>
      </c>
      <c r="D113" s="25">
        <v>0</v>
      </c>
      <c r="E113" s="8">
        <v>0</v>
      </c>
    </row>
    <row r="114" spans="1:5" ht="78.75" customHeight="1" x14ac:dyDescent="0.25">
      <c r="A114" s="6" t="s">
        <v>165</v>
      </c>
      <c r="B114" s="32" t="s">
        <v>216</v>
      </c>
      <c r="C114" s="5">
        <v>1282</v>
      </c>
      <c r="D114" s="7">
        <v>1282</v>
      </c>
      <c r="E114" s="8">
        <v>1282</v>
      </c>
    </row>
    <row r="115" spans="1:5" ht="48" x14ac:dyDescent="0.25">
      <c r="A115" s="6" t="s">
        <v>166</v>
      </c>
      <c r="B115" s="32" t="s">
        <v>188</v>
      </c>
      <c r="C115" s="5">
        <v>39991</v>
      </c>
      <c r="D115" s="7">
        <v>0</v>
      </c>
      <c r="E115" s="8">
        <v>0</v>
      </c>
    </row>
    <row r="116" spans="1:5" ht="48" x14ac:dyDescent="0.25">
      <c r="A116" s="6" t="s">
        <v>166</v>
      </c>
      <c r="B116" s="32" t="s">
        <v>283</v>
      </c>
      <c r="C116" s="5">
        <v>1012</v>
      </c>
      <c r="D116" s="7">
        <v>0</v>
      </c>
      <c r="E116" s="8">
        <v>0</v>
      </c>
    </row>
    <row r="117" spans="1:5" ht="48" x14ac:dyDescent="0.25">
      <c r="A117" s="6" t="s">
        <v>166</v>
      </c>
      <c r="B117" s="32" t="s">
        <v>284</v>
      </c>
      <c r="C117" s="5">
        <v>794</v>
      </c>
      <c r="D117" s="7">
        <v>0</v>
      </c>
      <c r="E117" s="8">
        <v>0</v>
      </c>
    </row>
    <row r="118" spans="1:5" ht="26.25" customHeight="1" x14ac:dyDescent="0.25">
      <c r="A118" s="6" t="s">
        <v>167</v>
      </c>
      <c r="B118" s="32" t="s">
        <v>137</v>
      </c>
      <c r="C118" s="5">
        <v>7991</v>
      </c>
      <c r="D118" s="7">
        <v>8513</v>
      </c>
      <c r="E118" s="8">
        <v>8580</v>
      </c>
    </row>
    <row r="119" spans="1:5" ht="24" x14ac:dyDescent="0.25">
      <c r="A119" s="6" t="s">
        <v>182</v>
      </c>
      <c r="B119" s="4" t="s">
        <v>183</v>
      </c>
      <c r="C119" s="5">
        <v>257620.1655</v>
      </c>
      <c r="D119" s="7">
        <v>0</v>
      </c>
      <c r="E119" s="8">
        <v>0</v>
      </c>
    </row>
    <row r="120" spans="1:5" ht="24" x14ac:dyDescent="0.25">
      <c r="A120" s="6" t="s">
        <v>184</v>
      </c>
      <c r="B120" s="4" t="s">
        <v>185</v>
      </c>
      <c r="C120" s="5">
        <v>23400</v>
      </c>
      <c r="D120" s="7">
        <v>0</v>
      </c>
      <c r="E120" s="8">
        <v>0</v>
      </c>
    </row>
    <row r="121" spans="1:5" ht="28.5" customHeight="1" x14ac:dyDescent="0.25">
      <c r="A121" s="6" t="s">
        <v>186</v>
      </c>
      <c r="B121" s="4" t="s">
        <v>187</v>
      </c>
      <c r="C121" s="5">
        <v>0</v>
      </c>
      <c r="D121" s="7">
        <v>0</v>
      </c>
      <c r="E121" s="8">
        <v>635592</v>
      </c>
    </row>
    <row r="122" spans="1:5" ht="38.25" x14ac:dyDescent="0.25">
      <c r="A122" s="33" t="s">
        <v>212</v>
      </c>
      <c r="B122" s="34" t="s">
        <v>214</v>
      </c>
      <c r="C122" s="5">
        <v>15504.99</v>
      </c>
      <c r="D122" s="7">
        <v>0</v>
      </c>
      <c r="E122" s="8">
        <v>0</v>
      </c>
    </row>
    <row r="123" spans="1:5" ht="38.25" x14ac:dyDescent="0.25">
      <c r="A123" s="33" t="s">
        <v>213</v>
      </c>
      <c r="B123" s="34" t="s">
        <v>215</v>
      </c>
      <c r="C123" s="5">
        <v>18000</v>
      </c>
      <c r="D123" s="7">
        <v>0</v>
      </c>
      <c r="E123" s="8">
        <v>0</v>
      </c>
    </row>
    <row r="124" spans="1:5" ht="51" x14ac:dyDescent="0.25">
      <c r="A124" s="53" t="s">
        <v>247</v>
      </c>
      <c r="B124" s="34" t="s">
        <v>248</v>
      </c>
      <c r="C124" s="40">
        <v>8838.5499999999993</v>
      </c>
      <c r="D124" s="7">
        <v>0</v>
      </c>
      <c r="E124" s="8">
        <v>0</v>
      </c>
    </row>
    <row r="125" spans="1:5" ht="30" customHeight="1" x14ac:dyDescent="0.25">
      <c r="A125" s="53" t="s">
        <v>249</v>
      </c>
      <c r="B125" s="34" t="s">
        <v>250</v>
      </c>
      <c r="C125" s="40">
        <v>0</v>
      </c>
      <c r="D125" s="7">
        <v>0</v>
      </c>
      <c r="E125" s="8">
        <v>8258.4</v>
      </c>
    </row>
    <row r="126" spans="1:5" ht="94.5" customHeight="1" x14ac:dyDescent="0.25">
      <c r="A126" s="53" t="s">
        <v>285</v>
      </c>
      <c r="B126" s="34" t="s">
        <v>288</v>
      </c>
      <c r="C126" s="40">
        <v>12586.3</v>
      </c>
      <c r="D126" s="7">
        <v>0</v>
      </c>
      <c r="E126" s="8">
        <v>0</v>
      </c>
    </row>
    <row r="127" spans="1:5" ht="51.75" customHeight="1" x14ac:dyDescent="0.25">
      <c r="A127" s="53" t="s">
        <v>286</v>
      </c>
      <c r="B127" s="34" t="s">
        <v>289</v>
      </c>
      <c r="C127" s="40">
        <v>0</v>
      </c>
      <c r="D127" s="7">
        <v>26862</v>
      </c>
      <c r="E127" s="8">
        <v>0</v>
      </c>
    </row>
    <row r="128" spans="1:5" ht="34.5" customHeight="1" x14ac:dyDescent="0.25">
      <c r="A128" s="53" t="s">
        <v>287</v>
      </c>
      <c r="B128" s="34" t="s">
        <v>290</v>
      </c>
      <c r="C128" s="40">
        <v>0</v>
      </c>
      <c r="D128" s="7">
        <v>349964.43</v>
      </c>
      <c r="E128" s="8">
        <v>90017.08</v>
      </c>
    </row>
    <row r="129" spans="1:5" ht="23.25" customHeight="1" x14ac:dyDescent="0.25">
      <c r="A129" s="41" t="s">
        <v>132</v>
      </c>
      <c r="B129" s="42" t="s">
        <v>133</v>
      </c>
      <c r="C129" s="2">
        <f>SUM(C130:C140)+C141</f>
        <v>2380764.63</v>
      </c>
      <c r="D129" s="2">
        <f>SUM(D130:D140)+D141</f>
        <v>2378809.497</v>
      </c>
      <c r="E129" s="3">
        <f>SUM(E130:E140)+E141</f>
        <v>2368024.5970000001</v>
      </c>
    </row>
    <row r="130" spans="1:5" ht="36" x14ac:dyDescent="0.25">
      <c r="A130" s="6" t="s">
        <v>168</v>
      </c>
      <c r="B130" s="4" t="s">
        <v>217</v>
      </c>
      <c r="C130" s="5">
        <v>6616</v>
      </c>
      <c r="D130" s="25">
        <v>6663</v>
      </c>
      <c r="E130" s="8">
        <v>6701</v>
      </c>
    </row>
    <row r="131" spans="1:5" ht="36" x14ac:dyDescent="0.25">
      <c r="A131" s="6" t="s">
        <v>169</v>
      </c>
      <c r="B131" s="4" t="s">
        <v>218</v>
      </c>
      <c r="C131" s="5">
        <v>3178</v>
      </c>
      <c r="D131" s="25">
        <v>3175</v>
      </c>
      <c r="E131" s="8">
        <v>3175</v>
      </c>
    </row>
    <row r="132" spans="1:5" ht="36" x14ac:dyDescent="0.25">
      <c r="A132" s="6" t="s">
        <v>170</v>
      </c>
      <c r="B132" s="4" t="s">
        <v>219</v>
      </c>
      <c r="C132" s="5">
        <v>1205</v>
      </c>
      <c r="D132" s="25">
        <v>1205</v>
      </c>
      <c r="E132" s="8">
        <v>1205</v>
      </c>
    </row>
    <row r="133" spans="1:5" ht="60" x14ac:dyDescent="0.25">
      <c r="A133" s="6" t="s">
        <v>189</v>
      </c>
      <c r="B133" s="4" t="s">
        <v>220</v>
      </c>
      <c r="C133" s="5">
        <v>232.54</v>
      </c>
      <c r="D133" s="5">
        <v>232.54</v>
      </c>
      <c r="E133" s="8">
        <v>232.54</v>
      </c>
    </row>
    <row r="134" spans="1:5" ht="60" x14ac:dyDescent="0.25">
      <c r="A134" s="6" t="s">
        <v>251</v>
      </c>
      <c r="B134" s="4" t="s">
        <v>252</v>
      </c>
      <c r="C134" s="5">
        <v>5012</v>
      </c>
      <c r="D134" s="25">
        <v>5012</v>
      </c>
      <c r="E134" s="8">
        <v>5012</v>
      </c>
    </row>
    <row r="135" spans="1:5" ht="43.5" customHeight="1" x14ac:dyDescent="0.25">
      <c r="A135" s="6" t="s">
        <v>139</v>
      </c>
      <c r="B135" s="4" t="s">
        <v>143</v>
      </c>
      <c r="C135" s="5">
        <v>37212</v>
      </c>
      <c r="D135" s="25">
        <v>37212</v>
      </c>
      <c r="E135" s="8">
        <v>37212</v>
      </c>
    </row>
    <row r="136" spans="1:5" ht="39.75" customHeight="1" x14ac:dyDescent="0.25">
      <c r="A136" s="6" t="s">
        <v>140</v>
      </c>
      <c r="B136" s="4" t="s">
        <v>144</v>
      </c>
      <c r="C136" s="5">
        <v>4131</v>
      </c>
      <c r="D136" s="25">
        <v>39629</v>
      </c>
      <c r="E136" s="8">
        <v>19815</v>
      </c>
    </row>
    <row r="137" spans="1:5" ht="33.75" customHeight="1" x14ac:dyDescent="0.25">
      <c r="A137" s="6" t="s">
        <v>141</v>
      </c>
      <c r="B137" s="4" t="s">
        <v>221</v>
      </c>
      <c r="C137" s="5">
        <v>12101.98</v>
      </c>
      <c r="D137" s="25">
        <v>12524.82</v>
      </c>
      <c r="E137" s="8">
        <v>13205.16</v>
      </c>
    </row>
    <row r="138" spans="1:5" ht="34.5" customHeight="1" x14ac:dyDescent="0.25">
      <c r="A138" s="6" t="s">
        <v>142</v>
      </c>
      <c r="B138" s="4" t="s">
        <v>145</v>
      </c>
      <c r="C138" s="5">
        <v>0.51</v>
      </c>
      <c r="D138" s="25">
        <v>0.53700000000000003</v>
      </c>
      <c r="E138" s="8">
        <v>2860.0970000000002</v>
      </c>
    </row>
    <row r="139" spans="1:5" ht="34.5" customHeight="1" x14ac:dyDescent="0.25">
      <c r="A139" s="6" t="s">
        <v>232</v>
      </c>
      <c r="B139" s="4" t="s">
        <v>231</v>
      </c>
      <c r="C139" s="5">
        <v>7119.6</v>
      </c>
      <c r="D139" s="7">
        <v>7119.6</v>
      </c>
      <c r="E139" s="8">
        <v>8607.7999999999993</v>
      </c>
    </row>
    <row r="140" spans="1:5" ht="34.5" customHeight="1" x14ac:dyDescent="0.25">
      <c r="A140" s="6" t="s">
        <v>223</v>
      </c>
      <c r="B140" s="4" t="s">
        <v>222</v>
      </c>
      <c r="C140" s="5">
        <v>51820</v>
      </c>
      <c r="D140" s="7">
        <v>51715</v>
      </c>
      <c r="E140" s="8">
        <v>51715</v>
      </c>
    </row>
    <row r="141" spans="1:5" ht="22.5" customHeight="1" x14ac:dyDescent="0.25">
      <c r="A141" s="22" t="s">
        <v>134</v>
      </c>
      <c r="B141" s="1" t="s">
        <v>135</v>
      </c>
      <c r="C141" s="2">
        <f>SUM(C142:C149)</f>
        <v>2252136</v>
      </c>
      <c r="D141" s="2">
        <f t="shared" ref="D141:E141" si="36">SUM(D142:D149)</f>
        <v>2214321</v>
      </c>
      <c r="E141" s="3">
        <f t="shared" si="36"/>
        <v>2218284</v>
      </c>
    </row>
    <row r="142" spans="1:5" ht="56.25" customHeight="1" x14ac:dyDescent="0.25">
      <c r="A142" s="6" t="s">
        <v>171</v>
      </c>
      <c r="B142" s="4" t="s">
        <v>138</v>
      </c>
      <c r="C142" s="5">
        <v>1469</v>
      </c>
      <c r="D142" s="25">
        <v>1469</v>
      </c>
      <c r="E142" s="8">
        <v>1469</v>
      </c>
    </row>
    <row r="143" spans="1:5" ht="132" x14ac:dyDescent="0.25">
      <c r="A143" s="6" t="s">
        <v>190</v>
      </c>
      <c r="B143" s="4" t="s">
        <v>224</v>
      </c>
      <c r="C143" s="5">
        <v>18697</v>
      </c>
      <c r="D143" s="25">
        <v>18226</v>
      </c>
      <c r="E143" s="8">
        <v>18226</v>
      </c>
    </row>
    <row r="144" spans="1:5" ht="108" x14ac:dyDescent="0.25">
      <c r="A144" s="43" t="s">
        <v>191</v>
      </c>
      <c r="B144" s="44" t="s">
        <v>225</v>
      </c>
      <c r="C144" s="45">
        <v>2163888</v>
      </c>
      <c r="D144" s="46">
        <v>2163888</v>
      </c>
      <c r="E144" s="47">
        <v>2163888</v>
      </c>
    </row>
    <row r="145" spans="1:5" ht="24" x14ac:dyDescent="0.25">
      <c r="A145" s="43" t="s">
        <v>258</v>
      </c>
      <c r="B145" s="48" t="s">
        <v>257</v>
      </c>
      <c r="C145" s="49">
        <v>53196</v>
      </c>
      <c r="D145" s="50">
        <v>15852</v>
      </c>
      <c r="E145" s="47">
        <v>19815</v>
      </c>
    </row>
    <row r="146" spans="1:5" ht="60" x14ac:dyDescent="0.25">
      <c r="A146" s="43" t="s">
        <v>259</v>
      </c>
      <c r="B146" s="44" t="s">
        <v>262</v>
      </c>
      <c r="C146" s="49">
        <v>10600</v>
      </c>
      <c r="D146" s="50">
        <v>10600</v>
      </c>
      <c r="E146" s="47">
        <v>10600</v>
      </c>
    </row>
    <row r="147" spans="1:5" ht="36" x14ac:dyDescent="0.25">
      <c r="A147" s="43" t="s">
        <v>260</v>
      </c>
      <c r="B147" s="44" t="s">
        <v>263</v>
      </c>
      <c r="C147" s="49">
        <v>650</v>
      </c>
      <c r="D147" s="50">
        <v>650</v>
      </c>
      <c r="E147" s="47">
        <v>650</v>
      </c>
    </row>
    <row r="148" spans="1:5" ht="36" x14ac:dyDescent="0.25">
      <c r="A148" s="43" t="s">
        <v>261</v>
      </c>
      <c r="B148" s="44" t="s">
        <v>264</v>
      </c>
      <c r="C148" s="49">
        <v>2850</v>
      </c>
      <c r="D148" s="50">
        <v>2850</v>
      </c>
      <c r="E148" s="47">
        <v>2850</v>
      </c>
    </row>
    <row r="149" spans="1:5" ht="48" x14ac:dyDescent="0.25">
      <c r="A149" s="43" t="s">
        <v>266</v>
      </c>
      <c r="B149" s="44" t="s">
        <v>265</v>
      </c>
      <c r="C149" s="49">
        <v>786</v>
      </c>
      <c r="D149" s="50">
        <v>786</v>
      </c>
      <c r="E149" s="47">
        <v>786</v>
      </c>
    </row>
    <row r="150" spans="1:5" x14ac:dyDescent="0.25">
      <c r="A150" s="22" t="s">
        <v>267</v>
      </c>
      <c r="B150" s="1" t="s">
        <v>268</v>
      </c>
      <c r="C150" s="52">
        <f>C151</f>
        <v>135230.24455999999</v>
      </c>
      <c r="D150" s="52">
        <f t="shared" ref="D150:E150" si="37">D151</f>
        <v>0</v>
      </c>
      <c r="E150" s="51">
        <f t="shared" si="37"/>
        <v>0</v>
      </c>
    </row>
    <row r="151" spans="1:5" x14ac:dyDescent="0.25">
      <c r="A151" s="22" t="s">
        <v>269</v>
      </c>
      <c r="B151" s="1" t="s">
        <v>270</v>
      </c>
      <c r="C151" s="52">
        <f>SUM(C152:C156)</f>
        <v>135230.24455999999</v>
      </c>
      <c r="D151" s="52">
        <f t="shared" ref="D151:E151" si="38">SUM(D152:D156)</f>
        <v>0</v>
      </c>
      <c r="E151" s="52">
        <f t="shared" si="38"/>
        <v>0</v>
      </c>
    </row>
    <row r="152" spans="1:5" ht="24" x14ac:dyDescent="0.25">
      <c r="A152" s="54" t="s">
        <v>271</v>
      </c>
      <c r="B152" s="48" t="s">
        <v>272</v>
      </c>
      <c r="C152" s="49">
        <v>121683.09456</v>
      </c>
      <c r="D152" s="50">
        <v>0</v>
      </c>
      <c r="E152" s="55">
        <v>0</v>
      </c>
    </row>
    <row r="153" spans="1:5" ht="60" x14ac:dyDescent="0.25">
      <c r="A153" s="57" t="s">
        <v>291</v>
      </c>
      <c r="B153" s="48" t="s">
        <v>295</v>
      </c>
      <c r="C153" s="49">
        <v>4927</v>
      </c>
      <c r="D153" s="50">
        <v>0</v>
      </c>
      <c r="E153" s="56">
        <v>0</v>
      </c>
    </row>
    <row r="154" spans="1:5" ht="48" x14ac:dyDescent="0.25">
      <c r="A154" s="57" t="s">
        <v>292</v>
      </c>
      <c r="B154" s="48" t="s">
        <v>296</v>
      </c>
      <c r="C154" s="49">
        <v>769</v>
      </c>
      <c r="D154" s="50">
        <v>0</v>
      </c>
      <c r="E154" s="56">
        <v>0</v>
      </c>
    </row>
    <row r="155" spans="1:5" ht="36" x14ac:dyDescent="0.25">
      <c r="A155" s="57" t="s">
        <v>293</v>
      </c>
      <c r="B155" s="48" t="s">
        <v>297</v>
      </c>
      <c r="C155" s="49">
        <v>1500</v>
      </c>
      <c r="D155" s="50">
        <v>0</v>
      </c>
      <c r="E155" s="56">
        <v>0</v>
      </c>
    </row>
    <row r="156" spans="1:5" ht="60" x14ac:dyDescent="0.25">
      <c r="A156" s="57" t="s">
        <v>294</v>
      </c>
      <c r="B156" s="48" t="s">
        <v>298</v>
      </c>
      <c r="C156" s="49">
        <v>6351.15</v>
      </c>
      <c r="D156" s="50">
        <v>0</v>
      </c>
      <c r="E156" s="56">
        <v>0</v>
      </c>
    </row>
    <row r="157" spans="1:5" ht="15" customHeight="1" thickBot="1" x14ac:dyDescent="0.3">
      <c r="A157" s="60" t="s">
        <v>136</v>
      </c>
      <c r="B157" s="61"/>
      <c r="C157" s="35">
        <f>C8+C96</f>
        <v>8028928.8903400004</v>
      </c>
      <c r="D157" s="35">
        <f>D8+D96</f>
        <v>7726831.6437000008</v>
      </c>
      <c r="E157" s="36">
        <f>E8+E96</f>
        <v>11120038.333829999</v>
      </c>
    </row>
    <row r="158" spans="1:5" ht="21" customHeight="1" x14ac:dyDescent="0.25">
      <c r="A158" s="37"/>
      <c r="B158" s="37"/>
      <c r="C158" s="37"/>
      <c r="D158" s="37"/>
      <c r="E158" s="38" t="s">
        <v>274</v>
      </c>
    </row>
    <row r="159" spans="1:5" x14ac:dyDescent="0.25">
      <c r="A159" s="39"/>
    </row>
    <row r="160" spans="1:5" ht="15" customHeight="1" x14ac:dyDescent="0.25">
      <c r="A160" s="59"/>
      <c r="B160" s="59"/>
      <c r="C160" s="58"/>
    </row>
  </sheetData>
  <mergeCells count="10">
    <mergeCell ref="D1:E1"/>
    <mergeCell ref="D2:E2"/>
    <mergeCell ref="D5:E5"/>
    <mergeCell ref="A3:E3"/>
    <mergeCell ref="A4:E4"/>
    <mergeCell ref="A160:B160"/>
    <mergeCell ref="A157:B157"/>
    <mergeCell ref="A5:A6"/>
    <mergeCell ref="B5:B6"/>
    <mergeCell ref="C5:C6"/>
  </mergeCells>
  <pageMargins left="1.1811023622047245" right="0.39370078740157483" top="0.78740157480314965" bottom="0.39370078740157483" header="0.59055118110236227" footer="0.23622047244094491"/>
  <pageSetup paperSize="9" scale="90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2024-01-24T12:49:00Z</cp:lastPrinted>
  <dcterms:created xsi:type="dcterms:W3CDTF">2019-11-01T08:25:04Z</dcterms:created>
  <dcterms:modified xsi:type="dcterms:W3CDTF">2024-06-27T13:55:52Z</dcterms:modified>
</cp:coreProperties>
</file>